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D:\Desktop\MINECOFIN\Macro\Modeling\QMFM\data\2026\"/>
    </mc:Choice>
  </mc:AlternateContent>
  <xr:revisionPtr revIDLastSave="0" documentId="13_ncr:1_{A1E31830-9F98-4F37-96AB-DED55456670A}" xr6:coauthVersionLast="47" xr6:coauthVersionMax="47" xr10:uidLastSave="{00000000-0000-0000-0000-000000000000}"/>
  <bookViews>
    <workbookView xWindow="-90" yWindow="-90" windowWidth="19380" windowHeight="11460" tabRatio="75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data'!$FO$153:$NM$184</definedName>
    <definedName name="CPIolder_Rwametric_Mdata">'monthly data'!$DF$153:$MZ$184</definedName>
    <definedName name="FISC_Rwametric_Mdata">'monthly data'!$EP$281:$NL$306</definedName>
    <definedName name="GEE_Rwandametric" localSheetId="0">'Quarterly data (2)'!$BN$46:$DN$57</definedName>
    <definedName name="Interest_Rwametric_Mdata">'monthly data'!$CH$310:$NL$334</definedName>
    <definedName name="Interst_rate" localSheetId="0">'Quarterly data (2)'!$A$1321:$A$1343</definedName>
    <definedName name="macro_ectric">'Quarterly data'!$B$466:$N$770</definedName>
    <definedName name="Monetary_Rwametric_Mdata">'monthly data'!$GV$244:$NL$273</definedName>
    <definedName name="NADEMAND_all_Rwametric_Qdata">'Quarterly data'!$S$57:$DZ$121</definedName>
    <definedName name="NADEMAND_Qdata" localSheetId="0">'Quarterly data (2)'!$AT$63:$CS$102</definedName>
    <definedName name="NASUP_con_Rwametric_Qdata">'Quarterly data'!$S$139:$DT$149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data'!$CI$339:$DV$349</definedName>
    <definedName name="_xlnm.Print_Area" localSheetId="5">Dataset!$A$57:$E$161</definedName>
    <definedName name="_xlnm.Print_Area" localSheetId="2">'Quarterly data'!$B$151:$CZ$185</definedName>
    <definedName name="Qdata_INCOMEdisp">'Quarterly data'!$B$382:$DL$388</definedName>
    <definedName name="Qdata_PopFactors">'Quarterly data'!$B$391:$DL$406</definedName>
    <definedName name="Qdata_REER">'Quarterly data'!$B$426:$DR$437</definedName>
    <definedName name="range_GEE_ALL__below_this_updated_February_2019">'Quarterly data'!$C$42:$DZ$51</definedName>
    <definedName name="REAL_POPLAB_Rwametric_Qdata">'Quarterly data'!$B$410:$DL$422</definedName>
    <definedName name="REAL_Rwametric_Qdata">'Quarterly data'!$CM$354:$DV$378</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W270" i="3" l="1"/>
  <c r="DV270" i="3"/>
  <c r="DU270" i="3"/>
  <c r="DT270" i="3"/>
  <c r="DS270" i="3"/>
  <c r="DR270" i="3"/>
  <c r="DQ270" i="3"/>
  <c r="DW184" i="3" l="1"/>
  <c r="DV184" i="3"/>
  <c r="DU184" i="3"/>
  <c r="DT184" i="3"/>
  <c r="DW183" i="3"/>
  <c r="DV183" i="3"/>
  <c r="DU183" i="3"/>
  <c r="DT183" i="3"/>
  <c r="DW182" i="3"/>
  <c r="DV182" i="3"/>
  <c r="DU182" i="3"/>
  <c r="DT182" i="3"/>
  <c r="DW181" i="3"/>
  <c r="DV181" i="3"/>
  <c r="DU181" i="3"/>
  <c r="DT181" i="3"/>
  <c r="DW180" i="3"/>
  <c r="DV180" i="3"/>
  <c r="DU180" i="3"/>
  <c r="DT180" i="3"/>
  <c r="DW179" i="3"/>
  <c r="DV179" i="3"/>
  <c r="DU179" i="3"/>
  <c r="DT179" i="3"/>
  <c r="DW178" i="3"/>
  <c r="DV178" i="3"/>
  <c r="DU178" i="3"/>
  <c r="DT178" i="3"/>
  <c r="DW177" i="3"/>
  <c r="DV177" i="3"/>
  <c r="DU177" i="3"/>
  <c r="DT177" i="3"/>
  <c r="DW176" i="3"/>
  <c r="DV176" i="3"/>
  <c r="DU176" i="3"/>
  <c r="DT176" i="3"/>
  <c r="DW175" i="3"/>
  <c r="DV175" i="3"/>
  <c r="DU175" i="3"/>
  <c r="DT175" i="3"/>
  <c r="DW174" i="3"/>
  <c r="DV174" i="3"/>
  <c r="DU174" i="3"/>
  <c r="DT174" i="3"/>
  <c r="DW173" i="3"/>
  <c r="DV173" i="3"/>
  <c r="DU173" i="3"/>
  <c r="DT173" i="3"/>
  <c r="DW172" i="3"/>
  <c r="DV172" i="3"/>
  <c r="DU172" i="3"/>
  <c r="DT172" i="3"/>
  <c r="DW171" i="3"/>
  <c r="DV171" i="3"/>
  <c r="DU171" i="3"/>
  <c r="DT171" i="3"/>
  <c r="DW170" i="3"/>
  <c r="DV170" i="3"/>
  <c r="DU170" i="3"/>
  <c r="DT170" i="3"/>
  <c r="DW169" i="3"/>
  <c r="DV169" i="3"/>
  <c r="DU169" i="3"/>
  <c r="DT169" i="3"/>
  <c r="DW168" i="3"/>
  <c r="DV168" i="3"/>
  <c r="DU168" i="3"/>
  <c r="DT168" i="3"/>
  <c r="DW167" i="3"/>
  <c r="DV167" i="3"/>
  <c r="DU167" i="3"/>
  <c r="DT167" i="3"/>
  <c r="DW166" i="3"/>
  <c r="DV166" i="3"/>
  <c r="DU166" i="3"/>
  <c r="DT166" i="3"/>
  <c r="DW165" i="3"/>
  <c r="DV165" i="3"/>
  <c r="DU165" i="3"/>
  <c r="DT165" i="3"/>
  <c r="DW164" i="3"/>
  <c r="DV164" i="3"/>
  <c r="DU164" i="3"/>
  <c r="DT164" i="3"/>
  <c r="DW163" i="3"/>
  <c r="DV163" i="3"/>
  <c r="DU163" i="3"/>
  <c r="DT163" i="3"/>
  <c r="DW162" i="3"/>
  <c r="DV162" i="3"/>
  <c r="DU162" i="3"/>
  <c r="DT162" i="3"/>
  <c r="DW161" i="3"/>
  <c r="DV161" i="3"/>
  <c r="DU161" i="3"/>
  <c r="DT161" i="3"/>
  <c r="DW160" i="3"/>
  <c r="DV160" i="3"/>
  <c r="DU160" i="3"/>
  <c r="DT160" i="3"/>
  <c r="DW159" i="3"/>
  <c r="DV159" i="3"/>
  <c r="DU159" i="3"/>
  <c r="DT159" i="3"/>
  <c r="DW158" i="3"/>
  <c r="DV158" i="3"/>
  <c r="DU158" i="3"/>
  <c r="DT158" i="3"/>
  <c r="DW157" i="3"/>
  <c r="DV157" i="3"/>
  <c r="DU157" i="3"/>
  <c r="DT157" i="3"/>
  <c r="DW156" i="3"/>
  <c r="DV156" i="3"/>
  <c r="DU156" i="3"/>
  <c r="DT156" i="3"/>
  <c r="DW155" i="3"/>
  <c r="DV155" i="3"/>
  <c r="DU155" i="3"/>
  <c r="DT155" i="3"/>
  <c r="DW154" i="3"/>
  <c r="DV154" i="3"/>
  <c r="DU154" i="3"/>
  <c r="DT154" i="3"/>
  <c r="DW153" i="3"/>
  <c r="DV153" i="3"/>
  <c r="DU153" i="3"/>
  <c r="DT153" i="3"/>
  <c r="DW334" i="3"/>
  <c r="DV334" i="3"/>
  <c r="DU334" i="3"/>
  <c r="DT334" i="3"/>
  <c r="DS334" i="3"/>
  <c r="DW333" i="3"/>
  <c r="DV333" i="3"/>
  <c r="DU333" i="3"/>
  <c r="DT333" i="3"/>
  <c r="DS333" i="3"/>
  <c r="DW332" i="3"/>
  <c r="DV332" i="3"/>
  <c r="DU332" i="3"/>
  <c r="DT332" i="3"/>
  <c r="DS332" i="3"/>
  <c r="DW331" i="3"/>
  <c r="DV331" i="3"/>
  <c r="DU331" i="3"/>
  <c r="DT331" i="3"/>
  <c r="DS331" i="3"/>
  <c r="DW330" i="3"/>
  <c r="DV330" i="3"/>
  <c r="DU330" i="3"/>
  <c r="DT330" i="3"/>
  <c r="DS330" i="3"/>
  <c r="DW329" i="3"/>
  <c r="DV329" i="3"/>
  <c r="DU329" i="3"/>
  <c r="DT329" i="3"/>
  <c r="DS329" i="3"/>
  <c r="DW328" i="3"/>
  <c r="DV328" i="3"/>
  <c r="DU328" i="3"/>
  <c r="DT328" i="3"/>
  <c r="DS328" i="3"/>
  <c r="DW327" i="3"/>
  <c r="DV327" i="3"/>
  <c r="DU327" i="3"/>
  <c r="DT327" i="3"/>
  <c r="DS327" i="3"/>
  <c r="DW326" i="3"/>
  <c r="DV326" i="3"/>
  <c r="DU326" i="3"/>
  <c r="DT326" i="3"/>
  <c r="DS326" i="3"/>
  <c r="DW325" i="3"/>
  <c r="DV325" i="3"/>
  <c r="DU325" i="3"/>
  <c r="DT325" i="3"/>
  <c r="DS325" i="3"/>
  <c r="DW324" i="3"/>
  <c r="DV324" i="3"/>
  <c r="DU324" i="3"/>
  <c r="DT324" i="3"/>
  <c r="DS324" i="3"/>
  <c r="DW323" i="3"/>
  <c r="DV323" i="3"/>
  <c r="DU323" i="3"/>
  <c r="DT323" i="3"/>
  <c r="DS323" i="3"/>
  <c r="DW322" i="3"/>
  <c r="DV322" i="3"/>
  <c r="DU322" i="3"/>
  <c r="DT322" i="3"/>
  <c r="DS322" i="3"/>
  <c r="DW321" i="3"/>
  <c r="DV321" i="3"/>
  <c r="DU321" i="3"/>
  <c r="DT321" i="3"/>
  <c r="DS321" i="3"/>
  <c r="DW320" i="3"/>
  <c r="DV320" i="3"/>
  <c r="DU320" i="3"/>
  <c r="DT320" i="3"/>
  <c r="DS320" i="3"/>
  <c r="DW319" i="3"/>
  <c r="DV319" i="3"/>
  <c r="DU319" i="3"/>
  <c r="DT319" i="3"/>
  <c r="DS319" i="3"/>
  <c r="DW318" i="3"/>
  <c r="DV318" i="3"/>
  <c r="DU318" i="3"/>
  <c r="DT318" i="3"/>
  <c r="DS318" i="3"/>
  <c r="DW317" i="3"/>
  <c r="DV317" i="3"/>
  <c r="DU317" i="3"/>
  <c r="DT317" i="3"/>
  <c r="DS317" i="3"/>
  <c r="DW316" i="3"/>
  <c r="DV316" i="3"/>
  <c r="DU316" i="3"/>
  <c r="DT316" i="3"/>
  <c r="DS316" i="3"/>
  <c r="DW315" i="3"/>
  <c r="DV315" i="3"/>
  <c r="DU315" i="3"/>
  <c r="DT315" i="3"/>
  <c r="DS315" i="3"/>
  <c r="DW314" i="3"/>
  <c r="DV314" i="3"/>
  <c r="DU314" i="3"/>
  <c r="DT314" i="3"/>
  <c r="DS314" i="3"/>
  <c r="DW313" i="3"/>
  <c r="DV313" i="3"/>
  <c r="DU313" i="3"/>
  <c r="DT313" i="3"/>
  <c r="DS313" i="3"/>
  <c r="DW312" i="3"/>
  <c r="DV312" i="3"/>
  <c r="DU312" i="3"/>
  <c r="DT312" i="3"/>
  <c r="DS312" i="3"/>
  <c r="DQ313" i="3"/>
  <c r="DQ273" i="3"/>
  <c r="DR273" i="3"/>
  <c r="DS273" i="3"/>
  <c r="DT273" i="3"/>
  <c r="DU273" i="3"/>
  <c r="DV273" i="3"/>
  <c r="DW273" i="3"/>
  <c r="DW272" i="3"/>
  <c r="DV272" i="3"/>
  <c r="DU272" i="3"/>
  <c r="DT272" i="3"/>
  <c r="DS272" i="3"/>
  <c r="DW271" i="3"/>
  <c r="DV271" i="3"/>
  <c r="DU271" i="3"/>
  <c r="DT271" i="3"/>
  <c r="DS271" i="3"/>
  <c r="DW269" i="3"/>
  <c r="DV269" i="3"/>
  <c r="DU269" i="3"/>
  <c r="DT269" i="3"/>
  <c r="DS269" i="3"/>
  <c r="DW268" i="3"/>
  <c r="DV268" i="3"/>
  <c r="DU268" i="3"/>
  <c r="DT268" i="3"/>
  <c r="DS268" i="3"/>
  <c r="DW267" i="3"/>
  <c r="DV267" i="3"/>
  <c r="DU267" i="3"/>
  <c r="DT267" i="3"/>
  <c r="DS267" i="3"/>
  <c r="DW266" i="3"/>
  <c r="DV266" i="3"/>
  <c r="DU266" i="3"/>
  <c r="DT266" i="3"/>
  <c r="DS266" i="3"/>
  <c r="DW265" i="3"/>
  <c r="DV265" i="3"/>
  <c r="DU265" i="3"/>
  <c r="DT265" i="3"/>
  <c r="DS265" i="3"/>
  <c r="DW264" i="3"/>
  <c r="DV264" i="3"/>
  <c r="DU264" i="3"/>
  <c r="DT264" i="3"/>
  <c r="DS264" i="3"/>
  <c r="DW263" i="3"/>
  <c r="DV263" i="3"/>
  <c r="DU263" i="3"/>
  <c r="DT263" i="3"/>
  <c r="DS263" i="3"/>
  <c r="DW262" i="3"/>
  <c r="DV262" i="3"/>
  <c r="DU262" i="3"/>
  <c r="DT262" i="3"/>
  <c r="DS262" i="3"/>
  <c r="DW261" i="3"/>
  <c r="DV261" i="3"/>
  <c r="DU261" i="3"/>
  <c r="DT261" i="3"/>
  <c r="DS261" i="3"/>
  <c r="DW260" i="3"/>
  <c r="DV260" i="3"/>
  <c r="DU260" i="3"/>
  <c r="DT260" i="3"/>
  <c r="DS260" i="3"/>
  <c r="DW259" i="3"/>
  <c r="DV259" i="3"/>
  <c r="DU259" i="3"/>
  <c r="DT259" i="3"/>
  <c r="DS259" i="3"/>
  <c r="DW258" i="3"/>
  <c r="DV258" i="3"/>
  <c r="DU258" i="3"/>
  <c r="DT258" i="3"/>
  <c r="DS258" i="3"/>
  <c r="DW257" i="3"/>
  <c r="DV257" i="3"/>
  <c r="DU257" i="3"/>
  <c r="DT257" i="3"/>
  <c r="DS257" i="3"/>
  <c r="DW256" i="3"/>
  <c r="DV256" i="3"/>
  <c r="DU256" i="3"/>
  <c r="DT256" i="3"/>
  <c r="DS256" i="3"/>
  <c r="DW255" i="3"/>
  <c r="DV255" i="3"/>
  <c r="DU255" i="3"/>
  <c r="DT255" i="3"/>
  <c r="DS255" i="3"/>
  <c r="DW254" i="3"/>
  <c r="DV254" i="3"/>
  <c r="DU254" i="3"/>
  <c r="DT254" i="3"/>
  <c r="DS254" i="3"/>
  <c r="DW253" i="3"/>
  <c r="DV253" i="3"/>
  <c r="DU253" i="3"/>
  <c r="DT253" i="3"/>
  <c r="DS253" i="3"/>
  <c r="DW252" i="3"/>
  <c r="DV252" i="3"/>
  <c r="DU252" i="3"/>
  <c r="DT252" i="3"/>
  <c r="DS252" i="3"/>
  <c r="DW251" i="3"/>
  <c r="DV251" i="3"/>
  <c r="DU251" i="3"/>
  <c r="DT251" i="3"/>
  <c r="DS251" i="3"/>
  <c r="DW250" i="3"/>
  <c r="DV250" i="3"/>
  <c r="DU250" i="3"/>
  <c r="DT250" i="3"/>
  <c r="DS250" i="3"/>
  <c r="DW249" i="3"/>
  <c r="DV249" i="3"/>
  <c r="DU249" i="3"/>
  <c r="DT249" i="3"/>
  <c r="DS249" i="3"/>
  <c r="DW248" i="3"/>
  <c r="DV248" i="3"/>
  <c r="DU248" i="3"/>
  <c r="DT248" i="3"/>
  <c r="DS248" i="3"/>
  <c r="DW247" i="3"/>
  <c r="DV247" i="3"/>
  <c r="DU247" i="3"/>
  <c r="DT247" i="3"/>
  <c r="DS247" i="3"/>
  <c r="DW246" i="3"/>
  <c r="DV246" i="3"/>
  <c r="DU246" i="3"/>
  <c r="DT246" i="3"/>
  <c r="DS246" i="3"/>
  <c r="DW245" i="3"/>
  <c r="DV245" i="3"/>
  <c r="DU245" i="3"/>
  <c r="DT245" i="3"/>
  <c r="DS245" i="3"/>
  <c r="DW244" i="3"/>
  <c r="DV244" i="3"/>
  <c r="DU244" i="3"/>
  <c r="DT244" i="3"/>
  <c r="DS244" i="3"/>
  <c r="DV306" i="3"/>
  <c r="DU306" i="3"/>
  <c r="DT306" i="3"/>
  <c r="DS306" i="3"/>
  <c r="DV305" i="3"/>
  <c r="DU305" i="3"/>
  <c r="DT305" i="3"/>
  <c r="DS305" i="3"/>
  <c r="DV304" i="3"/>
  <c r="DU304" i="3"/>
  <c r="DT304" i="3"/>
  <c r="DS304" i="3"/>
  <c r="DV303" i="3"/>
  <c r="DU303" i="3"/>
  <c r="DT303" i="3"/>
  <c r="DS303" i="3"/>
  <c r="DV302" i="3"/>
  <c r="DU302" i="3"/>
  <c r="DT302" i="3"/>
  <c r="DS302" i="3"/>
  <c r="DV301" i="3"/>
  <c r="DU301" i="3"/>
  <c r="DT301" i="3"/>
  <c r="DS301" i="3"/>
  <c r="DV300" i="3"/>
  <c r="DU300" i="3"/>
  <c r="DT300" i="3"/>
  <c r="DS300" i="3"/>
  <c r="DV299" i="3"/>
  <c r="DU299" i="3"/>
  <c r="DT299" i="3"/>
  <c r="DS299" i="3"/>
  <c r="DV298" i="3"/>
  <c r="DU298" i="3"/>
  <c r="DT298" i="3"/>
  <c r="DS298" i="3"/>
  <c r="DV297" i="3"/>
  <c r="DU297" i="3"/>
  <c r="DT297" i="3"/>
  <c r="DS297" i="3"/>
  <c r="DV296" i="3"/>
  <c r="DU296" i="3"/>
  <c r="DT296" i="3"/>
  <c r="DS296" i="3"/>
  <c r="DV295" i="3"/>
  <c r="DU295" i="3"/>
  <c r="DT295" i="3"/>
  <c r="DS295" i="3"/>
  <c r="DV294" i="3"/>
  <c r="DU294" i="3"/>
  <c r="DT294" i="3"/>
  <c r="DS294" i="3"/>
  <c r="DV293" i="3"/>
  <c r="DU293" i="3"/>
  <c r="DT293" i="3"/>
  <c r="DS293" i="3"/>
  <c r="DV292" i="3"/>
  <c r="DU292" i="3"/>
  <c r="DT292" i="3"/>
  <c r="DS292" i="3"/>
  <c r="DV291" i="3"/>
  <c r="DU291" i="3"/>
  <c r="DT291" i="3"/>
  <c r="DS291" i="3"/>
  <c r="DS307" i="3" s="1"/>
  <c r="DV290" i="3"/>
  <c r="DU290" i="3"/>
  <c r="DT290" i="3"/>
  <c r="DS290" i="3"/>
  <c r="DV289" i="3"/>
  <c r="DU289" i="3"/>
  <c r="DT289" i="3"/>
  <c r="DS289" i="3"/>
  <c r="DV288" i="3"/>
  <c r="DU288" i="3"/>
  <c r="DT288" i="3"/>
  <c r="DS288" i="3"/>
  <c r="DV287" i="3"/>
  <c r="DU287" i="3"/>
  <c r="DT287" i="3"/>
  <c r="DS287" i="3"/>
  <c r="DV286" i="3"/>
  <c r="DU286" i="3"/>
  <c r="DT286" i="3"/>
  <c r="DS286" i="3"/>
  <c r="DV285" i="3"/>
  <c r="DU285" i="3"/>
  <c r="DT285" i="3"/>
  <c r="DS285" i="3"/>
  <c r="DV284" i="3"/>
  <c r="DU284" i="3"/>
  <c r="DT284" i="3"/>
  <c r="DS284" i="3"/>
  <c r="DV283" i="3"/>
  <c r="DU283" i="3"/>
  <c r="DT283" i="3"/>
  <c r="DS283" i="3"/>
  <c r="DV282" i="3"/>
  <c r="DU282" i="3"/>
  <c r="DT282" i="3"/>
  <c r="DS282" i="3"/>
  <c r="DU307" i="3" l="1"/>
  <c r="DV307" i="3"/>
  <c r="DT307" i="3"/>
  <c r="DR269" i="3"/>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S241" i="3" l="1"/>
  <c r="DR185" i="3"/>
  <c r="DQ252" i="3"/>
  <c r="DR252" i="3"/>
  <c r="DQ253" i="3"/>
  <c r="DR253" i="3"/>
  <c r="DR186" i="3" l="1"/>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R307" i="3" l="1"/>
  <c r="DQ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20" i="3" l="1"/>
  <c r="AU622" i="3" s="1"/>
  <c r="AX406" i="3"/>
  <c r="AU619" i="3" s="1"/>
  <c r="AV619" i="3" s="1"/>
  <c r="AU616" i="3"/>
  <c r="AU618" i="3"/>
  <c r="AV618" i="3" s="1"/>
  <c r="AV768" i="3"/>
  <c r="AV761" i="3"/>
  <c r="AV755" i="3"/>
  <c r="AV754" i="3" s="1"/>
  <c r="AV741" i="3"/>
  <c r="AV735" i="3"/>
  <c r="AV727" i="3" s="1"/>
  <c r="AV725" i="3"/>
  <c r="AV720" i="3"/>
  <c r="AV718" i="3" s="1"/>
  <c r="AV717" i="3"/>
  <c r="AV716" i="3"/>
  <c r="AV710" i="3"/>
  <c r="AV697" i="3"/>
  <c r="AV685" i="3"/>
  <c r="AV686" i="3" s="1"/>
  <c r="AV688" i="3" s="1"/>
  <c r="AV690" i="3" s="1"/>
  <c r="AV679" i="3"/>
  <c r="AV675" i="3"/>
  <c r="AV665" i="3"/>
  <c r="AV666" i="3" s="1"/>
  <c r="AV662" i="3"/>
  <c r="AV659" i="3"/>
  <c r="AV657" i="3"/>
  <c r="AV655" i="3"/>
  <c r="AV649" i="3"/>
  <c r="AV644" i="3"/>
  <c r="AV642" i="3"/>
  <c r="AV630" i="3"/>
  <c r="AV625" i="3"/>
  <c r="AV624" i="3"/>
  <c r="AV621" i="3"/>
  <c r="AV583" i="3"/>
  <c r="AV585" i="3" s="1"/>
  <c r="AV723" i="3" l="1"/>
  <c r="AV724" i="3" s="1"/>
  <c r="AV620" i="3"/>
  <c r="AV622" i="3" s="1"/>
  <c r="AV616" i="3"/>
  <c r="AV617" i="3" s="1"/>
  <c r="AV669" i="3"/>
  <c r="AV663" i="3"/>
  <c r="AV664" i="3" s="1"/>
  <c r="AV731" i="3"/>
  <c r="AV694" i="3"/>
  <c r="AV540" i="3"/>
  <c r="AU468" i="3"/>
  <c r="AV521" i="3"/>
  <c r="AV519" i="3"/>
  <c r="AV517" i="3"/>
  <c r="AV530" i="3"/>
  <c r="AV528" i="3"/>
  <c r="AV515" i="3"/>
  <c r="AV507" i="3"/>
  <c r="AV505" i="3"/>
  <c r="AV492" i="3"/>
  <c r="AV494" i="3"/>
  <c r="AV490" i="3"/>
  <c r="AV482" i="3"/>
  <c r="AV634" i="3" s="1"/>
  <c r="AV484" i="3"/>
  <c r="AV639" i="3" s="1"/>
  <c r="AV612" i="3" l="1"/>
  <c r="AV613" i="3" s="1"/>
  <c r="AV486" i="3"/>
  <c r="AV652" i="3"/>
  <c r="AV661" i="3"/>
  <c r="AV623" i="3"/>
  <c r="AV469" i="3" l="1"/>
  <c r="CD465" i="3"/>
  <c r="CC465" i="3"/>
  <c r="CB465" i="3"/>
  <c r="CA465" i="3"/>
  <c r="BZ465" i="3"/>
  <c r="BY465" i="3"/>
  <c r="BX465" i="3"/>
  <c r="BW465" i="3"/>
  <c r="BV465" i="3"/>
  <c r="BU465" i="3"/>
  <c r="BT465" i="3"/>
  <c r="BS465" i="3"/>
  <c r="BR465" i="3"/>
  <c r="BQ465" i="3"/>
  <c r="BP465" i="3"/>
  <c r="BO465" i="3"/>
  <c r="BN465" i="3"/>
  <c r="BM465" i="3"/>
  <c r="BL465" i="3"/>
  <c r="BK465" i="3"/>
  <c r="BJ465" i="3"/>
  <c r="BI465" i="3"/>
  <c r="BH465" i="3"/>
  <c r="BG465" i="3"/>
  <c r="BF465" i="3"/>
  <c r="BE465" i="3"/>
  <c r="BD465" i="3"/>
  <c r="BC465" i="3"/>
  <c r="BB465" i="3"/>
  <c r="BA465" i="3"/>
  <c r="AZ465" i="3"/>
  <c r="AY465" i="3"/>
  <c r="AX465" i="3"/>
  <c r="AW465" i="3"/>
  <c r="AV465" i="3"/>
  <c r="DB468" i="3"/>
  <c r="DA468" i="3"/>
  <c r="CZ468" i="3"/>
  <c r="CY468" i="3"/>
  <c r="CX468" i="3"/>
  <c r="CW468" i="3"/>
  <c r="CV468" i="3"/>
  <c r="CU468" i="3"/>
  <c r="CT468" i="3"/>
  <c r="CS468" i="3"/>
  <c r="CR468" i="3"/>
  <c r="CQ468" i="3"/>
  <c r="CP468" i="3"/>
  <c r="CO468" i="3"/>
  <c r="CN468" i="3"/>
  <c r="CM468" i="3"/>
  <c r="CL468" i="3"/>
  <c r="CK468" i="3"/>
  <c r="CJ468" i="3"/>
  <c r="CI468" i="3"/>
  <c r="CH468" i="3"/>
  <c r="CG468" i="3"/>
  <c r="CF468" i="3"/>
  <c r="CE468" i="3"/>
  <c r="CD468" i="3"/>
  <c r="CC468" i="3"/>
  <c r="CB468" i="3"/>
  <c r="CA468" i="3"/>
  <c r="BZ468" i="3"/>
  <c r="BY468" i="3"/>
  <c r="BX468" i="3"/>
  <c r="BW468" i="3"/>
  <c r="BV468" i="3"/>
  <c r="BU468" i="3"/>
  <c r="BT468" i="3"/>
  <c r="BS468" i="3"/>
  <c r="BR468" i="3"/>
  <c r="BQ468" i="3"/>
  <c r="BP468" i="3"/>
  <c r="BO468" i="3"/>
  <c r="BN468" i="3"/>
  <c r="BM468" i="3"/>
  <c r="BL468" i="3"/>
  <c r="BK468" i="3"/>
  <c r="BJ468" i="3"/>
  <c r="BI468" i="3"/>
  <c r="BH468" i="3"/>
  <c r="BG468" i="3"/>
  <c r="BF468" i="3"/>
  <c r="BE468" i="3"/>
  <c r="BD468" i="3"/>
  <c r="BC468" i="3"/>
  <c r="BB468" i="3"/>
  <c r="BA468" i="3"/>
  <c r="AZ468" i="3"/>
  <c r="AY468" i="3"/>
  <c r="AX468" i="3"/>
  <c r="AW468" i="3"/>
  <c r="AV468" i="3"/>
  <c r="AV614" i="3" l="1"/>
  <c r="AV506"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5"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5" i="3"/>
  <c r="CZ269" i="3"/>
  <c r="DA269" i="3"/>
  <c r="CY383" i="3"/>
  <c r="CZ383" i="3"/>
  <c r="DA383" i="3"/>
  <c r="DB383" i="3"/>
  <c r="CV465" i="3"/>
  <c r="C434" i="3"/>
  <c r="C366" i="3"/>
  <c r="C435"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3" i="3"/>
  <c r="AS383" i="3"/>
  <c r="AR383" i="3"/>
  <c r="AQ383" i="3"/>
  <c r="AP383" i="3"/>
  <c r="AO383" i="3"/>
  <c r="AN383" i="3"/>
  <c r="AM383" i="3"/>
  <c r="AL383" i="3"/>
  <c r="AK383" i="3"/>
  <c r="AJ383" i="3"/>
  <c r="AI383" i="3"/>
  <c r="AH383" i="3"/>
  <c r="AG383" i="3"/>
  <c r="AF383" i="3"/>
  <c r="AE383" i="3"/>
  <c r="AD383" i="3"/>
  <c r="AC383" i="3"/>
  <c r="AB383" i="3"/>
  <c r="AA383" i="3"/>
  <c r="Z383" i="3"/>
  <c r="Y383" i="3"/>
  <c r="X383" i="3"/>
  <c r="W383" i="3"/>
  <c r="V383" i="3"/>
  <c r="U383" i="3"/>
  <c r="T383" i="3"/>
  <c r="S383" i="3"/>
  <c r="CC383" i="3"/>
  <c r="CB383" i="3"/>
  <c r="CA383" i="3"/>
  <c r="BZ383" i="3"/>
  <c r="BY383" i="3"/>
  <c r="BX383" i="3"/>
  <c r="BW383" i="3"/>
  <c r="BV383" i="3"/>
  <c r="BU383" i="3"/>
  <c r="BT383" i="3"/>
  <c r="BS383" i="3"/>
  <c r="BR383" i="3"/>
  <c r="BQ383" i="3"/>
  <c r="BP383" i="3"/>
  <c r="BO383" i="3"/>
  <c r="BN383" i="3"/>
  <c r="BM383" i="3"/>
  <c r="BL383" i="3"/>
  <c r="BK383" i="3"/>
  <c r="BJ383" i="3"/>
  <c r="BI383" i="3"/>
  <c r="BH383" i="3"/>
  <c r="BG383" i="3"/>
  <c r="BF383" i="3"/>
  <c r="BE383" i="3"/>
  <c r="BD383" i="3"/>
  <c r="BC383" i="3"/>
  <c r="BB383" i="3"/>
  <c r="BA383" i="3"/>
  <c r="AZ383" i="3"/>
  <c r="AY383" i="3"/>
  <c r="AX383" i="3"/>
  <c r="AW383" i="3"/>
  <c r="AV383" i="3"/>
  <c r="CD383" i="3"/>
  <c r="CX383" i="3"/>
  <c r="CW383" i="3"/>
  <c r="CV383" i="3"/>
  <c r="CU383" i="3"/>
  <c r="CT383" i="3"/>
  <c r="CS383" i="3"/>
  <c r="CR383" i="3"/>
  <c r="CQ383" i="3"/>
  <c r="CP383" i="3"/>
  <c r="CO383" i="3"/>
  <c r="CN383" i="3"/>
  <c r="CM383" i="3"/>
  <c r="CL383" i="3"/>
  <c r="CK383" i="3"/>
  <c r="CJ383" i="3"/>
  <c r="CI383" i="3"/>
  <c r="CH383" i="3"/>
  <c r="CG383" i="3"/>
  <c r="CF383" i="3"/>
  <c r="CE383" i="3"/>
  <c r="B388" i="3"/>
  <c r="AU383" i="3"/>
  <c r="B386" i="3"/>
  <c r="B385" i="3"/>
  <c r="B384" i="3"/>
  <c r="B383" i="3"/>
  <c r="S352" i="3"/>
  <c r="W428" i="3"/>
  <c r="X428" i="3" s="1"/>
  <c r="Y428" i="3" s="1"/>
  <c r="Z428" i="3" s="1"/>
  <c r="CW278" i="3"/>
  <c r="CW429" i="3" s="1"/>
  <c r="CV278" i="3"/>
  <c r="CV429" i="3" s="1"/>
  <c r="CU278" i="3"/>
  <c r="CU429" i="3" s="1"/>
  <c r="CT278" i="3"/>
  <c r="CT429" i="3" s="1"/>
  <c r="CS278" i="3"/>
  <c r="CS429" i="3" s="1"/>
  <c r="CR278" i="3"/>
  <c r="CR429" i="3" s="1"/>
  <c r="CQ278" i="3"/>
  <c r="CQ429" i="3" s="1"/>
  <c r="CP278" i="3"/>
  <c r="CP429" i="3" s="1"/>
  <c r="CO278" i="3"/>
  <c r="CO429" i="3" s="1"/>
  <c r="CN278" i="3"/>
  <c r="CN429" i="3" s="1"/>
  <c r="CM278" i="3"/>
  <c r="CM429" i="3" s="1"/>
  <c r="CL278" i="3"/>
  <c r="CL429" i="3" s="1"/>
  <c r="CK278" i="3"/>
  <c r="CK429" i="3" s="1"/>
  <c r="CJ278" i="3"/>
  <c r="CJ429" i="3" s="1"/>
  <c r="CI278" i="3"/>
  <c r="CI429" i="3" s="1"/>
  <c r="CH278" i="3"/>
  <c r="CH429" i="3" s="1"/>
  <c r="CG278" i="3"/>
  <c r="CG429" i="3" s="1"/>
  <c r="CF278" i="3"/>
  <c r="CF429" i="3" s="1"/>
  <c r="CE278" i="3"/>
  <c r="CE429" i="3" s="1"/>
  <c r="CD278" i="3"/>
  <c r="CD429" i="3" s="1"/>
  <c r="CC278" i="3"/>
  <c r="CC429" i="3" s="1"/>
  <c r="CB278" i="3"/>
  <c r="CB429" i="3" s="1"/>
  <c r="CA278" i="3"/>
  <c r="CA429" i="3" s="1"/>
  <c r="BZ278" i="3"/>
  <c r="BZ429" i="3" s="1"/>
  <c r="BY278" i="3"/>
  <c r="BY429" i="3" s="1"/>
  <c r="BX278" i="3"/>
  <c r="BX429" i="3" s="1"/>
  <c r="BW278" i="3"/>
  <c r="BW429" i="3" s="1"/>
  <c r="BV278" i="3"/>
  <c r="BV429" i="3" s="1"/>
  <c r="BU278" i="3"/>
  <c r="BU429" i="3" s="1"/>
  <c r="BT278" i="3"/>
  <c r="BT429" i="3" s="1"/>
  <c r="BS278" i="3"/>
  <c r="BS429" i="3" s="1"/>
  <c r="BR278" i="3"/>
  <c r="BR429" i="3" s="1"/>
  <c r="BQ278" i="3"/>
  <c r="BQ429" i="3" s="1"/>
  <c r="BP278" i="3"/>
  <c r="BP429" i="3" s="1"/>
  <c r="BO278" i="3"/>
  <c r="BO429" i="3" s="1"/>
  <c r="BN278" i="3"/>
  <c r="BN429" i="3" s="1"/>
  <c r="BM278" i="3"/>
  <c r="BM429" i="3" s="1"/>
  <c r="BL278" i="3"/>
  <c r="BL429" i="3" s="1"/>
  <c r="BK278" i="3"/>
  <c r="BK429" i="3" s="1"/>
  <c r="BJ278" i="3"/>
  <c r="BJ429" i="3" s="1"/>
  <c r="BI278" i="3"/>
  <c r="BI429" i="3" s="1"/>
  <c r="BH278" i="3"/>
  <c r="BH429" i="3" s="1"/>
  <c r="BG278" i="3"/>
  <c r="BG429" i="3" s="1"/>
  <c r="BF278" i="3"/>
  <c r="BF429" i="3" s="1"/>
  <c r="BE278" i="3"/>
  <c r="BE429" i="3" s="1"/>
  <c r="BD278" i="3"/>
  <c r="BD429" i="3" s="1"/>
  <c r="BC278" i="3"/>
  <c r="BC429" i="3" s="1"/>
  <c r="BB278" i="3"/>
  <c r="BB429" i="3" s="1"/>
  <c r="BA278" i="3"/>
  <c r="BA429" i="3" s="1"/>
  <c r="AZ278" i="3"/>
  <c r="AZ429" i="3" s="1"/>
  <c r="AY278" i="3"/>
  <c r="AY429" i="3" s="1"/>
  <c r="AX278" i="3"/>
  <c r="AX429" i="3" s="1"/>
  <c r="AW278" i="3"/>
  <c r="AW429" i="3" s="1"/>
  <c r="AV278" i="3"/>
  <c r="AV429" i="3" s="1"/>
  <c r="AU278" i="3"/>
  <c r="AU429" i="3" s="1"/>
  <c r="AT278" i="3"/>
  <c r="AT429" i="3" s="1"/>
  <c r="AS278" i="3"/>
  <c r="AS429" i="3" s="1"/>
  <c r="AR278" i="3"/>
  <c r="AR429" i="3" s="1"/>
  <c r="AQ278" i="3"/>
  <c r="AQ429" i="3" s="1"/>
  <c r="CW277" i="3"/>
  <c r="CW430" i="3" s="1"/>
  <c r="CV277" i="3"/>
  <c r="CV430" i="3" s="1"/>
  <c r="CU277" i="3"/>
  <c r="CU430" i="3" s="1"/>
  <c r="CT277" i="3"/>
  <c r="CT430" i="3" s="1"/>
  <c r="CS277" i="3"/>
  <c r="CS430" i="3" s="1"/>
  <c r="CR277" i="3"/>
  <c r="CR430" i="3" s="1"/>
  <c r="CQ277" i="3"/>
  <c r="CQ430" i="3" s="1"/>
  <c r="CP277" i="3"/>
  <c r="CP430" i="3" s="1"/>
  <c r="CO277" i="3"/>
  <c r="CO430" i="3" s="1"/>
  <c r="CN277" i="3"/>
  <c r="CN430" i="3" s="1"/>
  <c r="CM277" i="3"/>
  <c r="CM430" i="3" s="1"/>
  <c r="CL277" i="3"/>
  <c r="CL430" i="3" s="1"/>
  <c r="CK277" i="3"/>
  <c r="CK430" i="3" s="1"/>
  <c r="CJ277" i="3"/>
  <c r="CJ430" i="3" s="1"/>
  <c r="CI277" i="3"/>
  <c r="CI430" i="3" s="1"/>
  <c r="CH277" i="3"/>
  <c r="CH430" i="3" s="1"/>
  <c r="CG277" i="3"/>
  <c r="CG430" i="3" s="1"/>
  <c r="CF277" i="3"/>
  <c r="CF430" i="3" s="1"/>
  <c r="CE277" i="3"/>
  <c r="CE430" i="3" s="1"/>
  <c r="CD277" i="3"/>
  <c r="CD430" i="3" s="1"/>
  <c r="CC277" i="3"/>
  <c r="CC430" i="3" s="1"/>
  <c r="CB277" i="3"/>
  <c r="CB430" i="3" s="1"/>
  <c r="CA277" i="3"/>
  <c r="CA430" i="3" s="1"/>
  <c r="BZ277" i="3"/>
  <c r="BZ430" i="3" s="1"/>
  <c r="BY277" i="3"/>
  <c r="BY430" i="3" s="1"/>
  <c r="BX277" i="3"/>
  <c r="BX430" i="3" s="1"/>
  <c r="BW277" i="3"/>
  <c r="BW430" i="3" s="1"/>
  <c r="BV277" i="3"/>
  <c r="BV430" i="3" s="1"/>
  <c r="BU277" i="3"/>
  <c r="BU430" i="3" s="1"/>
  <c r="BT277" i="3"/>
  <c r="BT430" i="3" s="1"/>
  <c r="BS277" i="3"/>
  <c r="BS430" i="3" s="1"/>
  <c r="BR277" i="3"/>
  <c r="BR430" i="3" s="1"/>
  <c r="BQ277" i="3"/>
  <c r="BQ430" i="3" s="1"/>
  <c r="BP277" i="3"/>
  <c r="BP430" i="3" s="1"/>
  <c r="BO277" i="3"/>
  <c r="BO430" i="3" s="1"/>
  <c r="BN277" i="3"/>
  <c r="BN430" i="3" s="1"/>
  <c r="BM277" i="3"/>
  <c r="BM430" i="3" s="1"/>
  <c r="BL277" i="3"/>
  <c r="BL430" i="3" s="1"/>
  <c r="BK277" i="3"/>
  <c r="BK430" i="3" s="1"/>
  <c r="BJ277" i="3"/>
  <c r="BJ430" i="3" s="1"/>
  <c r="BI277" i="3"/>
  <c r="BI430" i="3" s="1"/>
  <c r="BH277" i="3"/>
  <c r="BH430" i="3" s="1"/>
  <c r="BG277" i="3"/>
  <c r="BG430" i="3" s="1"/>
  <c r="BF277" i="3"/>
  <c r="BF430" i="3" s="1"/>
  <c r="BE277" i="3"/>
  <c r="BE430" i="3" s="1"/>
  <c r="BD277" i="3"/>
  <c r="BD430" i="3" s="1"/>
  <c r="BC277" i="3"/>
  <c r="BC430" i="3" s="1"/>
  <c r="BB277" i="3"/>
  <c r="BB430" i="3" s="1"/>
  <c r="BA277" i="3"/>
  <c r="BA430" i="3" s="1"/>
  <c r="AZ277" i="3"/>
  <c r="AZ430" i="3" s="1"/>
  <c r="AY277" i="3"/>
  <c r="AY430" i="3" s="1"/>
  <c r="AX277" i="3"/>
  <c r="AX430" i="3" s="1"/>
  <c r="AW277" i="3"/>
  <c r="AW430" i="3" s="1"/>
  <c r="AV277" i="3"/>
  <c r="AV430" i="3" s="1"/>
  <c r="AU277" i="3"/>
  <c r="AU430" i="3" s="1"/>
  <c r="AT277" i="3"/>
  <c r="AT430" i="3" s="1"/>
  <c r="AS277" i="3"/>
  <c r="AS430" i="3" s="1"/>
  <c r="AR277" i="3"/>
  <c r="AR430" i="3" s="1"/>
  <c r="AQ277" i="3"/>
  <c r="AQ430" i="3" s="1"/>
  <c r="X153" i="3"/>
  <c r="V153" i="3"/>
  <c r="W153" i="3"/>
  <c r="W433" i="3"/>
  <c r="X433" i="3" s="1"/>
  <c r="Y433" i="3" s="1"/>
  <c r="Z433"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5" i="3"/>
  <c r="DA465" i="3"/>
  <c r="CZ465" i="3"/>
  <c r="CY465" i="3"/>
  <c r="CX465" i="3"/>
  <c r="CW465" i="3"/>
  <c r="CU465" i="3"/>
  <c r="CT465" i="3"/>
  <c r="CS465" i="3"/>
  <c r="CR465" i="3"/>
  <c r="CQ465" i="3"/>
  <c r="CP465" i="3"/>
  <c r="CO465" i="3"/>
  <c r="CN465" i="3"/>
  <c r="CM465" i="3"/>
  <c r="CL465" i="3"/>
  <c r="CK465" i="3"/>
  <c r="CJ465" i="3"/>
  <c r="CI465" i="3"/>
  <c r="CH465" i="3"/>
  <c r="CG465" i="3"/>
  <c r="CF465" i="3"/>
  <c r="CE465" i="3"/>
  <c r="Y153" i="3"/>
  <c r="Y211" i="1"/>
  <c r="Z153" i="3"/>
  <c r="AA153" i="3"/>
  <c r="AB384" i="3"/>
  <c r="AB153" i="3"/>
  <c r="AB211" i="1"/>
  <c r="AC153" i="3"/>
  <c r="AD385" i="3"/>
  <c r="AD153" i="3"/>
  <c r="B422"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2" i="3"/>
  <c r="AV503" i="3" s="1"/>
  <c r="AV575" i="3" s="1"/>
  <c r="AV758"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6"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7" i="3"/>
  <c r="DA387" i="3"/>
  <c r="CX215" i="1"/>
  <c r="CW215" i="1"/>
  <c r="CW387" i="3"/>
  <c r="CU215" i="1"/>
  <c r="CU387" i="3"/>
  <c r="CS215" i="1"/>
  <c r="CR215" i="1"/>
  <c r="CQ387" i="3"/>
  <c r="CP387" i="3"/>
  <c r="CN215" i="1"/>
  <c r="CM387" i="3"/>
  <c r="CL387" i="3"/>
  <c r="CK387" i="3"/>
  <c r="CI387" i="3"/>
  <c r="CG215" i="1"/>
  <c r="CF215" i="1"/>
  <c r="CE215" i="1"/>
  <c r="CE387" i="3"/>
  <c r="CC215" i="1"/>
  <c r="CB387" i="3"/>
  <c r="CA387" i="3"/>
  <c r="BY215" i="1"/>
  <c r="BW215" i="1"/>
  <c r="BW387" i="3"/>
  <c r="BU215" i="1"/>
  <c r="BT215" i="1"/>
  <c r="BS215" i="1"/>
  <c r="BS387" i="3"/>
  <c r="BR387" i="3"/>
  <c r="BP215" i="1"/>
  <c r="BO215" i="1"/>
  <c r="BO387" i="3"/>
  <c r="BM215" i="1"/>
  <c r="BL215" i="1"/>
  <c r="BK215" i="1"/>
  <c r="BK387" i="3"/>
  <c r="BI215" i="1"/>
  <c r="BH215" i="1"/>
  <c r="BG215" i="1"/>
  <c r="BF215" i="1"/>
  <c r="BF387" i="3"/>
  <c r="BD215" i="1"/>
  <c r="BC215" i="1"/>
  <c r="BB215" i="1"/>
  <c r="BB387" i="3"/>
  <c r="AZ215" i="1"/>
  <c r="AY215" i="1"/>
  <c r="AY387" i="3"/>
  <c r="AW215" i="1"/>
  <c r="AV215" i="1"/>
  <c r="AU387" i="3"/>
  <c r="AS215" i="1"/>
  <c r="AS387" i="3"/>
  <c r="AR387" i="3"/>
  <c r="AQ387" i="3"/>
  <c r="AP387" i="3"/>
  <c r="AN215" i="1"/>
  <c r="AM215" i="1"/>
  <c r="AL387" i="3"/>
  <c r="AJ215" i="1"/>
  <c r="AJ387" i="3"/>
  <c r="AH215" i="1"/>
  <c r="AG215" i="1"/>
  <c r="AF215" i="1"/>
  <c r="AE215" i="1"/>
  <c r="AD215" i="1"/>
  <c r="AC215" i="1"/>
  <c r="AB215" i="1"/>
  <c r="AB387" i="3"/>
  <c r="AA387" i="3"/>
  <c r="Y215" i="1"/>
  <c r="X215" i="1"/>
  <c r="W215" i="1"/>
  <c r="W387" i="3"/>
  <c r="U215" i="1"/>
  <c r="T215" i="1"/>
  <c r="S215" i="1"/>
  <c r="S387"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5"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8" i="3"/>
  <c r="BB398" i="3" s="1"/>
  <c r="BF398" i="3" s="1"/>
  <c r="BJ398" i="3" s="1"/>
  <c r="AD398" i="3"/>
  <c r="AH398" i="3" s="1"/>
  <c r="AL398" i="3" s="1"/>
  <c r="AP398" i="3" s="1"/>
  <c r="J398" i="3"/>
  <c r="N398" i="3" s="1"/>
  <c r="R398" i="3" s="1"/>
  <c r="V398" i="3" s="1"/>
  <c r="AJ384" i="3"/>
  <c r="BM382" i="3"/>
  <c r="BL382" i="3"/>
  <c r="BK382" i="3"/>
  <c r="J395" i="3"/>
  <c r="CX382" i="3"/>
  <c r="CW382" i="3"/>
  <c r="CV382" i="3"/>
  <c r="CU382" i="3"/>
  <c r="CT382" i="3"/>
  <c r="CS382" i="3"/>
  <c r="CR382" i="3"/>
  <c r="CQ382" i="3"/>
  <c r="CP382" i="3"/>
  <c r="CO382" i="3"/>
  <c r="CN382" i="3"/>
  <c r="CM382" i="3"/>
  <c r="CL382" i="3"/>
  <c r="CK382" i="3"/>
  <c r="CJ382" i="3"/>
  <c r="CI382" i="3"/>
  <c r="CH382" i="3"/>
  <c r="CG382" i="3"/>
  <c r="CF382" i="3"/>
  <c r="CE382" i="3"/>
  <c r="CD382" i="3"/>
  <c r="CC382" i="3"/>
  <c r="CB382" i="3"/>
  <c r="CA382" i="3"/>
  <c r="BZ382" i="3"/>
  <c r="BY382" i="3"/>
  <c r="BX382" i="3"/>
  <c r="BW382" i="3"/>
  <c r="BV382" i="3"/>
  <c r="BU382" i="3"/>
  <c r="BT382" i="3"/>
  <c r="BS382" i="3"/>
  <c r="BR382" i="3"/>
  <c r="BQ382" i="3"/>
  <c r="BP382" i="3"/>
  <c r="BO382" i="3"/>
  <c r="BN382" i="3"/>
  <c r="BJ382" i="3"/>
  <c r="BI382" i="3"/>
  <c r="BH382" i="3"/>
  <c r="BG382" i="3"/>
  <c r="BF382" i="3"/>
  <c r="BE382" i="3"/>
  <c r="BD382" i="3"/>
  <c r="BC382" i="3"/>
  <c r="BB382" i="3"/>
  <c r="BA382" i="3"/>
  <c r="AZ382" i="3"/>
  <c r="AY382" i="3"/>
  <c r="AX382" i="3"/>
  <c r="AW382" i="3"/>
  <c r="AV382" i="3"/>
  <c r="AU382" i="3"/>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BZ353" i="3"/>
  <c r="BY353" i="3"/>
  <c r="BX353" i="3"/>
  <c r="BW353" i="3"/>
  <c r="BV353" i="3"/>
  <c r="BU353" i="3"/>
  <c r="BT353" i="3"/>
  <c r="BS353" i="3"/>
  <c r="BR353" i="3"/>
  <c r="BQ353" i="3"/>
  <c r="BP353" i="3"/>
  <c r="BO353" i="3"/>
  <c r="BN353" i="3"/>
  <c r="BM353" i="3"/>
  <c r="BL353" i="3"/>
  <c r="BK353" i="3"/>
  <c r="BJ353" i="3"/>
  <c r="BI353" i="3"/>
  <c r="BH353" i="3"/>
  <c r="BG353" i="3"/>
  <c r="BF353" i="3"/>
  <c r="BE353" i="3"/>
  <c r="BD353" i="3"/>
  <c r="BC353" i="3"/>
  <c r="BB353" i="3"/>
  <c r="BA353" i="3"/>
  <c r="AZ353" i="3"/>
  <c r="AY353" i="3"/>
  <c r="AX353" i="3"/>
  <c r="AW353" i="3"/>
  <c r="AV353" i="3"/>
  <c r="AU353" i="3"/>
  <c r="AT353" i="3"/>
  <c r="AS353" i="3"/>
  <c r="AR353" i="3"/>
  <c r="AQ353" i="3"/>
  <c r="AP353" i="3"/>
  <c r="AO353" i="3"/>
  <c r="AN353" i="3"/>
  <c r="AM353" i="3"/>
  <c r="AL353" i="3"/>
  <c r="AK353" i="3"/>
  <c r="AJ353" i="3"/>
  <c r="AI353" i="3"/>
  <c r="AH353" i="3"/>
  <c r="AG353" i="3"/>
  <c r="AF353" i="3"/>
  <c r="AE353" i="3"/>
  <c r="AD353" i="3"/>
  <c r="AC353" i="3"/>
  <c r="AB353" i="3"/>
  <c r="AA353" i="3"/>
  <c r="Z353" i="3"/>
  <c r="Y353" i="3"/>
  <c r="X353" i="3"/>
  <c r="W353" i="3"/>
  <c r="V353" i="3"/>
  <c r="U353" i="3"/>
  <c r="T353"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4"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4" i="3"/>
  <c r="B158" i="1"/>
  <c r="AR384"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4" i="3"/>
  <c r="CW385" i="3"/>
  <c r="CV385" i="3"/>
  <c r="CU385" i="3"/>
  <c r="CS385" i="3"/>
  <c r="CR384" i="3"/>
  <c r="CQ385" i="3"/>
  <c r="CO211" i="1"/>
  <c r="CN211" i="1"/>
  <c r="CM211" i="1"/>
  <c r="CM385" i="3"/>
  <c r="CK385" i="3"/>
  <c r="CJ385" i="3"/>
  <c r="CI384" i="3"/>
  <c r="CF211" i="1"/>
  <c r="CE211" i="1"/>
  <c r="CE384" i="3"/>
  <c r="CB211" i="1"/>
  <c r="CA211" i="1"/>
  <c r="BZ211" i="1"/>
  <c r="BY384" i="3"/>
  <c r="BW211" i="1"/>
  <c r="BW385" i="3"/>
  <c r="BT211" i="1"/>
  <c r="BS211" i="1"/>
  <c r="BS384" i="3"/>
  <c r="BR385" i="3"/>
  <c r="BQ384" i="3"/>
  <c r="BO211" i="1"/>
  <c r="BL385" i="3"/>
  <c r="BK385" i="3"/>
  <c r="BH385" i="3"/>
  <c r="BG385" i="3"/>
  <c r="BE211" i="1"/>
  <c r="BC211" i="1"/>
  <c r="BC385" i="3"/>
  <c r="BA211" i="1"/>
  <c r="AY384" i="3"/>
  <c r="AW211" i="1"/>
  <c r="AW384" i="3"/>
  <c r="AV384" i="3"/>
  <c r="AT211" i="1"/>
  <c r="AT384" i="3"/>
  <c r="S385"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7" i="3"/>
  <c r="AP215" i="1"/>
  <c r="BV215" i="1"/>
  <c r="AK215" i="1"/>
  <c r="BJ215" i="1"/>
  <c r="Z387" i="3"/>
  <c r="AX387" i="3"/>
  <c r="BE215" i="1"/>
  <c r="BN387" i="3"/>
  <c r="BV387" i="3"/>
  <c r="DA215" i="1"/>
  <c r="AM385" i="3"/>
  <c r="AM384" i="3"/>
  <c r="AG385" i="3"/>
  <c r="AE384" i="3"/>
  <c r="AE385" i="3"/>
  <c r="W385" i="3"/>
  <c r="W384" i="3"/>
  <c r="AL211" i="1"/>
  <c r="Z211" i="1"/>
  <c r="AA385" i="3"/>
  <c r="AA384" i="3"/>
  <c r="CC385" i="3"/>
  <c r="V384" i="3"/>
  <c r="AM211" i="1"/>
  <c r="AN384" i="3"/>
  <c r="AN385" i="3"/>
  <c r="CK215" i="1"/>
  <c r="CT387" i="3"/>
  <c r="CH387" i="3"/>
  <c r="AJ385" i="3"/>
  <c r="AZ384" i="3"/>
  <c r="BT387" i="3"/>
  <c r="U211" i="1"/>
  <c r="AN387" i="3"/>
  <c r="V385" i="3"/>
  <c r="AU215" i="1"/>
  <c r="BD385" i="3"/>
  <c r="BL387" i="3"/>
  <c r="AF387" i="3"/>
  <c r="BT385" i="3"/>
  <c r="BD387" i="3"/>
  <c r="X385" i="3"/>
  <c r="AI211" i="1"/>
  <c r="CG211" i="1"/>
  <c r="AE211" i="1"/>
  <c r="V215" i="1"/>
  <c r="X384" i="3"/>
  <c r="BC387" i="3"/>
  <c r="AF384" i="3"/>
  <c r="AF385" i="3"/>
  <c r="AE387" i="3"/>
  <c r="W211" i="1"/>
  <c r="AK385" i="3"/>
  <c r="AJ211" i="1"/>
  <c r="CO384" i="3"/>
  <c r="AK384" i="3"/>
  <c r="BI384" i="3"/>
  <c r="CO385" i="3"/>
  <c r="AX385" i="3"/>
  <c r="AX384" i="3"/>
  <c r="Y384" i="3"/>
  <c r="Y385" i="3"/>
  <c r="CD385" i="3"/>
  <c r="AC385" i="3"/>
  <c r="X211" i="1"/>
  <c r="AC384" i="3"/>
  <c r="AG384" i="3"/>
  <c r="BJ385" i="3"/>
  <c r="BB384" i="3"/>
  <c r="BB385" i="3"/>
  <c r="CP215" i="1"/>
  <c r="AQ211" i="1"/>
  <c r="CY385" i="3"/>
  <c r="AR385" i="3"/>
  <c r="AU385" i="3"/>
  <c r="CI385" i="3"/>
  <c r="U385" i="3"/>
  <c r="AA211" i="1"/>
  <c r="AL385" i="3"/>
  <c r="AL384" i="3"/>
  <c r="AS385" i="3"/>
  <c r="AC211" i="1"/>
  <c r="CC384" i="3"/>
  <c r="AI384" i="3"/>
  <c r="AH384" i="3"/>
  <c r="BU385" i="3"/>
  <c r="CB385" i="3"/>
  <c r="AG211" i="1"/>
  <c r="AI385" i="3"/>
  <c r="CB384" i="3"/>
  <c r="Z385" i="3"/>
  <c r="AH387" i="3"/>
  <c r="T385" i="3"/>
  <c r="BP385" i="3"/>
  <c r="AV211" i="1"/>
  <c r="BF385" i="3"/>
  <c r="CI211" i="1"/>
  <c r="CW384" i="3"/>
  <c r="AO211" i="1"/>
  <c r="BF384" i="3"/>
  <c r="AW385" i="3"/>
  <c r="CP385" i="3"/>
  <c r="CJ211" i="1"/>
  <c r="CK384" i="3"/>
  <c r="BZ385" i="3"/>
  <c r="CK211" i="1"/>
  <c r="CF385" i="3"/>
  <c r="CP384" i="3"/>
  <c r="BV211" i="1"/>
  <c r="BJ384" i="3"/>
  <c r="BI211" i="1"/>
  <c r="BX211" i="1"/>
  <c r="CJ384" i="3"/>
  <c r="BY385" i="3"/>
  <c r="CR211" i="1"/>
  <c r="CF384" i="3"/>
  <c r="AT434" i="3" l="1"/>
  <c r="BT435" i="3"/>
  <c r="BB434" i="3"/>
  <c r="CB435" i="3"/>
  <c r="AE435" i="3"/>
  <c r="AL434" i="3"/>
  <c r="AA435" i="3"/>
  <c r="BL435" i="3"/>
  <c r="CR435" i="3"/>
  <c r="AR386" i="3"/>
  <c r="AR388" i="3" s="1"/>
  <c r="CU435" i="3"/>
  <c r="AZ387" i="3"/>
  <c r="BZ215" i="1"/>
  <c r="CH215" i="1"/>
  <c r="BK434" i="3"/>
  <c r="BC434" i="3"/>
  <c r="CK434" i="3"/>
  <c r="BR215" i="1"/>
  <c r="BE434" i="3"/>
  <c r="CG435" i="3"/>
  <c r="CY387" i="3"/>
  <c r="CN435" i="3"/>
  <c r="BD434" i="3"/>
  <c r="AX434" i="3"/>
  <c r="AC434" i="3"/>
  <c r="BP434" i="3"/>
  <c r="BX435" i="3"/>
  <c r="CV434" i="3"/>
  <c r="BW435" i="3"/>
  <c r="V432" i="3"/>
  <c r="CO387" i="3"/>
  <c r="CF435" i="3"/>
  <c r="AT215" i="1"/>
  <c r="AY434" i="3"/>
  <c r="AD387" i="3"/>
  <c r="BQ215" i="1"/>
  <c r="BJ387" i="3"/>
  <c r="BZ387" i="3"/>
  <c r="CX387" i="3"/>
  <c r="BA215" i="1"/>
  <c r="CO215" i="1"/>
  <c r="AT387" i="3"/>
  <c r="BB431" i="3"/>
  <c r="CJ431" i="3"/>
  <c r="X434" i="3"/>
  <c r="BE431" i="3"/>
  <c r="AT431" i="3"/>
  <c r="AX431" i="3"/>
  <c r="BF431" i="3"/>
  <c r="BV435" i="3"/>
  <c r="AO435" i="3"/>
  <c r="AQ431" i="3"/>
  <c r="AY431" i="3"/>
  <c r="BC431" i="3"/>
  <c r="CL431" i="3"/>
  <c r="BQ435" i="3"/>
  <c r="BG434" i="3"/>
  <c r="BB435" i="3"/>
  <c r="BU387" i="3"/>
  <c r="CR434" i="3"/>
  <c r="AR434" i="3"/>
  <c r="AM434" i="3"/>
  <c r="AL435" i="3"/>
  <c r="BE387" i="3"/>
  <c r="AR435" i="3"/>
  <c r="BD435" i="3"/>
  <c r="AD434" i="3"/>
  <c r="BJ435" i="3"/>
  <c r="BN435" i="3"/>
  <c r="CL435" i="3"/>
  <c r="CT435" i="3"/>
  <c r="AY435" i="3"/>
  <c r="AF434" i="3"/>
  <c r="BW431" i="3"/>
  <c r="BW434" i="3"/>
  <c r="BU434" i="3"/>
  <c r="X427" i="3"/>
  <c r="CU434" i="3"/>
  <c r="V427" i="3"/>
  <c r="AV435" i="3"/>
  <c r="AV767" i="3" s="1"/>
  <c r="AG434" i="3"/>
  <c r="CD387" i="3"/>
  <c r="BY434" i="3"/>
  <c r="Y427" i="3"/>
  <c r="AJ434" i="3"/>
  <c r="BC435" i="3"/>
  <c r="CJ215" i="1"/>
  <c r="AO215" i="1"/>
  <c r="AO387" i="3"/>
  <c r="AS435" i="3"/>
  <c r="BA435" i="3"/>
  <c r="BS434" i="3"/>
  <c r="CA434" i="3"/>
  <c r="CQ435" i="3"/>
  <c r="AD435" i="3"/>
  <c r="CZ215" i="1"/>
  <c r="AC387" i="3"/>
  <c r="CG387" i="3"/>
  <c r="AR215" i="1"/>
  <c r="CS387" i="3"/>
  <c r="BM387" i="3"/>
  <c r="AW387" i="3"/>
  <c r="AG387" i="3"/>
  <c r="BI387" i="3"/>
  <c r="BA387" i="3"/>
  <c r="BQ387" i="3"/>
  <c r="W432" i="3"/>
  <c r="AR431" i="3"/>
  <c r="AZ431" i="3"/>
  <c r="CJ386" i="3"/>
  <c r="CI431" i="3"/>
  <c r="CM431" i="3"/>
  <c r="W427" i="3"/>
  <c r="AQ215" i="1"/>
  <c r="CA435" i="3"/>
  <c r="AM435" i="3"/>
  <c r="AU435" i="3"/>
  <c r="BM434" i="3"/>
  <c r="CS435" i="3"/>
  <c r="BH387" i="3"/>
  <c r="AI215" i="1"/>
  <c r="CQ431" i="3"/>
  <c r="BP387" i="3"/>
  <c r="AU228" i="1"/>
  <c r="AA215" i="1"/>
  <c r="AI435" i="3"/>
  <c r="AQ434" i="3"/>
  <c r="BI431" i="3"/>
  <c r="BQ434" i="3"/>
  <c r="CO435" i="3"/>
  <c r="CW434" i="3"/>
  <c r="BX387" i="3"/>
  <c r="BJ434" i="3"/>
  <c r="BR431" i="3"/>
  <c r="BZ434" i="3"/>
  <c r="CH435" i="3"/>
  <c r="BG431" i="3"/>
  <c r="CD431" i="3"/>
  <c r="CQ434" i="3"/>
  <c r="AB434" i="3"/>
  <c r="CL215" i="1"/>
  <c r="AU431" i="3"/>
  <c r="CD215" i="1"/>
  <c r="BG387" i="3"/>
  <c r="BN215" i="1"/>
  <c r="AX215" i="1"/>
  <c r="CT215" i="1"/>
  <c r="Z215" i="1"/>
  <c r="BR435" i="3"/>
  <c r="BY431" i="3"/>
  <c r="CG431" i="3"/>
  <c r="CO431" i="3"/>
  <c r="BK431" i="3"/>
  <c r="BR434" i="3"/>
  <c r="BU431" i="3"/>
  <c r="CK431" i="3"/>
  <c r="AV615" i="3"/>
  <c r="AV656" i="3"/>
  <c r="AV654" i="3" s="1"/>
  <c r="AV651" i="3" s="1"/>
  <c r="AV653" i="3"/>
  <c r="AV610" i="3"/>
  <c r="AX386" i="3"/>
  <c r="AX388" i="3" s="1"/>
  <c r="AC386" i="3"/>
  <c r="CV435" i="3"/>
  <c r="BL434" i="3"/>
  <c r="BI435" i="3"/>
  <c r="CV431" i="3"/>
  <c r="Y434" i="3"/>
  <c r="BM435" i="3"/>
  <c r="CF434" i="3"/>
  <c r="AD384" i="3"/>
  <c r="AD386" i="3" s="1"/>
  <c r="CB434" i="3"/>
  <c r="AX435" i="3"/>
  <c r="BH435" i="3"/>
  <c r="AK387" i="3"/>
  <c r="CM434" i="3"/>
  <c r="AU434" i="3"/>
  <c r="BT434" i="3"/>
  <c r="AN435" i="3"/>
  <c r="CH434" i="3"/>
  <c r="AW434" i="3"/>
  <c r="AE434" i="3"/>
  <c r="AV434" i="3"/>
  <c r="Y387" i="3"/>
  <c r="AM387" i="3"/>
  <c r="AL215" i="1"/>
  <c r="BS431" i="3"/>
  <c r="CF386" i="3"/>
  <c r="CS434" i="3"/>
  <c r="CD434" i="3"/>
  <c r="BK435" i="3"/>
  <c r="BG435" i="3"/>
  <c r="CE435" i="3"/>
  <c r="AZ435" i="3"/>
  <c r="BF435" i="3"/>
  <c r="AO384" i="3"/>
  <c r="CJ434" i="3"/>
  <c r="CJ435" i="3"/>
  <c r="Z434" i="3"/>
  <c r="AH434" i="3"/>
  <c r="AK435" i="3"/>
  <c r="Y386" i="3"/>
  <c r="BD431" i="3"/>
  <c r="AC435" i="3"/>
  <c r="CA431" i="3"/>
  <c r="AO434" i="3"/>
  <c r="V434" i="3"/>
  <c r="V435" i="3"/>
  <c r="AV150" i="3"/>
  <c r="AU130" i="1" s="1"/>
  <c r="V387" i="3"/>
  <c r="X432" i="3"/>
  <c r="CO434" i="3"/>
  <c r="BS435" i="3"/>
  <c r="BN431" i="3"/>
  <c r="CT434" i="3"/>
  <c r="CS384" i="3"/>
  <c r="CS386" i="3" s="1"/>
  <c r="BZ435" i="3"/>
  <c r="CB431" i="3"/>
  <c r="BJ431" i="3"/>
  <c r="AP385" i="3"/>
  <c r="AP386" i="3" s="1"/>
  <c r="AP388" i="3" s="1"/>
  <c r="AS434" i="3"/>
  <c r="Z435" i="3"/>
  <c r="AK434" i="3"/>
  <c r="CM435" i="3"/>
  <c r="W434" i="3"/>
  <c r="AU384" i="3"/>
  <c r="AU386" i="3" s="1"/>
  <c r="AU388" i="3" s="1"/>
  <c r="AP435" i="3"/>
  <c r="W435" i="3"/>
  <c r="Z384" i="3"/>
  <c r="Z386" i="3" s="1"/>
  <c r="Z388" i="3" s="1"/>
  <c r="AB385" i="3"/>
  <c r="AB386" i="3" s="1"/>
  <c r="AB388" i="3" s="1"/>
  <c r="AG435" i="3"/>
  <c r="R211" i="1"/>
  <c r="X435" i="3"/>
  <c r="AP434" i="3"/>
  <c r="BA434" i="3"/>
  <c r="S384" i="3"/>
  <c r="S386" i="3" s="1"/>
  <c r="S388" i="3" s="1"/>
  <c r="CG385" i="3"/>
  <c r="CG384" i="3"/>
  <c r="Y435" i="3"/>
  <c r="CN434" i="3"/>
  <c r="BX434" i="3"/>
  <c r="AJ435" i="3"/>
  <c r="CU431" i="3"/>
  <c r="BP435" i="3"/>
  <c r="AZ434" i="3"/>
  <c r="CI435" i="3"/>
  <c r="BA431" i="3"/>
  <c r="CI434" i="3"/>
  <c r="BE435" i="3"/>
  <c r="BF434" i="3"/>
  <c r="AT435" i="3"/>
  <c r="AA434" i="3"/>
  <c r="AB435" i="3"/>
  <c r="CE434" i="3"/>
  <c r="AH435" i="3"/>
  <c r="AN434" i="3"/>
  <c r="W386" i="3"/>
  <c r="W388" i="3" s="1"/>
  <c r="BL431" i="3"/>
  <c r="BP431" i="3"/>
  <c r="BZ431" i="3"/>
  <c r="CH431" i="3"/>
  <c r="AO385" i="3"/>
  <c r="BB386" i="3"/>
  <c r="BB388" i="3" s="1"/>
  <c r="AN386" i="3"/>
  <c r="AN388" i="3" s="1"/>
  <c r="AQ385" i="3"/>
  <c r="AQ386" i="3" s="1"/>
  <c r="AQ388" i="3" s="1"/>
  <c r="BF386" i="3"/>
  <c r="BF388" i="3" s="1"/>
  <c r="CP211" i="1"/>
  <c r="CQ384" i="3"/>
  <c r="CQ386" i="3" s="1"/>
  <c r="CQ388" i="3" s="1"/>
  <c r="BX384" i="3"/>
  <c r="AU211" i="1"/>
  <c r="AX211" i="1"/>
  <c r="BW384" i="3"/>
  <c r="BW386" i="3" s="1"/>
  <c r="BW388" i="3" s="1"/>
  <c r="AT385" i="3"/>
  <c r="AT386" i="3" s="1"/>
  <c r="U387" i="3"/>
  <c r="CN385" i="3"/>
  <c r="CN384" i="3"/>
  <c r="BL384" i="3"/>
  <c r="BL386" i="3" s="1"/>
  <c r="BL388" i="3" s="1"/>
  <c r="BK211" i="1"/>
  <c r="AU230" i="1"/>
  <c r="AY385" i="3"/>
  <c r="AY386" i="3" s="1"/>
  <c r="AY388" i="3" s="1"/>
  <c r="AK386" i="3"/>
  <c r="AP211" i="1"/>
  <c r="BP384" i="3"/>
  <c r="BP386" i="3" s="1"/>
  <c r="CV384" i="3"/>
  <c r="CV386" i="3" s="1"/>
  <c r="CH211" i="1"/>
  <c r="AS211" i="1"/>
  <c r="BT384" i="3"/>
  <c r="BT386" i="3" s="1"/>
  <c r="BT388" i="3" s="1"/>
  <c r="BD384" i="3"/>
  <c r="BD386" i="3" s="1"/>
  <c r="BD388" i="3" s="1"/>
  <c r="BX431" i="3"/>
  <c r="CF431" i="3"/>
  <c r="CN431" i="3"/>
  <c r="CR431" i="3"/>
  <c r="AS431" i="3"/>
  <c r="AW431" i="3"/>
  <c r="BT431" i="3"/>
  <c r="CE431" i="3"/>
  <c r="BY387" i="3"/>
  <c r="BX215" i="1"/>
  <c r="CB215" i="1"/>
  <c r="CC387" i="3"/>
  <c r="CI215" i="1"/>
  <c r="CJ387" i="3"/>
  <c r="CQ215" i="1"/>
  <c r="CR387" i="3"/>
  <c r="BC244" i="1"/>
  <c r="CF387" i="3"/>
  <c r="CA215" i="1"/>
  <c r="T211" i="1"/>
  <c r="U384" i="3"/>
  <c r="U386" i="3" s="1"/>
  <c r="AV385" i="3"/>
  <c r="AV386" i="3" s="1"/>
  <c r="AV481" i="3"/>
  <c r="AV473" i="3"/>
  <c r="AV483" i="3"/>
  <c r="AV472" i="3"/>
  <c r="AV485" i="3"/>
  <c r="AV471" i="3"/>
  <c r="AV547" i="3"/>
  <c r="AV487" i="3"/>
  <c r="BC384" i="3"/>
  <c r="BC386" i="3" s="1"/>
  <c r="BC388" i="3" s="1"/>
  <c r="BB211" i="1"/>
  <c r="BF211" i="1"/>
  <c r="BG384" i="3"/>
  <c r="BG386" i="3" s="1"/>
  <c r="BZ384" i="3"/>
  <c r="BZ386" i="3" s="1"/>
  <c r="BY211" i="1"/>
  <c r="CC211" i="1"/>
  <c r="CD384" i="3"/>
  <c r="CD386" i="3" s="1"/>
  <c r="CH385" i="3"/>
  <c r="CH384" i="3"/>
  <c r="CL385" i="3"/>
  <c r="CL384" i="3"/>
  <c r="CT385" i="3"/>
  <c r="CT384" i="3"/>
  <c r="AU151" i="1"/>
  <c r="AV478" i="3"/>
  <c r="AV133" i="1"/>
  <c r="AW582" i="3"/>
  <c r="CN387" i="3"/>
  <c r="CM215" i="1"/>
  <c r="CZ387" i="3"/>
  <c r="CY215" i="1"/>
  <c r="CV387" i="3"/>
  <c r="AU133" i="1"/>
  <c r="AV582" i="3"/>
  <c r="AW583" i="3" s="1"/>
  <c r="AW585" i="3" s="1"/>
  <c r="AZ385" i="3"/>
  <c r="AZ386" i="3" s="1"/>
  <c r="AY211" i="1"/>
  <c r="BG211" i="1"/>
  <c r="BH384" i="3"/>
  <c r="BH386" i="3" s="1"/>
  <c r="BK384" i="3"/>
  <c r="BK386" i="3" s="1"/>
  <c r="BK388" i="3" s="1"/>
  <c r="BJ211" i="1"/>
  <c r="BO384" i="3"/>
  <c r="BN211" i="1"/>
  <c r="BO385" i="3"/>
  <c r="BS385" i="3"/>
  <c r="BS386" i="3" s="1"/>
  <c r="BS388" i="3" s="1"/>
  <c r="BR211" i="1"/>
  <c r="CA384" i="3"/>
  <c r="CA385" i="3"/>
  <c r="CD211" i="1"/>
  <c r="CE385" i="3"/>
  <c r="CE386" i="3" s="1"/>
  <c r="CE388" i="3" s="1"/>
  <c r="CL211" i="1"/>
  <c r="CM384" i="3"/>
  <c r="CM386" i="3" s="1"/>
  <c r="CM388" i="3" s="1"/>
  <c r="AU224" i="1"/>
  <c r="AV544" i="3"/>
  <c r="AU234" i="1"/>
  <c r="AV555" i="3"/>
  <c r="AU235" i="1"/>
  <c r="AV557" i="3"/>
  <c r="X386" i="3"/>
  <c r="AA386" i="3"/>
  <c r="AA388" i="3" s="1"/>
  <c r="AV480" i="3"/>
  <c r="AV548" i="3"/>
  <c r="AV474" i="3"/>
  <c r="AV387" i="3"/>
  <c r="BY386" i="3"/>
  <c r="CW386" i="3"/>
  <c r="CW388" i="3" s="1"/>
  <c r="AU218" i="1"/>
  <c r="AV549" i="3"/>
  <c r="AU221" i="1"/>
  <c r="AV553" i="3"/>
  <c r="AV476" i="3"/>
  <c r="BL211" i="1"/>
  <c r="BM384" i="3"/>
  <c r="T387" i="3"/>
  <c r="CV215" i="1"/>
  <c r="AJ386" i="3"/>
  <c r="AJ388" i="3" s="1"/>
  <c r="BM385" i="3"/>
  <c r="Y432" i="3"/>
  <c r="BX385" i="3"/>
  <c r="BU384" i="3"/>
  <c r="BU386" i="3" s="1"/>
  <c r="X387" i="3"/>
  <c r="BQ385" i="3"/>
  <c r="BQ386" i="3" s="1"/>
  <c r="BP211" i="1"/>
  <c r="CQ211" i="1"/>
  <c r="CR385" i="3"/>
  <c r="CR386" i="3" s="1"/>
  <c r="CU384" i="3"/>
  <c r="CU386" i="3" s="1"/>
  <c r="CU388" i="3" s="1"/>
  <c r="DA434" i="3"/>
  <c r="CZ435" i="3"/>
  <c r="CX434" i="3"/>
  <c r="DB434" i="3"/>
  <c r="DA435" i="3"/>
  <c r="CK435" i="3"/>
  <c r="AQ435" i="3"/>
  <c r="CY434" i="3"/>
  <c r="CX435" i="3"/>
  <c r="DB435" i="3"/>
  <c r="CZ434" i="3"/>
  <c r="CY435" i="3"/>
  <c r="BU435" i="3"/>
  <c r="AM386" i="3"/>
  <c r="CL434" i="3"/>
  <c r="AE386" i="3"/>
  <c r="AE388" i="3" s="1"/>
  <c r="BH431" i="3"/>
  <c r="BI434" i="3"/>
  <c r="AW435" i="3"/>
  <c r="AI434" i="3"/>
  <c r="BN434" i="3"/>
  <c r="BY435" i="3"/>
  <c r="CC434" i="3"/>
  <c r="CG434" i="3"/>
  <c r="CP434" i="3"/>
  <c r="CT431" i="3"/>
  <c r="AF435" i="3"/>
  <c r="BO431" i="3"/>
  <c r="BV434" i="3"/>
  <c r="CD435" i="3"/>
  <c r="AA428" i="3"/>
  <c r="Z427" i="3"/>
  <c r="AF386" i="3"/>
  <c r="AF388" i="3" s="1"/>
  <c r="BJ386" i="3"/>
  <c r="CP386" i="3"/>
  <c r="CP388" i="3" s="1"/>
  <c r="CY386" i="3"/>
  <c r="AL386" i="3"/>
  <c r="AL388" i="3" s="1"/>
  <c r="CB386" i="3"/>
  <c r="CB388" i="3" s="1"/>
  <c r="AI386" i="3"/>
  <c r="AI388" i="3" s="1"/>
  <c r="V386" i="3"/>
  <c r="CK386" i="3"/>
  <c r="CK388" i="3" s="1"/>
  <c r="CZ385" i="3"/>
  <c r="DA384" i="3"/>
  <c r="DA386" i="3" s="1"/>
  <c r="DA388" i="3" s="1"/>
  <c r="CO386" i="3"/>
  <c r="CZ384" i="3"/>
  <c r="CX385" i="3"/>
  <c r="CX384" i="3"/>
  <c r="CW431" i="3"/>
  <c r="BO434" i="3"/>
  <c r="CP435" i="3"/>
  <c r="CS431" i="3"/>
  <c r="CC435" i="3"/>
  <c r="CW435" i="3"/>
  <c r="BO435" i="3"/>
  <c r="CP431" i="3"/>
  <c r="BQ431" i="3"/>
  <c r="BM431" i="3"/>
  <c r="BV431" i="3"/>
  <c r="BH434" i="3"/>
  <c r="CC431" i="3"/>
  <c r="AG386" i="3"/>
  <c r="CC386" i="3"/>
  <c r="CI386" i="3"/>
  <c r="CI388" i="3" s="1"/>
  <c r="AH386" i="3"/>
  <c r="AH388" i="3" s="1"/>
  <c r="AW386" i="3"/>
  <c r="DB384" i="3"/>
  <c r="DB386" i="3" s="1"/>
  <c r="DB388" i="3" s="1"/>
  <c r="Z432" i="3"/>
  <c r="AA433" i="3"/>
  <c r="BN384" i="3"/>
  <c r="BN385" i="3"/>
  <c r="BM211" i="1"/>
  <c r="BV385" i="3"/>
  <c r="BU211" i="1"/>
  <c r="BV384" i="3"/>
  <c r="BA385" i="3"/>
  <c r="AZ211" i="1"/>
  <c r="BA384" i="3"/>
  <c r="BH211" i="1"/>
  <c r="BI385" i="3"/>
  <c r="BI386" i="3" s="1"/>
  <c r="S211" i="1"/>
  <c r="T384" i="3"/>
  <c r="T386" i="3" s="1"/>
  <c r="BQ211" i="1"/>
  <c r="BR384" i="3"/>
  <c r="BR386" i="3" s="1"/>
  <c r="BR388" i="3" s="1"/>
  <c r="AS384" i="3"/>
  <c r="AS386" i="3" s="1"/>
  <c r="AS388" i="3" s="1"/>
  <c r="AR211" i="1"/>
  <c r="BE385" i="3"/>
  <c r="BD211" i="1"/>
  <c r="BE384" i="3"/>
  <c r="AV431" i="3"/>
  <c r="CO388" i="3" l="1"/>
  <c r="AD388" i="3"/>
  <c r="BJ388" i="3"/>
  <c r="AZ388" i="3"/>
  <c r="BU388" i="3"/>
  <c r="CY388" i="3"/>
  <c r="BZ388" i="3"/>
  <c r="BG388" i="3"/>
  <c r="AK388" i="3"/>
  <c r="AT388" i="3"/>
  <c r="CS388" i="3"/>
  <c r="CD388" i="3"/>
  <c r="AW388" i="3"/>
  <c r="BI388" i="3"/>
  <c r="CR388" i="3"/>
  <c r="CL386" i="3"/>
  <c r="CL388" i="3" s="1"/>
  <c r="AM388" i="3"/>
  <c r="AC388" i="3"/>
  <c r="T388" i="3"/>
  <c r="AG388" i="3"/>
  <c r="CJ388" i="3"/>
  <c r="BY388" i="3"/>
  <c r="V388" i="3"/>
  <c r="BQ388" i="3"/>
  <c r="BM386" i="3"/>
  <c r="BM388" i="3" s="1"/>
  <c r="BP388" i="3"/>
  <c r="CG386" i="3"/>
  <c r="CG388" i="3" s="1"/>
  <c r="BH388" i="3"/>
  <c r="BO386" i="3"/>
  <c r="BO388" i="3" s="1"/>
  <c r="Y388" i="3"/>
  <c r="CV388" i="3"/>
  <c r="CN386" i="3"/>
  <c r="CN388" i="3" s="1"/>
  <c r="CF388" i="3"/>
  <c r="CC388" i="3"/>
  <c r="AV611" i="3"/>
  <c r="AV721" i="3" s="1"/>
  <c r="AV722" i="3" s="1"/>
  <c r="AV589" i="3"/>
  <c r="CA386" i="3"/>
  <c r="CA388" i="3" s="1"/>
  <c r="BX386" i="3"/>
  <c r="BX388" i="3" s="1"/>
  <c r="U388" i="3"/>
  <c r="AO386" i="3"/>
  <c r="AO388" i="3" s="1"/>
  <c r="CH386" i="3"/>
  <c r="CH388" i="3" s="1"/>
  <c r="AV475" i="3"/>
  <c r="AV493" i="3" s="1"/>
  <c r="CT386" i="3"/>
  <c r="CT388" i="3" s="1"/>
  <c r="X388" i="3"/>
  <c r="AV388" i="3"/>
  <c r="AV550" i="3"/>
  <c r="AV551" i="3"/>
  <c r="AV559" i="3" s="1"/>
  <c r="BA386" i="3"/>
  <c r="BA388" i="3" s="1"/>
  <c r="AV536" i="3"/>
  <c r="AV524" i="3"/>
  <c r="AV477" i="3"/>
  <c r="AV479" i="3"/>
  <c r="CZ386" i="3"/>
  <c r="CZ388" i="3" s="1"/>
  <c r="BE386" i="3"/>
  <c r="BE388" i="3" s="1"/>
  <c r="AB428" i="3"/>
  <c r="AA427" i="3"/>
  <c r="CX386" i="3"/>
  <c r="CX388" i="3" s="1"/>
  <c r="BN386" i="3"/>
  <c r="BN388" i="3" s="1"/>
  <c r="BV386" i="3"/>
  <c r="BV388" i="3" s="1"/>
  <c r="AA432" i="3"/>
  <c r="AB433" i="3"/>
  <c r="AC428" i="3" l="1"/>
  <c r="AB427" i="3"/>
  <c r="AB432" i="3"/>
  <c r="AC433" i="3"/>
  <c r="AD428" i="3" l="1"/>
  <c r="AC427" i="3"/>
  <c r="AC432" i="3"/>
  <c r="AD433" i="3"/>
  <c r="AE428" i="3" l="1"/>
  <c r="AD427" i="3"/>
  <c r="AD432" i="3"/>
  <c r="AE433" i="3"/>
  <c r="AF428" i="3" l="1"/>
  <c r="AE427" i="3"/>
  <c r="AF433" i="3"/>
  <c r="AE432" i="3"/>
  <c r="AG428" i="3" l="1"/>
  <c r="AF427" i="3"/>
  <c r="AF432" i="3"/>
  <c r="AG433" i="3"/>
  <c r="AH428" i="3" l="1"/>
  <c r="AG427" i="3"/>
  <c r="AG432" i="3"/>
  <c r="AH433" i="3"/>
  <c r="AI428" i="3" l="1"/>
  <c r="AH427" i="3"/>
  <c r="AH432" i="3"/>
  <c r="AI433" i="3"/>
  <c r="AJ428" i="3" l="1"/>
  <c r="AI427" i="3"/>
  <c r="AI432" i="3"/>
  <c r="AJ433" i="3"/>
  <c r="AK428" i="3" l="1"/>
  <c r="AJ427" i="3"/>
  <c r="AJ432" i="3"/>
  <c r="AK433" i="3"/>
  <c r="AL428" i="3" l="1"/>
  <c r="AK427" i="3"/>
  <c r="AL433" i="3"/>
  <c r="AK432" i="3"/>
  <c r="AM428" i="3" l="1"/>
  <c r="AL427" i="3"/>
  <c r="AL432" i="3"/>
  <c r="AM433" i="3"/>
  <c r="AN428" i="3" l="1"/>
  <c r="AM427" i="3"/>
  <c r="AM432" i="3"/>
  <c r="AN433" i="3"/>
  <c r="AO428" i="3" l="1"/>
  <c r="AN427" i="3"/>
  <c r="AN432" i="3"/>
  <c r="AO433" i="3"/>
  <c r="AP428" i="3" l="1"/>
  <c r="AO427" i="3"/>
  <c r="AP433" i="3"/>
  <c r="AO432" i="3"/>
  <c r="AQ428" i="3" l="1"/>
  <c r="AP427" i="3"/>
  <c r="AP432" i="3"/>
  <c r="AQ433" i="3"/>
  <c r="AR428" i="3" l="1"/>
  <c r="AQ427" i="3"/>
  <c r="AR433" i="3"/>
  <c r="AQ432" i="3"/>
  <c r="AS428" i="3" l="1"/>
  <c r="AR427" i="3"/>
  <c r="AS433" i="3"/>
  <c r="AR432" i="3"/>
  <c r="AT428" i="3" l="1"/>
  <c r="AS427" i="3"/>
  <c r="AT433" i="3"/>
  <c r="AS432" i="3"/>
  <c r="AU428" i="3" l="1"/>
  <c r="AT427" i="3"/>
  <c r="AT432" i="3"/>
  <c r="AU433" i="3"/>
  <c r="AV428" i="3" l="1"/>
  <c r="AU427" i="3"/>
  <c r="AV433" i="3"/>
  <c r="AU432" i="3"/>
  <c r="AW428" i="3" l="1"/>
  <c r="AV427" i="3"/>
  <c r="AW433" i="3"/>
  <c r="AV432" i="3"/>
  <c r="AX428" i="3" l="1"/>
  <c r="AW427" i="3"/>
  <c r="AX433" i="3"/>
  <c r="AW432" i="3"/>
  <c r="AY428" i="3" l="1"/>
  <c r="AX427" i="3"/>
  <c r="AY433" i="3"/>
  <c r="AX432" i="3"/>
  <c r="AZ428" i="3" l="1"/>
  <c r="AY427" i="3"/>
  <c r="AY432" i="3"/>
  <c r="AZ433" i="3"/>
  <c r="BA428" i="3" l="1"/>
  <c r="AZ427" i="3"/>
  <c r="BA433" i="3"/>
  <c r="AZ432" i="3"/>
  <c r="BB428" i="3" l="1"/>
  <c r="BA427" i="3"/>
  <c r="BB433" i="3"/>
  <c r="BA432" i="3"/>
  <c r="BC428" i="3" l="1"/>
  <c r="BB427" i="3"/>
  <c r="BB432" i="3"/>
  <c r="BC433" i="3"/>
  <c r="BC427" i="3" l="1"/>
  <c r="BD428" i="3"/>
  <c r="BC432" i="3"/>
  <c r="BD433" i="3"/>
  <c r="BD427" i="3" l="1"/>
  <c r="BE428" i="3"/>
  <c r="BE433" i="3"/>
  <c r="BD432" i="3"/>
  <c r="BF428" i="3" l="1"/>
  <c r="BE427" i="3"/>
  <c r="BF433" i="3"/>
  <c r="BE432" i="3"/>
  <c r="BG428" i="3" l="1"/>
  <c r="BF427" i="3"/>
  <c r="BG433" i="3"/>
  <c r="BF432" i="3"/>
  <c r="BG427" i="3" l="1"/>
  <c r="BH428" i="3"/>
  <c r="BH433" i="3"/>
  <c r="BG432" i="3"/>
  <c r="BH427" i="3" l="1"/>
  <c r="BI428" i="3"/>
  <c r="BH432" i="3"/>
  <c r="BI433" i="3"/>
  <c r="BJ428" i="3" l="1"/>
  <c r="BI427" i="3"/>
  <c r="BJ433" i="3"/>
  <c r="BI432" i="3"/>
  <c r="BJ427" i="3" l="1"/>
  <c r="BK428" i="3"/>
  <c r="BJ432" i="3"/>
  <c r="BK433" i="3"/>
  <c r="BL428" i="3" l="1"/>
  <c r="BK427" i="3"/>
  <c r="BK432" i="3"/>
  <c r="BL433" i="3"/>
  <c r="BL427" i="3" l="1"/>
  <c r="BM428" i="3"/>
  <c r="BM433" i="3"/>
  <c r="BL432" i="3"/>
  <c r="BN428" i="3" l="1"/>
  <c r="BM427" i="3"/>
  <c r="BN433" i="3"/>
  <c r="BM432" i="3"/>
  <c r="BO428" i="3" l="1"/>
  <c r="BN427" i="3"/>
  <c r="BO433" i="3"/>
  <c r="BN432" i="3"/>
  <c r="BO427" i="3" l="1"/>
  <c r="BP428" i="3"/>
  <c r="BO432" i="3"/>
  <c r="BP433" i="3"/>
  <c r="BQ428" i="3" l="1"/>
  <c r="BP427" i="3"/>
  <c r="BQ433" i="3"/>
  <c r="BP432" i="3"/>
  <c r="BQ427" i="3" l="1"/>
  <c r="BR428" i="3"/>
  <c r="BR433" i="3"/>
  <c r="BQ432" i="3"/>
  <c r="BR427" i="3" l="1"/>
  <c r="BS428" i="3"/>
  <c r="BS433" i="3"/>
  <c r="BR432" i="3"/>
  <c r="BS427" i="3" l="1"/>
  <c r="BT428" i="3"/>
  <c r="BT433" i="3"/>
  <c r="BS432" i="3"/>
  <c r="BU428" i="3" l="1"/>
  <c r="BT427" i="3"/>
  <c r="BT432" i="3"/>
  <c r="BU433" i="3"/>
  <c r="BU427" i="3" l="1"/>
  <c r="BV428" i="3"/>
  <c r="BV433" i="3"/>
  <c r="BU432" i="3"/>
  <c r="BW428" i="3" l="1"/>
  <c r="BV427" i="3"/>
  <c r="BW433" i="3"/>
  <c r="BV432" i="3"/>
  <c r="BW427" i="3" l="1"/>
  <c r="BX428" i="3"/>
  <c r="BX433" i="3"/>
  <c r="BW432" i="3"/>
  <c r="BX427" i="3" l="1"/>
  <c r="BY428" i="3"/>
  <c r="BX432" i="3"/>
  <c r="BY433" i="3"/>
  <c r="BZ428" i="3" l="1"/>
  <c r="BY427" i="3"/>
  <c r="BY432" i="3"/>
  <c r="BZ433" i="3"/>
  <c r="CA428" i="3" l="1"/>
  <c r="BZ427" i="3"/>
  <c r="CA433" i="3"/>
  <c r="BZ432" i="3"/>
  <c r="CB428" i="3" l="1"/>
  <c r="CA427" i="3"/>
  <c r="CB433" i="3"/>
  <c r="CA432" i="3"/>
  <c r="CB427" i="3" l="1"/>
  <c r="CC428" i="3"/>
  <c r="CB432" i="3"/>
  <c r="CC433" i="3"/>
  <c r="CD428" i="3" l="1"/>
  <c r="CC427" i="3"/>
  <c r="CC432" i="3"/>
  <c r="CD433" i="3"/>
  <c r="CE428" i="3" l="1"/>
  <c r="CD427" i="3"/>
  <c r="CE433" i="3"/>
  <c r="CD432" i="3"/>
  <c r="CF428" i="3" l="1"/>
  <c r="CE427" i="3"/>
  <c r="CF433" i="3"/>
  <c r="CE432" i="3"/>
  <c r="CF427" i="3" l="1"/>
  <c r="CG428" i="3"/>
  <c r="CF432" i="3"/>
  <c r="CG433" i="3"/>
  <c r="CG427" i="3" l="1"/>
  <c r="CH428" i="3"/>
  <c r="CG432" i="3"/>
  <c r="CH433" i="3"/>
  <c r="CH427" i="3" l="1"/>
  <c r="CI428" i="3"/>
  <c r="CH432" i="3"/>
  <c r="CI433" i="3"/>
  <c r="CI427" i="3" l="1"/>
  <c r="CJ428" i="3"/>
  <c r="CJ433" i="3"/>
  <c r="CI432" i="3"/>
  <c r="CK428" i="3" l="1"/>
  <c r="CJ427" i="3"/>
  <c r="CK433" i="3"/>
  <c r="CJ432" i="3"/>
  <c r="CK427" i="3" l="1"/>
  <c r="CL428" i="3"/>
  <c r="CK432" i="3"/>
  <c r="CL433" i="3"/>
  <c r="CL427" i="3" l="1"/>
  <c r="CM428" i="3"/>
  <c r="CM433" i="3"/>
  <c r="CL432" i="3"/>
  <c r="CN428" i="3" l="1"/>
  <c r="CM427" i="3"/>
  <c r="CN433" i="3"/>
  <c r="CM432" i="3"/>
  <c r="CO428" i="3" l="1"/>
  <c r="CN427" i="3"/>
  <c r="CN432" i="3"/>
  <c r="CO433" i="3"/>
  <c r="CP428" i="3" l="1"/>
  <c r="CO427" i="3"/>
  <c r="CO432" i="3"/>
  <c r="CP433" i="3"/>
  <c r="CQ428" i="3" l="1"/>
  <c r="CP427" i="3"/>
  <c r="CQ433" i="3"/>
  <c r="CP432" i="3"/>
  <c r="CR428" i="3" l="1"/>
  <c r="CQ427" i="3"/>
  <c r="CQ432" i="3"/>
  <c r="CR433" i="3"/>
  <c r="CS428" i="3" l="1"/>
  <c r="CR427" i="3"/>
  <c r="CR432" i="3"/>
  <c r="CS433" i="3"/>
  <c r="CS427" i="3" l="1"/>
  <c r="CT428" i="3"/>
  <c r="CT433" i="3"/>
  <c r="CS432" i="3"/>
  <c r="CT427" i="3" l="1"/>
  <c r="CU428" i="3"/>
  <c r="CU433" i="3"/>
  <c r="CT432" i="3"/>
  <c r="CU427" i="3" l="1"/>
  <c r="CV428" i="3"/>
  <c r="CV433" i="3"/>
  <c r="CU432" i="3"/>
  <c r="CW428" i="3" l="1"/>
  <c r="CV427" i="3"/>
  <c r="CW433" i="3"/>
  <c r="CV432" i="3"/>
  <c r="CW427" i="3" l="1"/>
  <c r="CX428" i="3"/>
  <c r="CW432" i="3"/>
  <c r="CX433" i="3"/>
  <c r="CX432" i="3" s="1"/>
  <c r="CX427" i="3" l="1"/>
  <c r="CY428" i="3"/>
  <c r="CY433" i="3"/>
  <c r="CY432" i="3" s="1"/>
  <c r="CY427" i="3" l="1"/>
  <c r="CZ428" i="3"/>
  <c r="CZ433" i="3"/>
  <c r="CZ432" i="3" s="1"/>
  <c r="CZ427" i="3" l="1"/>
  <c r="DA428" i="3"/>
  <c r="DA433" i="3"/>
  <c r="DA432" i="3" s="1"/>
  <c r="DA427" i="3" l="1"/>
  <c r="DB428" i="3"/>
  <c r="DB427" i="3" s="1"/>
  <c r="DB433" i="3"/>
  <c r="DB432"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2" i="3" l="1"/>
  <c r="AV680" i="3"/>
  <c r="AV769" i="3"/>
  <c r="AV766" i="3"/>
  <c r="AV643" i="3"/>
  <c r="AV641" i="3"/>
  <c r="AV759" i="3"/>
  <c r="AV760" i="3"/>
  <c r="AV757" i="3"/>
  <c r="AV756" i="3"/>
  <c r="AV751" i="3"/>
  <c r="AV753" i="3"/>
  <c r="AV752" i="3"/>
  <c r="AV729" i="3"/>
  <c r="AV700" i="3"/>
  <c r="AV699" i="3"/>
  <c r="AV712" i="3"/>
  <c r="AV714" i="3"/>
  <c r="AV695" i="3"/>
  <c r="AV696" i="3"/>
  <c r="AV698" i="3"/>
  <c r="AV748" i="3"/>
  <c r="AV632" i="3"/>
  <c r="AV628" i="3"/>
  <c r="AV629" i="3"/>
  <c r="AV673" i="3"/>
  <c r="AV746" i="3"/>
  <c r="AV747" i="3"/>
  <c r="AV512" i="3"/>
  <c r="AV693" i="3"/>
  <c r="AV637" i="3"/>
  <c r="AV636" i="3"/>
  <c r="AV713" i="3"/>
  <c r="AV763" i="3"/>
  <c r="AV740" i="3"/>
  <c r="AV743" i="3"/>
  <c r="AV744" i="3"/>
  <c r="AV500" i="3"/>
  <c r="AV668" i="3"/>
  <c r="AV692" i="3"/>
  <c r="AV730" i="3"/>
  <c r="AV728" i="3"/>
  <c r="AV715" i="3"/>
  <c r="AV670" i="3"/>
  <c r="AV678" i="3"/>
  <c r="AV67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2"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2"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2"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2"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2"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2"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2" authorId="4" shapeId="0" xr:uid="{07858B1C-D953-4903-B5B7-86AE067E187E}">
      <text>
        <r>
          <rPr>
            <b/>
            <sz val="9"/>
            <color indexed="81"/>
            <rFont val="Tahoma"/>
            <family val="2"/>
          </rPr>
          <t>intrapolation</t>
        </r>
      </text>
    </comment>
    <comment ref="DP342" authorId="4" shapeId="0" xr:uid="{5CC5BDF0-62B1-4C90-9F88-D0181111B7BE}">
      <text>
        <r>
          <rPr>
            <b/>
            <sz val="9"/>
            <color indexed="81"/>
            <rFont val="Tahoma"/>
            <family val="2"/>
          </rPr>
          <t>AK:</t>
        </r>
        <r>
          <rPr>
            <sz val="9"/>
            <color indexed="81"/>
            <rFont val="Tahoma"/>
            <family val="2"/>
          </rPr>
          <t xml:space="preserve">
data from DebDG Sept 26
</t>
        </r>
      </text>
    </comment>
    <comment ref="DJ344" authorId="0" shapeId="0" xr:uid="{5E59E58F-B10E-4049-B789-EAE3D1D084F2}">
      <text>
        <r>
          <rPr>
            <sz val="10"/>
            <color indexed="81"/>
            <rFont val="Tahoma"/>
            <family val="2"/>
          </rPr>
          <t>link was wrong, IMF SR June 2023 18.4% of GDPis correct 2209/11976</t>
        </r>
      </text>
    </comment>
    <comment ref="CP346"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6"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6"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6"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6"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6"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6"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6" authorId="4" shapeId="0" xr:uid="{6AF9AC9D-40C9-4F4D-AD20-7648450B729A}">
      <text>
        <r>
          <rPr>
            <b/>
            <sz val="9"/>
            <color indexed="81"/>
            <rFont val="Tahoma"/>
            <family val="2"/>
          </rPr>
          <t>intrapolation</t>
        </r>
      </text>
    </comment>
    <comment ref="DP346" authorId="4" shapeId="0" xr:uid="{E09AD63D-A689-487E-9264-EFFF812B741E}">
      <text>
        <r>
          <rPr>
            <b/>
            <sz val="9"/>
            <color indexed="81"/>
            <rFont val="Tahoma"/>
            <family val="2"/>
          </rPr>
          <t>AK:</t>
        </r>
        <r>
          <rPr>
            <sz val="9"/>
            <color indexed="81"/>
            <rFont val="Tahoma"/>
            <family val="2"/>
          </rPr>
          <t xml:space="preserve">
data from DebDG Sept 26
</t>
        </r>
      </text>
    </comment>
    <comment ref="F397" authorId="3" shapeId="0" xr:uid="{00000000-0006-0000-0300-000006000000}">
      <text>
        <r>
          <rPr>
            <sz val="9"/>
            <color indexed="81"/>
            <rFont val="Tahoma"/>
            <family val="2"/>
          </rPr>
          <t xml:space="preserve">WB WDI: LE=34 in 1990 
</t>
        </r>
      </text>
    </comment>
    <comment ref="AV742" authorId="3" shapeId="0" xr:uid="{00000000-0006-0000-0300-000007000000}">
      <text>
        <r>
          <rPr>
            <sz val="9"/>
            <color indexed="81"/>
            <rFont val="Tahoma"/>
            <family val="2"/>
          </rPr>
          <t xml:space="preserve">set for forecast
</t>
        </r>
      </text>
    </comment>
    <comment ref="AV745"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<sst xmlns="http://schemas.openxmlformats.org/spreadsheetml/2006/main" count="10337" uniqueCount="1642">
  <si>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</si>
  <si>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</si>
  <si>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</si>
  <si>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</si>
  <si>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</si>
  <si>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</si>
  <si>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</si>
  <si>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</si>
  <si>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</si>
  <si>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</si>
  <si>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</si>
  <si>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</si>
  <si>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</si>
  <si>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</si>
  <si>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</si>
  <si>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</si>
  <si>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</si>
  <si>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</si>
  <si>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</si>
  <si>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</si>
  <si>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</si>
  <si>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</si>
  <si>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</si>
  <si>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</si>
  <si>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</si>
  <si>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</si>
  <si>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</si>
  <si>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</si>
  <si>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</si>
  <si>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</si>
  <si>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</si>
  <si>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</si>
  <si>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</si>
  <si>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</si>
  <si>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</si>
  <si>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</si>
  <si>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</si>
  <si>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</si>
  <si>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</si>
  <si>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</si>
  <si>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</si>
  <si>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</si>
  <si>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</si>
  <si>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</si>
  <si>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</si>
  <si>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</si>
  <si>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</si>
  <si>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</si>
  <si>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</si>
  <si>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</si>
  <si>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</si>
  <si>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</si>
  <si>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</si>
  <si>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</si>
  <si>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</si>
  <si>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</si>
  <si>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</si>
  <si>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</si>
  <si>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</si>
  <si>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</si>
  <si>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</si>
  <si>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</si>
  <si>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</si>
  <si>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</si>
  <si>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</si>
  <si>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</si>
  <si>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</si>
  <si>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</si>
  <si>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</si>
  <si>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</si>
  <si>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</si>
  <si>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</si>
  <si>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</si>
  <si>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</si>
  <si>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</si>
  <si>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</si>
  <si>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</si>
  <si>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</si>
  <si>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</si>
  <si>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</si>
  <si>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</si>
  <si>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</si>
  <si>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</si>
  <si>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</si>
  <si>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</si>
  <si>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</si>
  <si>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</si>
  <si>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</si>
  <si>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</si>
  <si>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</si>
  <si>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</si>
  <si>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</si>
  <si>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</si>
  <si>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</si>
  <si>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</si>
  <si>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</si>
  <si>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</si>
  <si>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</si>
  <si>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</si>
  <si>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</si>
  <si>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</si>
  <si>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</si>
  <si>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</si>
  <si>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</si>
  <si>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</si>
  <si>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</si>
  <si>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</si>
  <si>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</si>
  <si>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</si>
  <si>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</si>
  <si>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</si>
  <si>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</si>
  <si>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</si>
  <si>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</si>
  <si>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</si>
  <si>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</si>
  <si>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</si>
  <si>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</si>
  <si>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</si>
  <si>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</si>
  <si>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</si>
  <si>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</si>
  <si>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</si>
  <si>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</si>
  <si>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</si>
  <si>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</si>
  <si>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</si>
  <si>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</si>
  <si>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</si>
  <si>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</si>
  <si>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</si>
  <si>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</si>
  <si>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</si>
  <si>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</si>
  <si>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</si>
  <si>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</si>
  <si>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</si>
  <si>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</si>
  <si>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</si>
  <si>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</si>
  <si>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</si>
  <si>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</si>
  <si>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</si>
  <si>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</si>
  <si>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</si>
  <si>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</si>
  <si>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</si>
  <si>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</si>
  <si>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</si>
  <si>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</si>
  <si>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</si>
  <si>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</si>
  <si>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</si>
  <si>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</si>
  <si>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</si>
  <si>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</si>
  <si>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</si>
  <si>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</si>
  <si>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</si>
  <si>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</si>
  <si>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</si>
  <si>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</si>
  <si>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</si>
  <si>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</si>
  <si>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</si>
  <si>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</si>
  <si>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</si>
  <si>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</si>
  <si>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</si>
  <si>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</si>
  <si>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</si>
  <si>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</si>
  <si>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</si>
  <si>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</si>
  <si>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</si>
  <si>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</si>
  <si>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</si>
  <si>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</si>
  <si>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</si>
  <si>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</si>
  <si>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</si>
  <si>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</si>
  <si>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</si>
  <si>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</si>
  <si>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</si>
  <si>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</si>
  <si>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</si>
  <si>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</si>
  <si>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</si>
  <si>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</si>
  <si>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</si>
  <si>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</si>
  <si>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</si>
  <si>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</si>
  <si>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</si>
  <si>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</si>
  <si>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</si>
  <si>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</si>
  <si>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</si>
  <si>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</si>
  <si>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</si>
  <si>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</si>
  <si>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</si>
  <si>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</si>
  <si>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</si>
  <si>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</si>
  <si>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</si>
  <si>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</si>
  <si>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</si>
  <si>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</si>
  <si>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</si>
  <si>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</si>
  <si>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</si>
  <si>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</si>
  <si>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</si>
  <si>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</si>
  <si>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</si>
  <si>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</si>
  <si>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</si>
  <si>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</si>
  <si>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</si>
  <si>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</si>
  <si>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</si>
  <si>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</si>
  <si>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</si>
  <si>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</si>
  <si>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</si>
  <si>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</si>
  <si>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</si>
  <si>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</si>
  <si>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</si>
  <si>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</si>
  <si>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</si>
  <si>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</si>
  <si>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</si>
  <si>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</si>
  <si>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</si>
  <si>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</si>
  <si>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</si>
  <si>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</si>
  <si>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</si>
  <si>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</si>
  <si>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</si>
  <si>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</si>
  <si>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</si>
  <si>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</si>
  <si>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</si>
  <si>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</si>
  <si>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</si>
  <si>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</si>
  <si>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</si>
  <si>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</si>
  <si>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</si>
  <si>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</si>
  <si>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</si>
  <si>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</si>
  <si>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</si>
  <si>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</si>
  <si>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</si>
  <si>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</si>
  <si>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</si>
  <si>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</si>
  <si>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</si>
  <si>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</si>
  <si>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</si>
  <si>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</si>
  <si>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</si>
  <si>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</si>
  <si>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</si>
  <si>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</si>
  <si>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</si>
  <si>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</si>
  <si>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</si>
  <si>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</si>
  <si>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</si>
  <si>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</si>
  <si>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</si>
  <si>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</si>
  <si>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</si>
  <si>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</si>
  <si>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</si>
  <si>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</si>
  <si>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</si>
  <si>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</si>
  <si>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</si>
  <si>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</si>
  <si>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</si>
  <si>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</si>
  <si>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</si>
  <si>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</si>
  <si>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</si>
  <si>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</si>
  <si>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</si>
  <si>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</si>
  <si>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</si>
  <si>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</si>
  <si>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</si>
  <si>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</si>
  <si>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</si>
  <si>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</si>
  <si>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</si>
  <si>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</si>
  <si>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</si>
  <si>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</si>
  <si>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</si>
  <si>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</si>
  <si>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</si>
  <si>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</si>
  <si>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</si>
  <si>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</si>
  <si>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</si>
  <si>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</si>
  <si>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</si>
  <si>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</si>
  <si>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</si>
  <si>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</si>
  <si>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</si>
  <si>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</si>
  <si>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</si>
  <si>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</si>
  <si>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</si>
  <si>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</si>
  <si>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</si>
  <si>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</si>
  <si>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</si>
  <si>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</si>
  <si>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</si>
  <si>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</si>
  <si>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</si>
  <si>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</si>
  <si>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</si>
  <si>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</si>
  <si>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</si>
  <si>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</si>
  <si>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</si>
  <si>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</si>
  <si>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</si>
  <si>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</si>
  <si>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</si>
  <si>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</si>
  <si>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</si>
  <si>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</si>
  <si>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</si>
  <si>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</si>
  <si>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</si>
  <si>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</si>
  <si>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</si>
  <si>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</si>
  <si>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</si>
  <si>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</si>
  <si>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</si>
  <si>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</si>
  <si>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</si>
  <si>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</si>
  <si>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</si>
  <si>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</si>
  <si>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</si>
  <si>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</si>
  <si>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</si>
  <si>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</si>
  <si>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</si>
  <si>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</si>
  <si>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</si>
  <si>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</si>
  <si>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</si>
  <si>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</si>
  <si>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</si>
  <si>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</si>
  <si>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</si>
  <si>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</si>
  <si>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</si>
  <si>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</si>
  <si>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</si>
  <si>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</si>
  <si>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</si>
  <si>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</si>
  <si>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</si>
  <si>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</si>
  <si>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</si>
  <si>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</si>
  <si>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</si>
  <si>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</si>
  <si>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</si>
  <si>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</si>
  <si>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</si>
  <si>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</si>
  <si>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</si>
  <si>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</si>
  <si>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</si>
  <si>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</si>
  <si>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</si>
  <si>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</si>
  <si>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</si>
  <si>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</si>
  <si>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</si>
  <si>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</si>
  <si>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</si>
  <si>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</si>
  <si>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</si>
  <si>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</si>
  <si>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</si>
  <si>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</si>
  <si>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</si>
  <si>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</si>
  <si>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</si>
  <si>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</si>
  <si>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</si>
  <si>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</si>
  <si>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</si>
  <si>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</si>
  <si>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</si>
  <si>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</si>
  <si>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</si>
  <si>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</si>
  <si>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</si>
  <si>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</si>
  <si>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</si>
  <si>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</si>
  <si>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</si>
  <si>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</si>
  <si>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</si>
  <si>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</si>
  <si>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</si>
  <si>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</si>
  <si>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</si>
  <si>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</si>
  <si>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</si>
  <si>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</si>
  <si>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</si>
  <si>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</si>
  <si>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</si>
  <si>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</si>
  <si>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</si>
  <si>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</si>
  <si>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</si>
  <si>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</si>
  <si>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</si>
  <si>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</si>
  <si>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</si>
  <si>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</si>
  <si>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</si>
  <si>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</si>
  <si>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</si>
  <si>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</si>
  <si>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</si>
  <si>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</si>
  <si>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</si>
  <si>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</si>
  <si>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</si>
  <si>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</si>
  <si>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</si>
  <si>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</si>
  <si>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</si>
  <si>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</si>
  <si>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</si>
  <si>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</si>
  <si>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</si>
  <si>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</si>
  <si>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</si>
  <si>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</si>
  <si>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</si>
  <si>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</si>
  <si>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</si>
  <si>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</si>
  <si>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</si>
  <si>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</si>
  <si>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</si>
  <si>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</si>
  <si>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</si>
  <si>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</si>
  <si>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</si>
  <si>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</si>
  <si>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</si>
  <si>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</si>
  <si>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</si>
  <si>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</si>
  <si>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</si>
  <si>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</si>
  <si>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</si>
  <si>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</si>
  <si>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</si>
  <si>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</si>
  <si>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</si>
  <si>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</si>
  <si>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</si>
  <si>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</si>
  <si>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</si>
  <si>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</si>
  <si>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</si>
  <si>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</si>
  <si>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</si>
  <si>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</si>
  <si>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</si>
  <si>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</si>
  <si>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</si>
  <si>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</si>
  <si>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</si>
  <si>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</si>
  <si>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</si>
  <si>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</si>
  <si>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</si>
  <si>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</si>
  <si>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</si>
  <si>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</si>
  <si>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</si>
  <si>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</si>
  <si>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</si>
  <si>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</si>
  <si>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</si>
  <si>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</si>
  <si>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</si>
  <si>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</si>
  <si>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</si>
  <si>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</si>
  <si>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</si>
  <si>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</si>
  <si>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</si>
  <si>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</si>
  <si>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</si>
  <si>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</si>
  <si>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</si>
  <si>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</si>
  <si>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</si>
  <si>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</si>
  <si>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</si>
  <si>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</si>
  <si>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</si>
  <si>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</si>
  <si>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</si>
  <si>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</si>
  <si>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</si>
  <si>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</si>
  <si>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</si>
  <si>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</si>
  <si>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</si>
  <si>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</si>
  <si>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</si>
  <si>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</si>
  <si>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</si>
  <si>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</si>
  <si>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</si>
  <si>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</si>
  <si>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</si>
  <si>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</si>
  <si>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</si>
  <si>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</si>
  <si>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</si>
  <si>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</si>
  <si>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</si>
  <si>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</si>
  <si>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</si>
  <si>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</si>
  <si>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</si>
  <si>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</si>
  <si>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</si>
  <si>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</si>
  <si>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</si>
  <si>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</si>
  <si>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</si>
  <si>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</si>
  <si>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</si>
  <si>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</si>
  <si>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</si>
  <si>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</si>
  <si>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</si>
  <si>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</si>
  <si>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</si>
  <si>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</si>
  <si>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</si>
  <si>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</si>
  <si>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</si>
  <si>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</si>
  <si>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</si>
  <si>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</si>
  <si>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</si>
  <si>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</si>
  <si>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</si>
  <si>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</si>
  <si>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</si>
  <si>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</si>
  <si>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</si>
  <si>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</si>
  <si>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</si>
  <si>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</si>
  <si>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</si>
  <si>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</si>
  <si>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</si>
  <si>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</si>
  <si>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</si>
  <si>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</si>
  <si>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</si>
  <si>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</si>
  <si>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</si>
  <si>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</si>
  <si>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</si>
  <si>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</si>
  <si>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</si>
  <si>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</si>
  <si>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</si>
  <si>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</si>
  <si>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</si>
  <si>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</si>
  <si>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</si>
  <si>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</si>
  <si>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</si>
  <si>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</si>
  <si>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</si>
  <si>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</si>
  <si>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</si>
  <si>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</si>
  <si>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</si>
  <si>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</si>
  <si>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</si>
  <si>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</si>
  <si>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</si>
  <si>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</si>
  <si>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</si>
  <si>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</si>
  <si>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</si>
  <si>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</si>
  <si>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</si>
  <si>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</si>
  <si>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</si>
  <si>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</si>
  <si>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</si>
  <si>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</si>
  <si>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</si>
  <si>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</si>
  <si>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</si>
  <si>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</si>
  <si>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</si>
  <si>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</si>
  <si>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</si>
  <si>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</si>
  <si>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</si>
  <si>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</si>
  <si>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</si>
  <si>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</si>
  <si>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</si>
  <si>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</si>
  <si>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</si>
  <si>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</si>
  <si>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</si>
  <si>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</si>
  <si>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</si>
  <si>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</si>
  <si>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</si>
  <si>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</si>
  <si>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</si>
  <si>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</si>
  <si>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</si>
  <si>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</si>
  <si>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</si>
  <si>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</si>
  <si>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</si>
  <si>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</si>
  <si>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</si>
  <si>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</si>
  <si>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</si>
  <si>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</si>
  <si>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</si>
  <si>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</si>
  <si>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</si>
  <si>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</si>
  <si>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</si>
  <si>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</si>
  <si>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</si>
  <si>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</si>
  <si>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</si>
  <si>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</si>
  <si>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</si>
  <si>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</si>
  <si>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</si>
  <si>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</si>
  <si>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</si>
  <si>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</si>
  <si>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</si>
  <si>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</si>
  <si>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</si>
  <si>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</si>
  <si>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</si>
  <si>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</si>
  <si>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</si>
  <si>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</si>
  <si>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</si>
  <si>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</si>
  <si>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</si>
  <si>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</si>
  <si>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</si>
  <si>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</si>
  <si>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</si>
  <si>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</si>
  <si>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</si>
  <si>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</si>
  <si>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</si>
  <si>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</si>
  <si>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</si>
  <si>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</si>
  <si>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</si>
  <si>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</si>
  <si>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</si>
  <si>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</si>
  <si>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</si>
  <si>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</si>
  <si>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</si>
  <si>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</si>
  <si>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</si>
  <si>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</si>
  <si>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</si>
  <si>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</si>
  <si>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</si>
  <si>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</si>
  <si>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</si>
  <si>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</si>
  <si>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</si>
  <si>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</si>
  <si>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</si>
  <si>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</si>
  <si>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</si>
  <si>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</si>
  <si>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</si>
  <si>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</si>
  <si>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</si>
  <si>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</si>
  <si>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</si>
  <si>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</si>
  <si>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</si>
  <si>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</si>
  <si>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</si>
  <si>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</si>
  <si>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</si>
  <si>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</si>
  <si>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</si>
  <si>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</si>
  <si>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</si>
  <si>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</si>
  <si>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</si>
  <si>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</si>
  <si>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</si>
  <si>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</si>
  <si>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</si>
  <si>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</si>
  <si>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</si>
  <si>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</si>
  <si>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</si>
  <si>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</si>
  <si>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</si>
  <si>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</si>
  <si>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</si>
  <si>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</si>
  <si>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</si>
  <si>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</si>
  <si>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</si>
  <si>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</si>
  <si>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</si>
  <si>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</si>
  <si>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</si>
  <si>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</si>
  <si>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</si>
  <si>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</si>
  <si>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</si>
  <si>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</si>
  <si>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</si>
  <si>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</si>
  <si>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</si>
  <si>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</si>
  <si>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</si>
  <si>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</si>
  <si>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</si>
  <si>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</si>
  <si>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</si>
  <si>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</si>
  <si>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</si>
  <si>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</si>
  <si>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</si>
  <si>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</si>
  <si>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</si>
  <si>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</si>
  <si>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</si>
  <si>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</si>
  <si>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</si>
  <si>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</si>
  <si>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</si>
  <si>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</si>
  <si>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</si>
  <si>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</si>
  <si>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</si>
  <si>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</si>
  <si>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</si>
  <si>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</si>
  <si>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</si>
  <si>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</si>
  <si>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</si>
  <si>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</si>
  <si>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</si>
  <si>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</si>
  <si>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</si>
  <si>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</si>
  <si>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</si>
  <si>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</si>
  <si>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</si>
  <si>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</si>
  <si>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</si>
  <si>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</si>
  <si>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</si>
  <si>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</si>
  <si>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</si>
  <si>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</si>
  <si>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</si>
  <si>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</si>
  <si>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</si>
  <si>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</si>
  <si>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</si>
  <si>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</si>
  <si>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</si>
  <si>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</si>
  <si>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</si>
  <si>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</si>
  <si>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</si>
  <si>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</si>
  <si>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</si>
  <si>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</si>
  <si>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</si>
  <si>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</si>
  <si>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</si>
  <si>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</si>
  <si>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</si>
  <si>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</si>
  <si>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</si>
  <si>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</si>
  <si>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</si>
  <si>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</si>
  <si>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</si>
  <si>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</si>
  <si>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</si>
  <si>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</si>
  <si>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</si>
  <si>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</si>
  <si>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</si>
  <si>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</si>
  <si>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</si>
  <si>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</si>
  <si>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</si>
  <si>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</si>
  <si>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</si>
  <si>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</si>
  <si>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</si>
  <si>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</si>
  <si>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</si>
  <si>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</si>
  <si>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</si>
  <si>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</si>
  <si>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</si>
  <si>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</si>
  <si>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</si>
  <si>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</si>
  <si>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</si>
  <si>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</si>
  <si>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</si>
  <si>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</si>
  <si>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</si>
  <si>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</si>
  <si>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</si>
  <si>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</si>
  <si>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</si>
  <si>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</si>
  <si>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</si>
  <si>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</si>
  <si>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</si>
  <si>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</si>
  <si>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</si>
  <si>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</si>
  <si>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</si>
  <si>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</si>
  <si>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</si>
  <si>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</si>
  <si>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</si>
  <si>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</si>
  <si>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</si>
  <si>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</si>
  <si>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</si>
  <si>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</si>
  <si>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</si>
  <si>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</si>
  <si>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</si>
  <si>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</si>
  <si>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</si>
  <si>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</si>
  <si>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</si>
  <si>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</si>
  <si>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</si>
  <si>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</si>
  <si>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</si>
  <si>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</si>
  <si>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</si>
  <si>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</si>
  <si>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</si>
  <si>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</si>
  <si>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</si>
  <si>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</si>
  <si>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</si>
  <si>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</si>
  <si>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</si>
  <si>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</si>
  <si>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</si>
  <si>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</si>
  <si>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</si>
  <si>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</si>
  <si>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</si>
  <si>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</si>
  <si>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</si>
  <si>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</si>
  <si>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</si>
  <si>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</si>
  <si>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</si>
  <si>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</si>
  <si>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</si>
  <si>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</si>
  <si>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</si>
  <si>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</si>
  <si>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</si>
  <si>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</si>
  <si>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</si>
  <si>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</si>
  <si>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</si>
  <si>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</si>
  <si>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</si>
  <si>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</si>
  <si>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</si>
  <si>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</si>
  <si>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</si>
  <si>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</si>
  <si>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</si>
  <si>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</si>
  <si>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</si>
  <si>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</si>
  <si>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</si>
  <si>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</si>
  <si>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</si>
  <si>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</si>
  <si>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</si>
  <si>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</si>
  <si>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</si>
  <si>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</si>
  <si>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</si>
  <si>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</si>
  <si>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</si>
  <si>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</si>
  <si>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</si>
  <si>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</si>
  <si>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</si>
  <si>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</si>
  <si>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</si>
  <si>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</si>
  <si>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</si>
  <si>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</si>
  <si>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</si>
  <si>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</si>
  <si>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</si>
  <si>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</si>
  <si>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</si>
  <si>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</si>
  <si>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</si>
  <si>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</si>
  <si>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</si>
  <si>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</si>
  <si>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</si>
  <si>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</si>
  <si>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</si>
  <si>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</si>
  <si>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</si>
  <si>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</si>
  <si>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</si>
  <si>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</si>
  <si>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</si>
  <si>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</si>
  <si>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</si>
  <si>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</si>
  <si>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</si>
  <si>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</si>
  <si>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</si>
  <si>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</si>
  <si>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</si>
  <si>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</si>
  <si>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</si>
  <si>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</si>
  <si>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</si>
  <si>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</si>
  <si>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</si>
  <si>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</si>
  <si>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</si>
  <si>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</si>
  <si>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</si>
  <si>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</si>
  <si>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</si>
  <si>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</si>
  <si>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</si>
  <si>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</si>
  <si>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</si>
  <si>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</si>
  <si>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</si>
  <si>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</si>
  <si>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</si>
  <si>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</si>
  <si>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</si>
  <si>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</si>
  <si>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</si>
  <si>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</si>
  <si>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</si>
  <si>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</si>
  <si>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</si>
  <si>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</si>
  <si>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</si>
  <si>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</si>
  <si>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</si>
  <si>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</si>
  <si>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</si>
  <si>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</si>
  <si>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</si>
  <si>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</si>
  <si>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</si>
  <si>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</si>
  <si>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</si>
  <si>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</si>
  <si>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</si>
  <si>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</si>
  <si>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</si>
  <si>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</si>
  <si>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</si>
  <si>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</si>
  <si>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</si>
  <si>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</si>
  <si>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</si>
  <si>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</si>
  <si>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</si>
  <si>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</si>
  <si>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</si>
  <si>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</si>
  <si>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</si>
  <si>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</si>
  <si>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</si>
  <si>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</si>
  <si>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</si>
  <si>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</si>
  <si>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</si>
  <si>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</si>
  <si>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</si>
  <si>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</si>
  <si>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</si>
  <si>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</si>
  <si>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</si>
  <si>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</si>
  <si>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</si>
  <si>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</si>
  <si>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</si>
  <si>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</si>
  <si>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</si>
  <si>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</si>
  <si>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</si>
  <si>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</si>
  <si>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</si>
  <si>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</si>
  <si>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</si>
  <si>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</si>
  <si>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</si>
  <si>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</si>
  <si>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</si>
  <si>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</si>
  <si>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</si>
  <si>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</si>
  <si>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</si>
  <si>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</si>
  <si>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</si>
  <si>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</si>
  <si>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</si>
  <si>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</si>
  <si>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</si>
  <si>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</si>
  <si>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</si>
  <si>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</si>
  <si>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</si>
  <si>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</si>
  <si>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</si>
  <si>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</si>
  <si>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</si>
  <si>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</si>
  <si>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</si>
  <si>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</si>
  <si>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</si>
  <si>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</si>
  <si>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</si>
  <si>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</si>
  <si>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</si>
  <si>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</si>
  <si>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</si>
  <si>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</si>
  <si>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</si>
  <si>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</si>
  <si>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</si>
  <si>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</si>
  <si>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</si>
  <si>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</si>
  <si>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</si>
  <si>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</si>
  <si>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</si>
  <si>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</si>
  <si>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</si>
  <si>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</si>
  <si>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</si>
  <si>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</si>
  <si>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</si>
  <si>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</si>
  <si>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</si>
  <si>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</si>
  <si>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</si>
  <si>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</si>
  <si>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</si>
  <si>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</si>
  <si>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</si>
  <si>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</si>
  <si>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</si>
  <si>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</si>
  <si>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</si>
  <si>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</si>
  <si>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</si>
  <si>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</si>
  <si>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</si>
  <si>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</si>
  <si>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</si>
  <si>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</si>
  <si>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</si>
  <si>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</si>
  <si>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</si>
  <si>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</si>
  <si>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</si>
  <si>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</si>
  <si>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</si>
  <si>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</si>
  <si>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</si>
  <si>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</si>
  <si>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</si>
  <si>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</si>
  <si>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</si>
  <si>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</si>
  <si>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</si>
  <si>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</si>
  <si>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</si>
  <si>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</si>
  <si>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</si>
  <si>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</si>
  <si>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</si>
  <si>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</si>
  <si>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</si>
  <si>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</si>
  <si>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</si>
  <si>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</si>
  <si>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</si>
  <si>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</si>
  <si>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</si>
  <si>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</si>
  <si>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</si>
  <si>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</si>
  <si>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</si>
  <si>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</si>
  <si>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</si>
  <si>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</si>
  <si>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</si>
  <si>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</si>
  <si>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</si>
  <si>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</si>
  <si>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</si>
  <si>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</si>
  <si>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</si>
  <si>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</si>
  <si>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</si>
  <si>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</si>
  <si>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</si>
  <si>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</si>
  <si>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</si>
  <si>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</si>
  <si>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</si>
  <si>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</si>
  <si>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</si>
  <si>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</si>
  <si>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</si>
  <si>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</si>
  <si>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</si>
  <si>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</si>
  <si>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</si>
  <si>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</si>
  <si>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</si>
  <si>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</si>
  <si>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</si>
  <si>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</si>
  <si>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</si>
  <si>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</si>
  <si>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</si>
  <si>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</si>
  <si>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</si>
  <si>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</si>
  <si>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</si>
  <si>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</si>
  <si>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</si>
  <si>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</si>
  <si>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</si>
  <si>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</si>
  <si>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</si>
  <si>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</si>
  <si>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</si>
  <si>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</si>
  <si>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</si>
  <si>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</si>
  <si>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</si>
  <si>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</si>
  <si>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</si>
  <si>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</si>
  <si>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</si>
  <si>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</si>
  <si>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</si>
  <si>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</si>
  <si>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</si>
  <si>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</si>
  <si>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</si>
  <si>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</si>
  <si>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</si>
  <si>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</si>
  <si>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</si>
  <si>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</si>
  <si>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</si>
  <si>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</si>
  <si>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</si>
  <si>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</si>
  <si>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</si>
  <si>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</si>
  <si>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</si>
  <si>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</si>
  <si>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</si>
  <si>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</si>
  <si>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</si>
  <si>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</si>
  <si>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</si>
  <si>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</si>
  <si>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</si>
  <si>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</si>
  <si>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</si>
  <si>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</si>
  <si>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</si>
  <si>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</si>
  <si>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</si>
  <si>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</si>
  <si>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</si>
  <si>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</si>
  <si>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</si>
  <si>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</si>
  <si>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</si>
  <si>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</si>
  <si>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</si>
  <si>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</si>
  <si>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</si>
  <si>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</si>
  <si>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</si>
  <si>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</si>
  <si>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</si>
  <si>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</si>
  <si>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</si>
  <si>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</si>
  <si>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</si>
  <si>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</si>
  <si>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</si>
  <si>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</si>
  <si>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</si>
  <si>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</si>
  <si>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</si>
  <si>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</si>
  <si>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</si>
  <si>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</si>
  <si>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</si>
  <si>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</si>
  <si>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</si>
  <si>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</si>
  <si>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</si>
  <si>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</si>
  <si>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</si>
  <si>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</si>
  <si>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</si>
  <si>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</si>
  <si>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</si>
  <si>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</si>
  <si>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</si>
  <si>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</si>
  <si>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</si>
  <si>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</si>
  <si>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</si>
  <si>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</si>
  <si>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</si>
  <si>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</si>
  <si>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</si>
  <si>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</si>
  <si>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</si>
  <si>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</si>
  <si>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</si>
  <si>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</si>
  <si>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</si>
  <si>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</si>
  <si>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</si>
  <si>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</si>
  <si>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</si>
  <si>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</si>
  <si>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</si>
  <si>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</si>
  <si>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</si>
  <si>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</si>
  <si>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</si>
  <si>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</si>
  <si>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</si>
  <si>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</si>
  <si>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</si>
  <si>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</si>
  <si>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</si>
  <si>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</si>
  <si>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</si>
  <si>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</si>
  <si>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</si>
  <si>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</si>
  <si>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</si>
  <si>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</si>
  <si>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</si>
  <si>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</si>
  <si>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</si>
  <si>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</si>
  <si>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</si>
  <si>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</si>
  <si>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</si>
  <si>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</si>
  <si>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</si>
  <si>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</si>
  <si>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</si>
  <si>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</si>
  <si>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</si>
  <si>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</si>
  <si>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</si>
  <si>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</si>
  <si>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</si>
  <si>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</si>
  <si>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</si>
  <si>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</si>
  <si>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</si>
  <si>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</si>
  <si>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</si>
  <si>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</si>
  <si>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</si>
  <si>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</si>
  <si>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</si>
  <si>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</si>
  <si>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</si>
  <si>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</si>
  <si>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</si>
  <si>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</si>
  <si>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</si>
  <si>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</si>
  <si>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</si>
  <si>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</si>
  <si>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</si>
  <si>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</si>
  <si>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</si>
  <si>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</si>
  <si>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</si>
  <si>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</si>
  <si>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</si>
  <si>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</si>
  <si>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</si>
  <si>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</si>
  <si>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</si>
  <si>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</si>
  <si>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</si>
  <si>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</si>
  <si>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</si>
  <si>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</si>
  <si>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</si>
  <si>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</si>
  <si>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</si>
  <si>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</si>
  <si>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</si>
  <si>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</si>
  <si>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</si>
  <si>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</si>
  <si>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</si>
  <si>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</si>
  <si>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</si>
  <si>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</si>
  <si>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</si>
  <si>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</si>
  <si>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</si>
  <si>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</si>
  <si>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</si>
  <si>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</si>
  <si>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</si>
  <si>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</si>
  <si>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</si>
  <si>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</si>
  <si>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</si>
  <si>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</si>
  <si>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</si>
  <si>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</si>
  <si>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</si>
  <si>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</si>
  <si>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</si>
  <si>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</si>
  <si>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</si>
  <si>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</si>
  <si>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</si>
  <si>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</si>
  <si>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</si>
  <si>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</si>
  <si>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</si>
  <si>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</si>
  <si>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</si>
  <si>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</si>
  <si>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</si>
  <si>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</si>
  <si>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</si>
  <si>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</si>
  <si>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</si>
  <si>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</si>
  <si>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</si>
  <si>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</si>
  <si>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</si>
  <si>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</si>
  <si>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</si>
  <si>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</si>
  <si>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</si>
  <si>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</si>
  <si>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</si>
  <si>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</si>
  <si>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</si>
  <si>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</si>
  <si>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</si>
  <si>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</si>
  <si>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</si>
  <si>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</si>
  <si>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</si>
  <si>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</si>
  <si>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</si>
  <si>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</si>
  <si>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</si>
  <si>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</si>
  <si>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</si>
  <si>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</si>
  <si>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</si>
  <si>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</si>
  <si>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</si>
  <si>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</si>
  <si>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</si>
  <si>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</si>
  <si>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</si>
  <si>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</si>
  <si>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</si>
  <si>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</si>
  <si>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</si>
  <si>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</si>
  <si>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</si>
  <si>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</si>
  <si>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</si>
  <si>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</si>
  <si>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</si>
  <si>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</si>
  <si>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</si>
  <si>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</si>
  <si>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</si>
  <si>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</si>
  <si>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</si>
  <si>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</si>
  <si>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</si>
  <si>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</si>
  <si>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</si>
  <si>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</si>
  <si>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</si>
  <si>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</si>
  <si>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</si>
  <si>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</si>
  <si>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</si>
  <si>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</si>
  <si>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</si>
  <si>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</si>
  <si>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</si>
  <si>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</si>
  <si>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</si>
  <si>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</si>
  <si>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</si>
  <si>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</si>
  <si>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</si>
  <si>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</si>
  <si>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</si>
  <si>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</si>
  <si>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</si>
  <si>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</si>
  <si>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</si>
  <si>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</si>
  <si>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</si>
  <si>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</si>
  <si>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</si>
  <si>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</si>
  <si>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</si>
  <si>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</si>
  <si>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</si>
  <si>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</si>
  <si>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</si>
  <si>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</si>
  <si>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</si>
  <si>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</si>
  <si>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</si>
  <si>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</si>
  <si>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</si>
  <si>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</si>
  <si>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</si>
  <si>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</si>
  <si>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</si>
  <si>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</si>
  <si>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</si>
  <si>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</si>
  <si>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</si>
  <si>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</si>
  <si>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</si>
  <si>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</si>
  <si>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</si>
  <si>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</si>
  <si>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</si>
  <si>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</si>
  <si>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</si>
  <si>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</si>
  <si>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</si>
  <si>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</si>
  <si>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</si>
  <si>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</si>
  <si>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</si>
  <si>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</si>
  <si>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</si>
  <si>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</si>
  <si>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</si>
  <si>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</si>
  <si>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</si>
  <si>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</si>
  <si>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</si>
  <si>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</si>
  <si>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</si>
  <si>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</si>
  <si>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</si>
  <si>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</si>
  <si>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</si>
  <si>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</si>
  <si>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</si>
  <si>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</si>
  <si>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</si>
  <si>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</si>
  <si>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</si>
  <si>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</si>
  <si>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</si>
  <si>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</si>
  <si>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</si>
  <si>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</si>
  <si>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</si>
  <si>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</si>
  <si>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</si>
  <si>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</si>
  <si>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</si>
  <si>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</si>
  <si>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</si>
  <si>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</si>
  <si>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</si>
  <si>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</si>
  <si>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</si>
  <si>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</si>
  <si>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</si>
  <si>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</si>
  <si>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</si>
  <si>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</si>
  <si>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</si>
  <si>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</si>
  <si>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</si>
  <si>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</si>
  <si>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</si>
  <si>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</si>
  <si>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</si>
  <si>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</si>
  <si>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</si>
  <si>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</si>
  <si>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</si>
  <si>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</si>
  <si>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</si>
  <si>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</si>
  <si>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</si>
  <si>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</si>
  <si>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</si>
  <si>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</si>
  <si>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</si>
  <si>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</si>
  <si>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</si>
  <si>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</si>
  <si>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</si>
  <si>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</si>
  <si>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</si>
  <si>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</si>
  <si>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</si>
  <si>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</si>
  <si>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</si>
  <si>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</si>
  <si>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</si>
  <si>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</si>
  <si>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</si>
  <si>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</si>
  <si>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</si>
  <si>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</si>
  <si>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</si>
  <si>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</si>
  <si>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</si>
  <si>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</si>
  <si>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</si>
  <si>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</si>
  <si>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</si>
  <si>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</si>
  <si>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</si>
  <si>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</si>
  <si>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</si>
  <si>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</si>
  <si>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</si>
  <si>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</si>
  <si>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</si>
  <si>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</si>
  <si>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</si>
  <si>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</si>
  <si>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</si>
  <si>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</si>
  <si>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</si>
  <si>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</si>
  <si>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</si>
  <si>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</si>
  <si>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</si>
  <si>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</si>
  <si>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</si>
  <si>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</si>
  <si>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</si>
  <si>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extrapolation using this WEO-GAS annual growth 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</si>
</sst>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8">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sz val="11"/>
      <color theme="2"/>
      <name val="Calibri"/>
      <family val="2"/>
      <scheme val="minor"/>
    </font>
  </fonts>
  <fills count="9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994">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0" xfId="5" applyNumberFormat="1" applyFont="1" applyFill="1" applyBorder="1" applyAlignment="1">
      <alignment horizontal="right"/>
    </xf>
    <xf numFmtId="1" fontId="19"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100" fillId="0" borderId="15" xfId="45" applyNumberFormat="1" applyFont="1" applyBorder="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41" fontId="45" fillId="0" borderId="0" xfId="216"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66" fontId="97" fillId="0" borderId="0" xfId="0" applyNumberFormat="1" applyFont="1" applyAlignment="1">
      <alignment horizontal="right"/>
    </xf>
    <xf numFmtId="166" fontId="98" fillId="0" borderId="0" xfId="0" applyNumberFormat="1" applyFont="1" applyAlignment="1">
      <alignment horizontal="right"/>
    </xf>
    <xf numFmtId="1" fontId="98" fillId="0" borderId="0" xfId="0" applyNumberFormat="1" applyFont="1" applyAlignment="1">
      <alignment horizontal="right"/>
    </xf>
    <xf numFmtId="166" fontId="80" fillId="0" borderId="0" xfId="0" applyNumberFormat="1" applyFont="1" applyAlignment="1">
      <alignment horizontal="right"/>
    </xf>
    <xf numFmtId="166" fontId="97" fillId="0" borderId="2" xfId="0" applyNumberFormat="1" applyFont="1" applyBorder="1" applyAlignment="1">
      <alignment horizontal="right"/>
    </xf>
    <xf numFmtId="166" fontId="217" fillId="0" borderId="0" xfId="0" applyNumberFormat="1" applyFont="1" applyAlignment="1">
      <alignment horizontal="right"/>
    </xf>
    <xf numFmtId="166" fontId="217" fillId="0" borderId="2" xfId="0" applyNumberFormat="1" applyFont="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66" fontId="0" fillId="0" borderId="0" xfId="0" applyNumberFormat="1" applyAlignment="1">
      <alignment horizontal="right"/>
    </xf>
    <xf numFmtId="166" fontId="0" fillId="46" borderId="16" xfId="0" applyNumberFormat="1" applyFill="1" applyBorder="1" applyAlignment="1">
      <alignment horizontal="right"/>
    </xf>
    <xf numFmtId="166" fontId="0" fillId="70" borderId="16" xfId="0" applyNumberFormat="1" applyFill="1" applyBorder="1" applyAlignment="1">
      <alignment horizontal="right"/>
    </xf>
    <xf numFmtId="166" fontId="17" fillId="0" borderId="0" xfId="0" applyNumberFormat="1" applyFont="1" applyAlignment="1">
      <alignment horizontal="right"/>
    </xf>
    <xf numFmtId="0" fontId="0" fillId="0" borderId="44" xfId="0" applyBorder="1" applyAlignment="1">
      <alignment horizontal="right"/>
    </xf>
    <xf numFmtId="1" fontId="102" fillId="53" borderId="0" xfId="0" applyNumberFormat="1" applyFont="1" applyFill="1"/>
    <xf numFmtId="0" fontId="102" fillId="53" borderId="0" xfId="0" applyFont="1" applyFill="1"/>
    <xf numFmtId="1" fontId="102" fillId="0" borderId="0" xfId="0" applyNumberFormat="1" applyFo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2" fontId="81" fillId="80" borderId="0" xfId="0" applyNumberFormat="1" applyFont="1" applyFill="1"/>
    <xf numFmtId="0" fontId="227" fillId="0" borderId="0" xfId="0" applyFont="1"/>
    <xf numFmtId="174" fontId="42" fillId="51" borderId="0" xfId="65" quotePrefix="1" applyNumberFormat="1" applyFont="1" applyFill="1" applyBorder="1" applyAlignment="1">
      <alignment horizontal="right"/>
    </xf>
    <xf numFmtId="174" fontId="42" fillId="51" borderId="0" xfId="65" quotePrefix="1" applyNumberFormat="1" applyFont="1" applyFill="1" applyBorder="1" applyAlignment="1">
      <alignment horizontal="center"/>
    </xf>
    <xf numFmtId="174" fontId="19" fillId="0" borderId="0" xfId="0" applyNumberFormat="1" applyFont="1" applyAlignment="1">
      <alignment horizontal="center"/>
    </xf>
    <xf numFmtId="174" fontId="19" fillId="54" borderId="0" xfId="0" applyNumberFormat="1" applyFont="1" applyFill="1" applyAlignment="1">
      <alignment horizontal="right"/>
    </xf>
    <xf numFmtId="174" fontId="19" fillId="54" borderId="0" xfId="0" applyNumberFormat="1" applyFont="1" applyFill="1" applyAlignment="1">
      <alignment horizontal="center"/>
    </xf>
    <xf numFmtId="174" fontId="42" fillId="69" borderId="0" xfId="0" applyNumberFormat="1" applyFont="1" applyFill="1" applyAlignment="1">
      <alignment horizontal="center"/>
    </xf>
    <xf numFmtId="174" fontId="42" fillId="51" borderId="15" xfId="65" quotePrefix="1" applyNumberFormat="1" applyFont="1" applyFill="1" applyBorder="1" applyAlignment="1">
      <alignment horizontal="right"/>
    </xf>
    <xf numFmtId="174" fontId="42" fillId="51" borderId="15" xfId="65" quotePrefix="1" applyNumberFormat="1" applyFont="1" applyFill="1" applyBorder="1" applyAlignment="1">
      <alignment horizontal="center"/>
    </xf>
    <xf numFmtId="0" fontId="185" fillId="79" borderId="0" xfId="0" applyFont="1" applyFill="1" applyAlignment="1">
      <alignment horizontal="lef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393700</xdr:colOff>
          <xdr:row>5</xdr:row>
          <xdr:rowOff>107950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114300</xdr:colOff>
          <xdr:row>3</xdr:row>
          <xdr:rowOff>25400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723900</xdr:colOff>
          <xdr:row>2</xdr:row>
          <xdr:rowOff>95250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1.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81640625" style="1" customWidth="1"/>
    <col min="2" max="45" width="8.453125" customWidth="1" outlineLevel="1"/>
    <col min="46" max="46" width="8.453125" bestFit="1" customWidth="1"/>
    <col min="47" max="48" width="8.453125" customWidth="1" outlineLevel="1"/>
    <col min="49" max="61" width="8.54296875" customWidth="1" outlineLevel="1"/>
    <col min="62" max="63" width="10" customWidth="1" outlineLevel="1"/>
    <col min="64" max="64" width="9.81640625" customWidth="1" outlineLevel="1"/>
    <col min="65" max="65" width="10" customWidth="1" outlineLevel="1"/>
    <col min="66" max="66" width="9.81640625" customWidth="1" outlineLevel="1"/>
    <col min="67" max="67" width="10" customWidth="1" outlineLevel="1"/>
    <col min="68" max="68" width="9.81640625" customWidth="1" outlineLevel="1"/>
    <col min="69" max="69" width="9.7265625" customWidth="1" outlineLevel="1"/>
    <col min="70" max="70" width="9.81640625" customWidth="1" outlineLevel="1"/>
    <col min="71" max="73" width="9.7265625" customWidth="1" outlineLevel="1"/>
    <col min="74" max="74" width="9.81640625" customWidth="1" outlineLevel="1"/>
    <col min="75" max="75" width="9.7265625" customWidth="1" outlineLevel="1"/>
    <col min="76" max="76" width="9.54296875" customWidth="1" outlineLevel="1"/>
    <col min="77" max="80" width="9.81640625" customWidth="1" outlineLevel="1"/>
    <col min="81" max="81" width="10.1796875" customWidth="1" outlineLevel="1"/>
    <col min="82" max="116" width="9.5429687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89" t="s">
        <v>570</v>
      </c>
    </row>
    <row r="1265" spans="1:121" ht="15.75">
      <c r="A1265" s="990"/>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204.51922471529173</v>
      </c>
      <c r="CD1296" s="100">
        <f>SUM('monthly data'!IH282:IJ282)</f>
        <v>233.77266594745248</v>
      </c>
      <c r="CE1296" s="100">
        <f>SUM('monthly data'!IK282:IM282)</f>
        <v>249.43272622154399</v>
      </c>
      <c r="CF1296" s="100">
        <f>SUM('monthly data'!IN282:IP282)</f>
        <v>230.61166941835063</v>
      </c>
      <c r="CG1296" s="100">
        <f>SUM('monthly data'!IQ282:IS282)</f>
        <v>253.43025657094935</v>
      </c>
      <c r="CH1296" s="100">
        <f>SUM('monthly data'!IT282:IV282)</f>
        <v>276.69177514811253</v>
      </c>
      <c r="CI1296" s="100">
        <f>SUM('monthly data'!IW282:IY282)</f>
        <v>284.30000940458751</v>
      </c>
      <c r="CJ1296" s="100">
        <f>SUM('monthly data'!IZ282:JB282)</f>
        <v>258.80149103820003</v>
      </c>
      <c r="CK1296" s="100">
        <f>SUM('monthly data'!JC282:JE282)</f>
        <v>273.25596901482726</v>
      </c>
      <c r="CL1296" s="100">
        <f>SUM('monthly data'!JF282:JH282)</f>
        <v>311.14102771271007</v>
      </c>
      <c r="CM1296" s="100">
        <f>SUM('monthly data'!JI282:JK282)</f>
        <v>313.88205722264001</v>
      </c>
      <c r="CN1296" s="100">
        <f>SUM('monthly data'!JL282:JN282)</f>
        <v>288.50834899685998</v>
      </c>
      <c r="CO1296" s="100">
        <f>SUM('monthly data'!JO282:JQ282)</f>
        <v>324.79726960981003</v>
      </c>
      <c r="CP1296" s="100">
        <f>SUM('monthly data'!JR282:JT282)</f>
        <v>341.33288237509601</v>
      </c>
      <c r="CQ1296" s="100">
        <f>SUM('monthly data'!JU282:JW282)</f>
        <v>356.81250157057013</v>
      </c>
      <c r="CR1296" s="100">
        <f>SUM('monthly data'!JX282:JZ282)</f>
        <v>333.38599356436998</v>
      </c>
      <c r="CS1296" s="100">
        <f>SUM('monthly data'!KA282:KC282)</f>
        <v>373.65506576296002</v>
      </c>
      <c r="CT1296" s="100">
        <f>SUM('monthly data'!KD282:KF282)</f>
        <v>378.89075969344265</v>
      </c>
      <c r="CU1296" s="100">
        <f>SUM('monthly data'!KG282:KI282)</f>
        <v>433.2434170736027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3.363</v>
      </c>
      <c r="CD1301" s="100">
        <f>SUM('monthly data'!IH287:IJ287)</f>
        <v>21.585084898589997</v>
      </c>
      <c r="CE1301" s="100">
        <f>SUM('monthly data'!IK287:IM287)</f>
        <v>9.4190000000000005</v>
      </c>
      <c r="CF1301" s="100">
        <f>SUM('monthly data'!IN287:IP287)</f>
        <v>8.8077841200000009</v>
      </c>
      <c r="CG1301" s="100">
        <f>SUM('monthly data'!IQ287:IS287)</f>
        <v>10.933506694</v>
      </c>
      <c r="CH1301" s="100">
        <f>SUM('monthly data'!IT287:IV287)</f>
        <v>13.214748437000001</v>
      </c>
      <c r="CI1301" s="100">
        <f>SUM('monthly data'!IW287:IY287)</f>
        <v>11.763721458890931</v>
      </c>
      <c r="CJ1301" s="100">
        <f>SUM('monthly data'!IZ287:JB287)</f>
        <v>9.9097422460000004</v>
      </c>
      <c r="CK1301" s="100">
        <f>SUM('monthly data'!JC287:JE287)</f>
        <v>13.541475264381241</v>
      </c>
      <c r="CL1301" s="100">
        <f>SUM('monthly data'!JF287:JH287)</f>
        <v>12.651909856</v>
      </c>
      <c r="CM1301" s="100">
        <f>SUM('monthly data'!JI287:JK287)</f>
        <v>16.834272547139992</v>
      </c>
      <c r="CN1301" s="100">
        <f>SUM('monthly data'!JL287:JN287)</f>
        <v>11.463491774344192</v>
      </c>
      <c r="CO1301" s="100">
        <f>SUM('monthly data'!JO287:JQ287)</f>
        <v>17.428542643674191</v>
      </c>
      <c r="CP1301" s="100">
        <f>SUM('monthly data'!JR287:JT287)</f>
        <v>12.742981583226356</v>
      </c>
      <c r="CQ1301" s="100">
        <f>SUM('monthly data'!JU287:JW287)</f>
        <v>16.932355461248573</v>
      </c>
      <c r="CR1301" s="100">
        <f>SUM('monthly data'!JX287:JZ287)</f>
        <v>20.656346098</v>
      </c>
      <c r="CS1301" s="100">
        <f>SUM('monthly data'!KA287:KC287)</f>
        <v>30.202017379000001</v>
      </c>
      <c r="CT1301" s="100">
        <f>SUM('monthly data'!KD287:KF287)</f>
        <v>23.068917128099997</v>
      </c>
      <c r="CU1301" s="100">
        <f>SUM('monthly data'!KG287:KI287)</f>
        <v>26.457173009999998</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128.90894464875549</v>
      </c>
      <c r="CB1302" s="100">
        <f>SUM('monthly data'!IB288:ID288)</f>
        <v>106.10913221214392</v>
      </c>
      <c r="CC1302" s="100">
        <f>SUM('monthly data'!IE288:IG288)</f>
        <v>189.10296651743059</v>
      </c>
      <c r="CD1302" s="100">
        <f>SUM('monthly data'!IH288:IJ288)</f>
        <v>93.862631684311026</v>
      </c>
      <c r="CE1302" s="100">
        <f>SUM('monthly data'!IK288:IM288)</f>
        <v>118.62603594174745</v>
      </c>
      <c r="CF1302" s="100">
        <f>SUM('monthly data'!IN288:IP288)</f>
        <v>109.93111110210319</v>
      </c>
      <c r="CG1302" s="100">
        <f>SUM('monthly data'!IQ288:IS288)</f>
        <v>132.47328829553703</v>
      </c>
      <c r="CH1302" s="100">
        <f>SUM('monthly data'!IT288:IV288)</f>
        <v>40.804899893375904</v>
      </c>
      <c r="CI1302" s="100">
        <f>SUM('monthly data'!IW288:IY288)</f>
        <v>164.66211514016709</v>
      </c>
      <c r="CJ1302" s="100">
        <f>SUM('monthly data'!IZ288:JB288)</f>
        <v>59.827277670396313</v>
      </c>
      <c r="CK1302" s="100">
        <f>SUM('monthly data'!JC288:JE288)</f>
        <v>90.070862170159913</v>
      </c>
      <c r="CL1302" s="100">
        <f>SUM('monthly data'!JF288:JH288)</f>
        <v>58.465922156788977</v>
      </c>
      <c r="CM1302" s="100">
        <f>SUM('monthly data'!JI288:JK288)</f>
        <v>89.792432116039947</v>
      </c>
      <c r="CN1302" s="100">
        <f>SUM('monthly data'!JL288:JN288)</f>
        <v>96.259274180999981</v>
      </c>
      <c r="CO1302" s="100">
        <f>SUM('monthly data'!JO288:JQ288)</f>
        <v>135.48522563192802</v>
      </c>
      <c r="CP1302" s="100">
        <f>SUM('monthly data'!JR288:JT288)</f>
        <v>120.02484808208689</v>
      </c>
      <c r="CQ1302" s="100">
        <f>SUM('monthly data'!JU288:JW288)</f>
        <v>79.053895095002645</v>
      </c>
      <c r="CR1302" s="100">
        <f>SUM('monthly data'!JX288:JZ288)</f>
        <v>107.74511847857772</v>
      </c>
      <c r="CS1302" s="100">
        <f>SUM('monthly data'!KA288:KC288)</f>
        <v>158.29038464084573</v>
      </c>
      <c r="CT1302" s="100">
        <f>SUM('monthly data'!KD288:KF288)</f>
        <v>132.32846799780231</v>
      </c>
      <c r="CU1302" s="100">
        <f>SUM('monthly data'!KG288:KI288)</f>
        <v>82.815335879135489</v>
      </c>
      <c r="CV1302" s="100">
        <f>SUM('monthly data'!KJ288:KL288)</f>
        <v>93.446942323743812</v>
      </c>
      <c r="CW1302" s="100">
        <f>SUM('monthly data'!KM288:KO288)</f>
        <v>127.02282798617286</v>
      </c>
      <c r="CX1302" s="100">
        <f>SUM('monthly data'!KP288:KR288)</f>
        <v>82.889802294702264</v>
      </c>
      <c r="CY1302" s="100">
        <f>SUM('monthly data'!KS288:KU288)</f>
        <v>134.1988320392486</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35.926136178072532</v>
      </c>
      <c r="CB1303" s="100">
        <f>SUM('monthly data'!IB289:ID289)</f>
        <v>54.984132212143933</v>
      </c>
      <c r="CC1303" s="100">
        <f>SUM('monthly data'!IE289:IG289)</f>
        <v>114.7499215603919</v>
      </c>
      <c r="CD1303" s="100">
        <f>SUM('monthly data'!IH289:IJ289)</f>
        <v>36.084805405629041</v>
      </c>
      <c r="CE1303" s="100">
        <f>SUM('monthly data'!IK289:IM289)</f>
        <v>60.848209663065454</v>
      </c>
      <c r="CF1303" s="100">
        <f>SUM('monthly data'!IN289:IP289)</f>
        <v>61.561111102103197</v>
      </c>
      <c r="CG1303" s="100">
        <f>SUM('monthly data'!IQ289:IS289)</f>
        <v>84.103288295537027</v>
      </c>
      <c r="CH1303" s="100">
        <f>SUM('monthly data'!IT289:IV289)</f>
        <v>4.7048998933758925</v>
      </c>
      <c r="CI1303" s="100">
        <f>SUM('monthly data'!IW289:IY289)</f>
        <v>128.56211514016707</v>
      </c>
      <c r="CJ1303" s="100">
        <f>SUM('monthly data'!IZ289:JB289)</f>
        <v>33.402826595677766</v>
      </c>
      <c r="CK1303" s="100">
        <f>SUM('monthly data'!JC289:JE289)</f>
        <v>87.04537771687049</v>
      </c>
      <c r="CL1303" s="100">
        <f>SUM('monthly data'!JF289:JH289)</f>
        <v>42.592586164788983</v>
      </c>
      <c r="CM1303" s="100">
        <f>SUM('monthly data'!JI289:JK289)</f>
        <v>77.623719047842584</v>
      </c>
      <c r="CN1303" s="100">
        <f>SUM('monthly data'!JL289:JN289)</f>
        <v>53.681774180999987</v>
      </c>
      <c r="CO1303" s="100">
        <f>SUM('monthly data'!JO289:JQ289)</f>
        <v>92.907725631928031</v>
      </c>
      <c r="CP1303" s="100">
        <f>SUM('monthly data'!JR289:JT289)</f>
        <v>78.247348082086873</v>
      </c>
      <c r="CQ1303" s="100">
        <f>SUM('monthly data'!JU289:JW289)</f>
        <v>37.276395095002655</v>
      </c>
      <c r="CR1303" s="100">
        <f>SUM('monthly data'!JX289:JZ289)</f>
        <v>43.830811178707712</v>
      </c>
      <c r="CS1303" s="100">
        <f>SUM('monthly data'!KA289:KC289)</f>
        <v>94.404663397569081</v>
      </c>
      <c r="CT1303" s="100">
        <f>SUM('monthly data'!KD289:KF289)</f>
        <v>79.690716272431672</v>
      </c>
      <c r="CU1303" s="100">
        <f>SUM('monthly data'!KG289:KI289)</f>
        <v>30.177584153483092</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48.37</v>
      </c>
      <c r="CG1304" s="100">
        <f>SUM('monthly data'!IQ290:IS290)</f>
        <v>48.36999999999999</v>
      </c>
      <c r="CH1304" s="100">
        <f>SUM('monthly data'!IT290:IV290)</f>
        <v>36.100000000000009</v>
      </c>
      <c r="CI1304" s="100">
        <f>SUM('monthly data'!IW290:IY290)</f>
        <v>36.1</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397.81246847299468</v>
      </c>
      <c r="CG1305" s="100">
        <f>SUM('monthly data'!IQ291:IS291)</f>
        <v>439.62018313308818</v>
      </c>
      <c r="CH1305" s="100">
        <f>SUM('monthly data'!IT291:IV291)</f>
        <v>458.87066395039017</v>
      </c>
      <c r="CI1305" s="100">
        <f>SUM('monthly data'!IW291:IY291)</f>
        <v>447.77739983965637</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800.5296884503756</v>
      </c>
      <c r="CZ1305" s="100">
        <f>SUM('monthly data'!KV291:KX291)</f>
        <v>938.57391980033265</v>
      </c>
      <c r="DA1305" s="100">
        <f>SUM('monthly data'!KY291:LA291)</f>
        <v>794.81577045633878</v>
      </c>
      <c r="DB1305" s="100">
        <f>SUM('monthly data'!LB291:LD291)</f>
        <v>784.80399147591879</v>
      </c>
      <c r="DC1305" s="100">
        <f>SUM('monthly data'!LE291:LG291)</f>
        <v>888.43246719602382</v>
      </c>
      <c r="DD1305" s="100">
        <f>SUM('monthly data'!LH291:LJ291)</f>
        <v>920.90168274618532</v>
      </c>
      <c r="DE1305" s="100">
        <f>SUM('monthly data'!LK291:LM291)</f>
        <v>1029.6082259518978</v>
      </c>
      <c r="DF1305" s="100">
        <f>SUM('monthly data'!LN291:LP291)</f>
        <v>1074.8417253628454</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218.60953305527471</v>
      </c>
      <c r="CG1306" s="100">
        <f>SUM('monthly data'!IQ292:IS292)</f>
        <v>253.42418699858115</v>
      </c>
      <c r="CH1306" s="100">
        <f>SUM('monthly data'!IT292:IV292)</f>
        <v>242.7723330089392</v>
      </c>
      <c r="CI1306" s="100">
        <f>SUM('monthly data'!IW292:IY292)</f>
        <v>222.16724866270141</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62.604615244000001</v>
      </c>
      <c r="CG1310" s="100">
        <f>SUM('monthly data'!IQ297:IS297)</f>
        <v>89.806554640000002</v>
      </c>
      <c r="CH1310" s="100">
        <f>SUM('monthly data'!IT297:IV297)</f>
        <v>79.854059991</v>
      </c>
      <c r="CI1310" s="100">
        <f>SUM('monthly data'!IW297:IY297)</f>
        <v>65.840821765000001</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211.38137435695501</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433.12707904542469</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292.37488562499999</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64.205365468720004</v>
      </c>
      <c r="CG1313" s="100">
        <f>SUM('monthly data'!IQ301:IS301)</f>
        <v>84.098469036506998</v>
      </c>
      <c r="CH1313" s="100">
        <f>SUM('monthly data'!IT301:IV301)</f>
        <v>62.144533077451001</v>
      </c>
      <c r="CI1313" s="100">
        <f>SUM('monthly data'!IW301:IY301)</f>
        <v>61.359647758955006</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1.0382190499999999</v>
      </c>
      <c r="CZ1314" s="100">
        <f>SUM('monthly data'!KV302:KX302)</f>
        <v>47.715494765000003</v>
      </c>
      <c r="DA1314" s="100">
        <f>SUM('monthly data'!KY302:LA302)</f>
        <v>8.2283653710000006</v>
      </c>
      <c r="DB1314" s="100">
        <f>SUM('monthly data'!LB302:LD302)</f>
        <v>14.490466298999999</v>
      </c>
      <c r="DC1314" s="100">
        <f>SUM('monthly data'!LE302:LG302)</f>
        <v>39.229095172000001</v>
      </c>
      <c r="DD1314" s="100">
        <f>SUM('monthly data'!LH302:LJ302)</f>
        <v>25.993696041</v>
      </c>
      <c r="DE1314" s="100">
        <f>SUM('monthly data'!LK302:LM302)</f>
        <v>14.509690345999999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91.995818455601437</v>
      </c>
      <c r="CB1316" s="100">
        <f>SUM('monthly data'!IB304:ID304)</f>
        <v>21.457576517740705</v>
      </c>
      <c r="CC1316" s="100">
        <f>SUM('monthly data'!IE304:IG304)</f>
        <v>-98.591762442170989</v>
      </c>
      <c r="CD1316" s="100">
        <f>SUM('monthly data'!IH304:IJ304)</f>
        <v>53.146298721121198</v>
      </c>
      <c r="CE1316" s="100">
        <f>SUM('monthly data'!IK304:IM304)</f>
        <v>77.922510084487612</v>
      </c>
      <c r="CF1316" s="100">
        <f>SUM('monthly data'!IN304:IP304)</f>
        <v>-37.31558680693059</v>
      </c>
      <c r="CG1316" s="100">
        <f>SUM('monthly data'!IQ304:IS304)</f>
        <v>-33.033651799483387</v>
      </c>
      <c r="CH1316" s="100">
        <f>SUM('monthly data'!IT304:IV304)</f>
        <v>73.64718621667997</v>
      </c>
      <c r="CI1316" s="100">
        <f>SUM('monthly data'!IW304:IY304)</f>
        <v>51.087540706990865</v>
      </c>
      <c r="CJ1316" s="100">
        <f>SUM('monthly data'!IZ304:JB304)</f>
        <v>-49.922100775081887</v>
      </c>
      <c r="CK1316" s="100">
        <f>SUM('monthly data'!JC304:JE304)</f>
        <v>-25.443226971919831</v>
      </c>
      <c r="CL1316" s="100">
        <f>SUM('monthly data'!JF304:JH304)</f>
        <v>49.084066286545536</v>
      </c>
      <c r="CM1316" s="100">
        <f>SUM('monthly data'!JI304:JK304)</f>
        <v>82.099057333833173</v>
      </c>
      <c r="CN1316" s="100">
        <f>SUM('monthly data'!JL304:JN304)</f>
        <v>10.800150948091918</v>
      </c>
      <c r="CO1316" s="100">
        <f>SUM('monthly data'!JO304:JQ304)</f>
        <v>-107.80090685404566</v>
      </c>
      <c r="CP1316" s="100">
        <f>SUM('monthly data'!JR304:JT304)</f>
        <v>119.8998761126896</v>
      </c>
      <c r="CQ1316" s="100">
        <f>SUM('monthly data'!JU304:JW304)</f>
        <v>109.56999086511509</v>
      </c>
      <c r="CR1316" s="100">
        <f>SUM('monthly data'!JX304:JZ304)</f>
        <v>-5.6609875791843933</v>
      </c>
      <c r="CS1316" s="100">
        <f>SUM('monthly data'!KA304:KC304)</f>
        <v>-138.08740983377498</v>
      </c>
      <c r="CT1316" s="100">
        <f>SUM('monthly data'!KD304:KF304)</f>
        <v>132.19777031403407</v>
      </c>
      <c r="CU1316" s="100">
        <f>SUM('monthly data'!KG304:KI304)</f>
        <v>85.693910477846885</v>
      </c>
      <c r="CV1316" s="100">
        <f>SUM('monthly data'!KJ304:KL304)</f>
        <v>64.720874824395537</v>
      </c>
      <c r="CW1316" s="100">
        <f>SUM('monthly data'!KM304:KO304)</f>
        <v>-134.89276920568304</v>
      </c>
      <c r="CX1316" s="100">
        <f>SUM('monthly data'!KP304:KR304)</f>
        <v>112.61640936041182</v>
      </c>
      <c r="CY1316" s="100">
        <f>SUM('monthly data'!KS304:KU304)</f>
        <v>-144.01558889875869</v>
      </c>
      <c r="CZ1316" s="100">
        <f>SUM('monthly data'!KV304:KX304)</f>
        <v>-41.511495031515707</v>
      </c>
      <c r="DA1316" s="100">
        <f>SUM('monthly data'!KY304:LA304)</f>
        <v>69.250931133657602</v>
      </c>
      <c r="DB1316" s="100">
        <f>SUM('monthly data'!LB304:LD304)</f>
        <v>93.344214797450476</v>
      </c>
      <c r="DC1316" s="100">
        <f>SUM('monthly data'!LE304:LG304)</f>
        <v>89.21823330244888</v>
      </c>
      <c r="DD1316" s="100">
        <f>SUM('monthly data'!LH304:LJ304)</f>
        <v>-135.9806774842944</v>
      </c>
      <c r="DE1316" s="100">
        <f>SUM('monthly data'!LK304:LM304)</f>
        <v>134.80728092416919</v>
      </c>
      <c r="DF1316" s="100">
        <f>SUM('monthly data'!LN304:LP304)</f>
        <v>10.582061949892307</v>
      </c>
      <c r="DG1316" s="100">
        <f>SUM('monthly data'!LQ304:LS304)</f>
        <v>2.4682309571866199</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208.81978136199322</v>
      </c>
      <c r="DM1316" s="100">
        <f>SUM('monthly data'!MI304:MK304)</f>
        <v>-285.58880414403404</v>
      </c>
      <c r="DN1316" s="100">
        <f>SUM('monthly data'!ML304:MN304)</f>
        <v>345.96220095439929</v>
      </c>
      <c r="DO1316" s="100">
        <f>SUM('monthly data'!MO304:MQ304)</f>
        <v>-282.28174592173252</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-41.180098505474923</v>
      </c>
      <c r="CG1317" s="100">
        <f>SUM('monthly data'!IQ305:IS305)</f>
        <v>-62.374305083256765</v>
      </c>
      <c r="CH1317" s="100">
        <f>SUM('monthly data'!IT305:IV305)</f>
        <v>30.761432162020721</v>
      </c>
      <c r="CI1317" s="100">
        <f>SUM('monthly data'!IW305:IY305)</f>
        <v>45.310378860015945</v>
      </c>
      <c r="CJ1317" s="100">
        <f>SUM('monthly data'!IZ305:JB305)</f>
        <v>-74.310665322215982</v>
      </c>
      <c r="CK1317" s="100">
        <f>SUM('monthly data'!JC305:JE305)</f>
        <v>-30.434693304082963</v>
      </c>
      <c r="CL1317" s="100">
        <f>SUM('monthly data'!JF305:JH305)</f>
        <v>47.374908092083274</v>
      </c>
      <c r="CM1317" s="100">
        <f>SUM('monthly data'!JI305:JK305)</f>
        <v>92.859668792514583</v>
      </c>
      <c r="CN1317" s="100">
        <f>SUM('monthly data'!JL305:JN305)</f>
        <v>33.987465780944802</v>
      </c>
      <c r="CO1317" s="100">
        <f>SUM('monthly data'!JO305:JQ305)</f>
        <v>-102.55208583404568</v>
      </c>
      <c r="CP1317" s="100">
        <f>SUM('monthly data'!JR305:JT305)</f>
        <v>119.28279574768966</v>
      </c>
      <c r="CQ1317" s="100">
        <f>SUM('monthly data'!JU305:JW305)</f>
        <v>67.761084419115093</v>
      </c>
      <c r="CR1317" s="100">
        <f>SUM('monthly data'!JX305:JZ305)</f>
        <v>-19.983779794184333</v>
      </c>
      <c r="CS1317" s="100">
        <f>SUM('monthly data'!KA305:KC305)</f>
        <v>-166.85192891577503</v>
      </c>
      <c r="CT1317" s="100">
        <f>SUM('monthly data'!KD305:KF305)</f>
        <v>119.26430410803408</v>
      </c>
      <c r="CU1317" s="100">
        <f>SUM('monthly data'!KG305:KI305)</f>
        <v>81.212322109846866</v>
      </c>
      <c r="CV1317" s="100">
        <f>SUM('monthly data'!KJ305:KL305)</f>
        <v>-49.688814954104544</v>
      </c>
      <c r="CW1317" s="100">
        <f>SUM('monthly data'!KM305:KO305)</f>
        <v>-81.942096306183117</v>
      </c>
      <c r="CX1317" s="100">
        <f>SUM('monthly data'!KP305:KR305)</f>
        <v>115.15115528641178</v>
      </c>
      <c r="CY1317" s="100">
        <f>SUM('monthly data'!KS305:KU305)</f>
        <v>-109.78520199775869</v>
      </c>
      <c r="CZ1317" s="100">
        <f>SUM('monthly data'!KV305:KX305)</f>
        <v>-206.93382561351564</v>
      </c>
      <c r="DA1317" s="100">
        <f>SUM('monthly data'!KY305:LA305)</f>
        <v>-20.687536782342391</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230.19642269576042</v>
      </c>
      <c r="DM1317" s="100">
        <f>SUM('monthly data'!MI305:MK305)</f>
        <v>-302.49231535203415</v>
      </c>
      <c r="DN1317" s="100">
        <f>SUM('monthly data'!ML305:MN305)</f>
        <v>240.03226113739925</v>
      </c>
      <c r="DO1317" s="100">
        <f>SUM('monthly data'!MO305:MQ305)</f>
        <v>-119.40152619405109</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2.1512138070000049</v>
      </c>
      <c r="DE1318" s="100">
        <f>SUM('monthly data'!LK306:LM306)</f>
        <v>93.883001914000062</v>
      </c>
      <c r="DF1318" s="100">
        <f>SUM('monthly data'!LN306:LP306)</f>
        <v>-23.255197567000067</v>
      </c>
      <c r="DG1318" s="100">
        <f>SUM('monthly data'!LQ306:LS306)</f>
        <v>-48.590450539427479</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105.92993981700003</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54296875" customWidth="1"/>
    <col min="3" max="3" width="39.5429687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1"/>
  <sheetViews>
    <sheetView tabSelected="1" topLeftCell="A55" zoomScale="96" zoomScaleNormal="96" zoomScalePageLayoutView="34" workbookViewId="0">
      <pane xSplit="7510" ySplit="4790" topLeftCell="EJ332" activePane="topRight"/>
      <selection activeCell="C193" sqref="C1:BU1048576"/>
      <selection pane="topRight" activeCell="EO17" sqref="EO17"/>
      <selection pane="bottomLeft" activeCell="B351" sqref="B351"/>
      <selection pane="bottomRight" activeCell="DV346" sqref="DV346"/>
    </sheetView>
  </sheetViews>
  <sheetFormatPr defaultRowHeight="14.75" outlineLevelCol="1"/>
  <cols>
    <col min="1" max="1" width="12.7265625" customWidth="1"/>
    <col min="2" max="2" width="47.81640625" style="1" customWidth="1"/>
    <col min="3" max="3" width="6.81640625" customWidth="1"/>
    <col min="4" max="4" width="5.453125" customWidth="1"/>
    <col min="5" max="62" width="10.54296875" customWidth="1" outlineLevel="1"/>
    <col min="63" max="81" width="9.6328125" customWidth="1" outlineLevel="1"/>
    <col min="82" max="82" width="9.6328125" customWidth="1"/>
    <col min="83" max="98" width="9.6328125" customWidth="1" outlineLevel="1"/>
    <col min="99" max="122" width="9.6328125" customWidth="1"/>
    <col min="123" max="123" width="10.90625" customWidth="1"/>
    <col min="124" max="124" width="9.54296875" customWidth="1"/>
    <col min="125" max="126" width="9.6328125" customWidth="1"/>
    <col min="127" max="129" width="9.54296875" customWidth="1"/>
    <col min="130" max="130" width="10.453125" customWidth="1"/>
    <col min="131" max="195" width="11.453125" customWidth="1"/>
  </cols>
  <sheetData>
    <row r="5" spans="1:151" ht="15.5" thickBot="1">
      <c r="B5" s="870"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4" t="s">
        <v>1540</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91" t="s">
        <v>1012</v>
      </c>
      <c r="C6" s="792" t="s">
        <v>502</v>
      </c>
      <c r="D6" s="792" t="s">
        <v>503</v>
      </c>
      <c r="E6" s="792" t="s">
        <v>504</v>
      </c>
      <c r="F6" s="792" t="s">
        <v>505</v>
      </c>
      <c r="G6" s="792" t="s">
        <v>506</v>
      </c>
      <c r="H6" s="792" t="s">
        <v>507</v>
      </c>
      <c r="I6" s="792" t="s">
        <v>508</v>
      </c>
      <c r="J6" s="792" t="s">
        <v>509</v>
      </c>
      <c r="K6" s="792" t="s">
        <v>510</v>
      </c>
      <c r="L6" s="792" t="s">
        <v>511</v>
      </c>
      <c r="M6" s="792" t="s">
        <v>512</v>
      </c>
      <c r="N6" s="792" t="s">
        <v>513</v>
      </c>
      <c r="O6" s="792" t="s">
        <v>514</v>
      </c>
      <c r="P6" s="792" t="s">
        <v>515</v>
      </c>
      <c r="Q6" s="792" t="s">
        <v>516</v>
      </c>
      <c r="R6" s="792" t="s">
        <v>517</v>
      </c>
      <c r="S6" s="792" t="s">
        <v>518</v>
      </c>
      <c r="T6" s="792" t="s">
        <v>519</v>
      </c>
      <c r="U6" s="792" t="s">
        <v>520</v>
      </c>
      <c r="V6" s="792" t="s">
        <v>521</v>
      </c>
      <c r="W6" s="792" t="s">
        <v>522</v>
      </c>
      <c r="X6" s="792" t="s">
        <v>523</v>
      </c>
      <c r="Y6" s="792" t="s">
        <v>524</v>
      </c>
      <c r="Z6" s="792" t="s">
        <v>525</v>
      </c>
      <c r="AA6" s="792" t="s">
        <v>526</v>
      </c>
      <c r="AB6" s="792" t="s">
        <v>527</v>
      </c>
      <c r="AC6" s="792" t="s">
        <v>528</v>
      </c>
      <c r="AD6" s="792" t="s">
        <v>529</v>
      </c>
      <c r="AE6" s="792" t="s">
        <v>530</v>
      </c>
      <c r="AF6" s="792" t="s">
        <v>531</v>
      </c>
      <c r="AG6" s="792" t="s">
        <v>532</v>
      </c>
      <c r="AH6" s="792" t="s">
        <v>533</v>
      </c>
      <c r="AI6" s="792" t="s">
        <v>534</v>
      </c>
      <c r="AJ6" s="792" t="s">
        <v>535</v>
      </c>
      <c r="AK6" s="792" t="s">
        <v>536</v>
      </c>
      <c r="AL6" s="792" t="s">
        <v>537</v>
      </c>
      <c r="AM6" s="792" t="s">
        <v>538</v>
      </c>
      <c r="AN6" s="792" t="s">
        <v>539</v>
      </c>
      <c r="AO6" s="792" t="s">
        <v>540</v>
      </c>
      <c r="AP6" s="792" t="s">
        <v>541</v>
      </c>
      <c r="AQ6" s="792" t="s">
        <v>542</v>
      </c>
      <c r="AR6" s="792" t="s">
        <v>543</v>
      </c>
      <c r="AS6" s="792" t="s">
        <v>544</v>
      </c>
      <c r="AT6" s="792" t="s">
        <v>545</v>
      </c>
      <c r="AU6" s="792" t="s">
        <v>68</v>
      </c>
      <c r="AV6" s="792" t="s">
        <v>69</v>
      </c>
      <c r="AW6" s="792" t="s">
        <v>70</v>
      </c>
      <c r="AX6" s="792" t="s">
        <v>71</v>
      </c>
      <c r="AY6" s="792" t="s">
        <v>72</v>
      </c>
      <c r="AZ6" s="792" t="s">
        <v>73</v>
      </c>
      <c r="BA6" s="792" t="s">
        <v>74</v>
      </c>
      <c r="BB6" s="792" t="s">
        <v>75</v>
      </c>
      <c r="BC6" s="792" t="s">
        <v>76</v>
      </c>
      <c r="BD6" s="792" t="s">
        <v>77</v>
      </c>
      <c r="BE6" s="792" t="s">
        <v>78</v>
      </c>
      <c r="BF6" s="792" t="s">
        <v>79</v>
      </c>
      <c r="BG6" s="792" t="s">
        <v>80</v>
      </c>
      <c r="BH6" s="792" t="s">
        <v>81</v>
      </c>
      <c r="BI6" s="792" t="s">
        <v>82</v>
      </c>
      <c r="BJ6" s="792" t="s">
        <v>83</v>
      </c>
      <c r="BK6" s="792" t="s">
        <v>84</v>
      </c>
      <c r="BL6" s="792" t="s">
        <v>85</v>
      </c>
      <c r="BM6" s="792" t="s">
        <v>86</v>
      </c>
      <c r="BN6" s="792" t="s">
        <v>87</v>
      </c>
      <c r="BO6" s="792" t="s">
        <v>88</v>
      </c>
      <c r="BP6" s="792" t="s">
        <v>89</v>
      </c>
      <c r="BQ6" s="792" t="s">
        <v>90</v>
      </c>
      <c r="BR6" s="792" t="s">
        <v>91</v>
      </c>
      <c r="BS6" s="852" t="s">
        <v>92</v>
      </c>
      <c r="BT6" s="853" t="s">
        <v>93</v>
      </c>
      <c r="BU6" s="853" t="s">
        <v>94</v>
      </c>
      <c r="BV6" s="853" t="s">
        <v>95</v>
      </c>
      <c r="BW6" s="853" t="s">
        <v>96</v>
      </c>
      <c r="BX6" s="853" t="s">
        <v>97</v>
      </c>
      <c r="BY6" s="853" t="s">
        <v>98</v>
      </c>
      <c r="BZ6" s="853" t="s">
        <v>99</v>
      </c>
      <c r="CA6" s="853" t="s">
        <v>49</v>
      </c>
      <c r="CB6" s="853" t="s">
        <v>50</v>
      </c>
      <c r="CC6" s="853" t="s">
        <v>51</v>
      </c>
      <c r="CD6" s="853" t="s">
        <v>52</v>
      </c>
      <c r="CE6" s="853" t="s">
        <v>53</v>
      </c>
      <c r="CF6" s="853" t="s">
        <v>54</v>
      </c>
      <c r="CG6" s="853" t="s">
        <v>55</v>
      </c>
      <c r="CH6" s="853" t="s">
        <v>56</v>
      </c>
      <c r="CI6" s="853" t="s">
        <v>57</v>
      </c>
      <c r="CJ6" s="853" t="s">
        <v>58</v>
      </c>
      <c r="CK6" s="853" t="s">
        <v>59</v>
      </c>
      <c r="CL6" s="853" t="s">
        <v>60</v>
      </c>
      <c r="CM6" s="853" t="s">
        <v>61</v>
      </c>
      <c r="CN6" s="853" t="s">
        <v>62</v>
      </c>
      <c r="CO6" s="853" t="s">
        <v>63</v>
      </c>
      <c r="CP6" s="853" t="s">
        <v>64</v>
      </c>
      <c r="CQ6" s="853" t="s">
        <v>65</v>
      </c>
      <c r="CR6" s="853" t="s">
        <v>100</v>
      </c>
      <c r="CS6" s="853" t="s">
        <v>105</v>
      </c>
      <c r="CT6" s="853" t="s">
        <v>546</v>
      </c>
      <c r="CU6" s="853" t="s">
        <v>547</v>
      </c>
      <c r="CV6" s="853" t="s">
        <v>548</v>
      </c>
      <c r="CW6" s="853" t="s">
        <v>549</v>
      </c>
      <c r="CX6" s="853" t="s">
        <v>550</v>
      </c>
      <c r="CY6" s="853" t="s">
        <v>551</v>
      </c>
      <c r="CZ6" s="853" t="s">
        <v>552</v>
      </c>
      <c r="DA6" s="853" t="s">
        <v>553</v>
      </c>
      <c r="DB6" s="853" t="s">
        <v>554</v>
      </c>
      <c r="DC6" s="853" t="s">
        <v>555</v>
      </c>
      <c r="DD6" s="853" t="s">
        <v>556</v>
      </c>
      <c r="DE6" s="853" t="s">
        <v>557</v>
      </c>
      <c r="DF6" s="853" t="s">
        <v>558</v>
      </c>
      <c r="DG6" s="853" t="s">
        <v>559</v>
      </c>
      <c r="DH6" s="853" t="s">
        <v>560</v>
      </c>
      <c r="DI6" s="853" t="s">
        <v>561</v>
      </c>
      <c r="DJ6" s="853" t="s">
        <v>562</v>
      </c>
      <c r="DK6" s="853" t="s">
        <v>563</v>
      </c>
      <c r="DL6" s="853" t="s">
        <v>564</v>
      </c>
      <c r="DM6" s="853" t="s">
        <v>565</v>
      </c>
      <c r="DN6" s="853" t="s">
        <v>566</v>
      </c>
      <c r="DO6" s="853" t="s">
        <v>567</v>
      </c>
      <c r="DP6" s="853" t="s">
        <v>851</v>
      </c>
      <c r="DQ6" s="853" t="s">
        <v>852</v>
      </c>
      <c r="DR6" s="853" t="s">
        <v>853</v>
      </c>
      <c r="DS6" s="853" t="s">
        <v>1364</v>
      </c>
      <c r="DT6" s="853" t="s">
        <v>1365</v>
      </c>
      <c r="DU6" s="853" t="s">
        <v>1366</v>
      </c>
      <c r="DV6" s="853" t="s">
        <v>1367</v>
      </c>
      <c r="DW6" s="853" t="s">
        <v>1369</v>
      </c>
      <c r="DX6" s="853" t="s">
        <v>1371</v>
      </c>
      <c r="DY6" s="853" t="s">
        <v>1370</v>
      </c>
      <c r="DZ6" s="853" t="s">
        <v>1368</v>
      </c>
      <c r="EA6" s="853" t="s">
        <v>1544</v>
      </c>
      <c r="EB6" s="853" t="s">
        <v>1545</v>
      </c>
      <c r="EC6" s="853" t="s">
        <v>1546</v>
      </c>
      <c r="ED6" s="853" t="s">
        <v>1547</v>
      </c>
      <c r="EE6" s="853" t="s">
        <v>1548</v>
      </c>
      <c r="EF6" s="853" t="s">
        <v>1549</v>
      </c>
      <c r="EG6" s="853" t="s">
        <v>1550</v>
      </c>
      <c r="EH6" s="853" t="s">
        <v>1551</v>
      </c>
      <c r="EI6" s="853" t="s">
        <v>1565</v>
      </c>
      <c r="EJ6" s="853" t="s">
        <v>1566</v>
      </c>
      <c r="EK6" s="853" t="s">
        <v>1567</v>
      </c>
      <c r="EL6" s="853" t="s">
        <v>1568</v>
      </c>
      <c r="EM6" s="853" t="s">
        <v>1636</v>
      </c>
      <c r="EN6" s="853" t="s">
        <v>1637</v>
      </c>
      <c r="EO6" s="853" t="s">
        <v>1638</v>
      </c>
      <c r="EP6" s="853" t="s">
        <v>1639</v>
      </c>
      <c r="EQ6"/>
      <c r="ER6"/>
      <c r="ES6"/>
      <c r="ET6"/>
      <c r="EU6"/>
    </row>
    <row r="7" spans="1:151">
      <c r="B7" s="806" t="s">
        <v>1541</v>
      </c>
      <c r="C7" s="991" t="s">
        <v>1317</v>
      </c>
      <c r="D7" s="794"/>
      <c r="E7" s="794"/>
      <c r="F7" s="794"/>
      <c r="G7" s="794"/>
      <c r="H7" s="794"/>
      <c r="I7" s="794"/>
      <c r="J7" s="794"/>
      <c r="K7" s="794"/>
      <c r="L7" s="794"/>
      <c r="M7" s="794"/>
      <c r="N7" s="794"/>
      <c r="O7" s="794"/>
      <c r="P7" s="794"/>
      <c r="Q7" s="794"/>
      <c r="R7" s="794"/>
      <c r="S7" s="794"/>
      <c r="T7" s="794"/>
      <c r="U7" s="794"/>
      <c r="V7" s="794"/>
      <c r="W7" s="794"/>
      <c r="X7" s="794"/>
      <c r="Y7" s="794"/>
      <c r="Z7" s="794"/>
      <c r="AA7" s="794"/>
      <c r="AB7" s="794"/>
      <c r="AC7" s="794"/>
      <c r="AD7" s="794"/>
      <c r="AE7" s="794"/>
      <c r="AF7" s="794"/>
      <c r="AG7" s="794"/>
      <c r="AH7" s="794"/>
      <c r="AI7" s="794"/>
      <c r="AJ7" s="794"/>
      <c r="AK7" s="794"/>
      <c r="AL7" s="794"/>
      <c r="AM7" s="794"/>
      <c r="AN7" s="794"/>
      <c r="AO7" s="794"/>
      <c r="AP7" s="794"/>
      <c r="AQ7" s="794"/>
      <c r="AR7" s="794"/>
      <c r="AS7" s="794"/>
      <c r="AT7" s="794"/>
      <c r="AU7" s="794"/>
      <c r="AV7" s="794"/>
      <c r="AW7" s="794"/>
      <c r="AX7" s="794"/>
      <c r="AY7" s="794"/>
      <c r="AZ7" s="794"/>
      <c r="BA7" s="794"/>
      <c r="BB7" s="794"/>
      <c r="BC7" s="794"/>
      <c r="BD7" s="794"/>
      <c r="BE7" s="794"/>
      <c r="BF7" s="794"/>
      <c r="BG7" s="794"/>
      <c r="BH7" s="794"/>
      <c r="BI7" s="794"/>
      <c r="BJ7" s="794"/>
      <c r="BK7" s="794"/>
      <c r="BL7" s="794"/>
      <c r="BM7" s="794"/>
      <c r="BN7" s="794"/>
      <c r="BO7" s="794"/>
      <c r="BP7" s="794"/>
      <c r="BQ7" s="794"/>
      <c r="BR7" s="794"/>
      <c r="BS7" s="854"/>
      <c r="BT7" s="842"/>
      <c r="BU7" s="842"/>
      <c r="BV7" s="842"/>
      <c r="BW7" s="842"/>
      <c r="BX7" s="842"/>
      <c r="BY7" s="842"/>
      <c r="BZ7" s="842"/>
      <c r="CA7" s="842"/>
      <c r="CB7" s="842"/>
      <c r="CC7" s="842"/>
      <c r="CD7" s="842"/>
      <c r="CE7" s="842"/>
      <c r="CF7" s="842"/>
      <c r="CG7" s="842"/>
      <c r="CH7" s="842"/>
      <c r="CI7" s="842"/>
      <c r="CJ7" s="842"/>
      <c r="CK7" s="842"/>
      <c r="CL7" s="842"/>
      <c r="CM7" s="842"/>
      <c r="CN7" s="842"/>
      <c r="CO7" s="842"/>
      <c r="CP7" s="842"/>
      <c r="CQ7" s="842"/>
      <c r="CR7" s="842"/>
      <c r="CS7" s="842"/>
      <c r="CT7" s="842"/>
      <c r="CU7" s="842"/>
      <c r="CV7" s="842"/>
      <c r="CW7" s="842"/>
      <c r="CX7" s="842"/>
      <c r="CY7" s="842"/>
      <c r="CZ7" s="842"/>
      <c r="DA7" s="842"/>
      <c r="DB7" s="842"/>
      <c r="DC7" s="842"/>
      <c r="DD7" s="842"/>
      <c r="DE7" s="842"/>
      <c r="DF7" s="842"/>
      <c r="DG7" s="842"/>
      <c r="DH7" s="842"/>
      <c r="DI7" s="842"/>
      <c r="DJ7" s="842"/>
      <c r="DK7" s="842"/>
      <c r="DL7" s="842"/>
      <c r="DM7" s="842"/>
      <c r="DN7" s="842"/>
      <c r="DO7" s="842"/>
      <c r="DP7" s="842"/>
      <c r="DQ7" s="842"/>
      <c r="DR7" s="842"/>
      <c r="DS7" s="842"/>
      <c r="DT7" s="842"/>
      <c r="DU7" s="842"/>
      <c r="DV7" s="842"/>
      <c r="DW7" s="842"/>
      <c r="DX7" s="842"/>
      <c r="DY7" s="842"/>
      <c r="DZ7" s="842"/>
      <c r="EA7" s="842"/>
      <c r="EB7" s="842"/>
      <c r="EC7" s="842"/>
      <c r="ED7" s="842"/>
      <c r="EE7" s="842"/>
      <c r="EF7" s="842"/>
      <c r="EG7" s="842"/>
      <c r="EH7" s="842"/>
      <c r="EI7" s="842"/>
      <c r="EJ7" s="842"/>
      <c r="EK7" s="842"/>
      <c r="EL7" s="842"/>
      <c r="EM7" s="842"/>
      <c r="EN7" s="842"/>
      <c r="EO7" s="842"/>
      <c r="EP7" s="842"/>
    </row>
    <row r="8" spans="1:151">
      <c r="B8" s="791" t="s">
        <v>1534</v>
      </c>
      <c r="C8" s="992"/>
      <c r="D8" s="794"/>
      <c r="E8" s="794"/>
      <c r="F8" s="794"/>
      <c r="G8" s="794"/>
      <c r="H8" s="794"/>
      <c r="I8" s="794"/>
      <c r="J8" s="794"/>
      <c r="K8" s="794"/>
      <c r="L8" s="794"/>
      <c r="M8" s="794"/>
      <c r="N8" s="794"/>
      <c r="O8" s="794"/>
      <c r="P8" s="794"/>
      <c r="Q8" s="794"/>
      <c r="R8" s="794"/>
      <c r="S8" s="794"/>
      <c r="T8" s="794"/>
      <c r="U8" s="794"/>
      <c r="V8" s="794"/>
      <c r="W8" s="794"/>
      <c r="X8" s="794"/>
      <c r="Y8" s="794"/>
      <c r="Z8" s="794"/>
      <c r="AA8" s="794"/>
      <c r="AB8" s="794"/>
      <c r="AC8" s="794"/>
      <c r="AD8" s="794"/>
      <c r="AE8" s="794"/>
      <c r="AF8" s="794"/>
      <c r="AG8" s="794"/>
      <c r="AH8" s="794"/>
      <c r="AI8" s="794"/>
      <c r="AJ8" s="794"/>
      <c r="AK8" s="794"/>
      <c r="AL8" s="794"/>
      <c r="AM8" s="794"/>
      <c r="AN8" s="794"/>
      <c r="AO8" s="794"/>
      <c r="AP8" s="794"/>
      <c r="AQ8" s="794"/>
      <c r="AR8" s="794"/>
      <c r="AS8" s="794"/>
      <c r="AT8" s="794"/>
      <c r="AU8" s="794"/>
      <c r="AV8" s="794"/>
      <c r="AW8" s="794"/>
      <c r="AX8" s="794"/>
      <c r="AY8" s="794"/>
      <c r="AZ8" s="794"/>
      <c r="BA8" s="794"/>
      <c r="BB8" s="794"/>
      <c r="BC8" s="794"/>
      <c r="BD8" s="794"/>
      <c r="BE8" s="794"/>
      <c r="BF8" s="794"/>
      <c r="BG8" s="794"/>
      <c r="BH8" s="794"/>
      <c r="BI8" s="794"/>
      <c r="BJ8" s="794"/>
      <c r="BK8" s="794"/>
      <c r="BL8" s="794"/>
      <c r="BM8" s="794"/>
      <c r="BN8" s="794"/>
      <c r="BO8" s="794"/>
      <c r="BP8" s="794"/>
      <c r="BQ8" s="794"/>
      <c r="BR8" s="794"/>
      <c r="BS8" s="855"/>
      <c r="BT8" s="843"/>
      <c r="BU8" s="843"/>
      <c r="BV8" s="843"/>
      <c r="BW8" s="843"/>
      <c r="BX8" s="843"/>
      <c r="BY8" s="843"/>
      <c r="BZ8" s="843"/>
      <c r="CA8" s="843"/>
      <c r="CB8" s="843"/>
      <c r="CC8" s="843"/>
      <c r="CD8" s="843"/>
      <c r="CE8" s="843"/>
      <c r="CF8" s="843"/>
      <c r="CG8" s="843"/>
      <c r="CH8" s="843"/>
      <c r="CI8" s="843"/>
      <c r="CJ8" s="843"/>
      <c r="CK8" s="843"/>
      <c r="CL8" s="843"/>
      <c r="CM8" s="843"/>
      <c r="CN8" s="843"/>
      <c r="CO8" s="843"/>
      <c r="CP8" s="843"/>
      <c r="CQ8" s="843"/>
      <c r="CR8" s="843"/>
      <c r="CS8" s="843"/>
      <c r="CT8" s="843"/>
      <c r="CU8" s="843"/>
      <c r="CV8" s="843"/>
      <c r="CW8" s="843"/>
      <c r="CX8" s="843"/>
      <c r="CY8" s="843"/>
      <c r="CZ8" s="843"/>
      <c r="DA8" s="843"/>
      <c r="DB8" s="843"/>
      <c r="DC8" s="843"/>
      <c r="DD8" s="843"/>
      <c r="DE8" s="843"/>
      <c r="DF8" s="843"/>
      <c r="DG8" s="843"/>
      <c r="DH8" s="843"/>
      <c r="DI8" s="843"/>
      <c r="DJ8" s="843"/>
      <c r="DK8" s="843"/>
      <c r="DL8" s="843"/>
      <c r="DM8" s="843"/>
      <c r="DN8" s="843"/>
      <c r="DO8" s="843"/>
      <c r="DP8" s="843"/>
      <c r="DQ8" s="843"/>
      <c r="DR8" s="843"/>
      <c r="DS8" s="843"/>
      <c r="DT8" s="843"/>
      <c r="DU8" s="843"/>
      <c r="DV8" s="843"/>
      <c r="DW8" s="843"/>
      <c r="DX8" s="843"/>
      <c r="DY8" s="843"/>
      <c r="DZ8" s="843"/>
      <c r="EA8" s="843"/>
      <c r="EB8" s="843"/>
      <c r="EC8" s="843"/>
      <c r="ED8" s="843"/>
      <c r="EE8" s="843"/>
      <c r="EF8" s="843"/>
      <c r="EG8" s="843"/>
      <c r="EH8" s="843"/>
      <c r="EI8" s="843"/>
      <c r="EJ8" s="843"/>
      <c r="EK8" s="843"/>
      <c r="EL8" s="843"/>
      <c r="EM8" s="843"/>
      <c r="EN8" s="843"/>
      <c r="EO8" s="843"/>
      <c r="EP8" s="843"/>
    </row>
    <row r="9" spans="1:151" s="497" customFormat="1" ht="12" customHeight="1">
      <c r="A9" s="684"/>
      <c r="B9" s="793" t="s">
        <v>476</v>
      </c>
      <c r="C9" s="992"/>
      <c r="D9" s="796">
        <v>4.6199344474491255E-3</v>
      </c>
      <c r="E9" s="796">
        <v>6.6157536222337665E-3</v>
      </c>
      <c r="F9" s="796">
        <v>4.6850351597644835E-3</v>
      </c>
      <c r="G9" s="796">
        <v>4.2698242987955215E-3</v>
      </c>
      <c r="H9" s="796">
        <v>1.1160110505072929E-2</v>
      </c>
      <c r="I9" s="796">
        <v>6.8061885715455794E-3</v>
      </c>
      <c r="J9" s="796">
        <v>8.2954642652004473E-3</v>
      </c>
      <c r="K9" s="796">
        <v>5.4523707307971847E-3</v>
      </c>
      <c r="L9" s="796">
        <v>1.1693272217198958E-2</v>
      </c>
      <c r="M9" s="796">
        <v>9.4419714871649685E-3</v>
      </c>
      <c r="N9" s="796">
        <v>8.9961433348815234E-3</v>
      </c>
      <c r="O9" s="796">
        <v>6.460265868944548E-3</v>
      </c>
      <c r="P9" s="796">
        <v>5.4141433589793841E-3</v>
      </c>
      <c r="Q9" s="796">
        <v>8.3194817304819146E-3</v>
      </c>
      <c r="R9" s="796">
        <v>8.7384582967158231E-3</v>
      </c>
      <c r="S9" s="796">
        <v>8.1094659283453829E-3</v>
      </c>
      <c r="T9" s="796">
        <v>6.1019791892236164E-3</v>
      </c>
      <c r="U9" s="796">
        <v>1.1913310678091982E-2</v>
      </c>
      <c r="V9" s="796">
        <v>1.2610526041149761E-2</v>
      </c>
      <c r="W9" s="796">
        <v>9.4198826246789658E-3</v>
      </c>
      <c r="X9" s="796">
        <v>1.2399169282228284E-2</v>
      </c>
      <c r="Y9" s="796">
        <v>3.3230148683354166E-3</v>
      </c>
      <c r="Z9" s="796">
        <v>6.2459952292976961E-3</v>
      </c>
      <c r="AA9" s="796">
        <v>4.2126802585957801E-3</v>
      </c>
      <c r="AB9" s="796">
        <v>2.4220039529410098E-3</v>
      </c>
      <c r="AC9" s="796">
        <v>-2.1063760117298047E-3</v>
      </c>
      <c r="AD9" s="796">
        <v>1.574585330303746E-3</v>
      </c>
      <c r="AE9" s="796">
        <v>5.0491397453631404E-3</v>
      </c>
      <c r="AF9" s="796">
        <v>6.0130076837419111E-3</v>
      </c>
      <c r="AG9" s="796">
        <v>4.2194363759893161E-3</v>
      </c>
      <c r="AH9" s="796">
        <v>2.3771280777107329E-3</v>
      </c>
      <c r="AI9" s="796">
        <v>1.4043292925161044E-3</v>
      </c>
      <c r="AJ9" s="796">
        <v>4.8876962037631699E-3</v>
      </c>
      <c r="AK9" s="796">
        <v>9.8061729250888963E-3</v>
      </c>
      <c r="AL9" s="796">
        <v>9.3381489771711124E-3</v>
      </c>
      <c r="AM9" s="796">
        <v>5.64123232668301E-3</v>
      </c>
      <c r="AN9" s="796">
        <v>6.4595057883094498E-3</v>
      </c>
      <c r="AO9" s="796">
        <v>6.0899848853850358E-3</v>
      </c>
      <c r="AP9" s="796">
        <v>5.8636849527040624E-3</v>
      </c>
      <c r="AQ9" s="796">
        <v>6.364666624158577E-3</v>
      </c>
      <c r="AR9" s="796">
        <v>5.9171094076186925E-3</v>
      </c>
      <c r="AS9" s="796">
        <v>8.2142953676054287E-3</v>
      </c>
      <c r="AT9" s="796">
        <v>5.9922673713885821E-3</v>
      </c>
      <c r="AU9" s="796">
        <v>9.7585862356515118E-3</v>
      </c>
      <c r="AV9" s="796">
        <v>5.7479779513942564E-3</v>
      </c>
      <c r="AW9" s="796">
        <v>3.0122806958130521E-3</v>
      </c>
      <c r="AX9" s="796">
        <v>9.8880907645169103E-3</v>
      </c>
      <c r="AY9" s="796">
        <v>5.0796506786763285E-3</v>
      </c>
      <c r="AZ9" s="796">
        <v>6.0783068088245962E-3</v>
      </c>
      <c r="BA9" s="796">
        <v>4.2325918588037581E-3</v>
      </c>
      <c r="BB9" s="796">
        <v>5.2331281103521476E-3</v>
      </c>
      <c r="BC9" s="796">
        <v>1.0668660651471651E-3</v>
      </c>
      <c r="BD9" s="796">
        <v>2.4404028327484895E-4</v>
      </c>
      <c r="BE9" s="796">
        <v>-5.764917042581974E-3</v>
      </c>
      <c r="BF9" s="796">
        <v>-1.9934219004842935E-2</v>
      </c>
      <c r="BG9" s="796">
        <v>-2.3956760759380691E-2</v>
      </c>
      <c r="BH9" s="796">
        <v>5.2975275843047953E-4</v>
      </c>
      <c r="BI9" s="796">
        <v>3.2061787811310527E-3</v>
      </c>
      <c r="BJ9" s="796">
        <v>8.1175528970005573E-3</v>
      </c>
      <c r="BK9" s="796">
        <v>5.6180819838240748E-3</v>
      </c>
      <c r="BL9" s="796">
        <v>9.7296425873290016E-3</v>
      </c>
      <c r="BM9" s="796">
        <v>7.3431814251261329E-3</v>
      </c>
      <c r="BN9" s="796">
        <v>4.3784408535649799E-3</v>
      </c>
      <c r="BO9" s="796">
        <v>2.0213483132358601E-3</v>
      </c>
      <c r="BP9" s="796">
        <v>1.8793548545161798E-3</v>
      </c>
      <c r="BQ9" s="796">
        <v>3.697262162597692E-3</v>
      </c>
      <c r="BR9" s="796">
        <v>3.17270349655141E-3</v>
      </c>
      <c r="BS9" s="856">
        <v>4.1756370832479739E-3</v>
      </c>
      <c r="BT9" s="844">
        <v>-4.0932461757148264E-4</v>
      </c>
      <c r="BU9" s="844">
        <v>1.6839375213861807E-4</v>
      </c>
      <c r="BV9" s="844">
        <v>-1.2286825053900996E-3</v>
      </c>
      <c r="BW9" s="844">
        <v>4.5939105273009595E-3</v>
      </c>
      <c r="BX9" s="844">
        <v>5.2117443410224507E-3</v>
      </c>
      <c r="BY9" s="844">
        <v>6.3449987259496243E-3</v>
      </c>
      <c r="BZ9" s="844">
        <v>5.0996490036496755E-3</v>
      </c>
      <c r="CA9" s="844">
        <v>1.7573718078947032E-3</v>
      </c>
      <c r="CB9" s="844">
        <v>5.2586291603675672E-3</v>
      </c>
      <c r="CC9" s="844">
        <v>7.7422929120487538E-3</v>
      </c>
      <c r="CD9" s="844">
        <v>4.7295446376220962E-3</v>
      </c>
      <c r="CE9" s="844">
        <v>7.9712642734541816E-3</v>
      </c>
      <c r="CF9" s="844">
        <v>4.4955625660714205E-3</v>
      </c>
      <c r="CG9" s="844">
        <v>3.7697120014374974E-3</v>
      </c>
      <c r="CH9" s="844">
        <v>2.9140147012198803E-3</v>
      </c>
      <c r="CI9" s="844">
        <v>5.4314678785900572E-3</v>
      </c>
      <c r="CJ9" s="844">
        <v>1.9080670119024923E-3</v>
      </c>
      <c r="CK9" s="844">
        <v>5.7258474367485324E-3</v>
      </c>
      <c r="CL9" s="844">
        <v>5.9841448260409269E-3</v>
      </c>
      <c r="CM9" s="844">
        <v>6.9955756857513762E-3</v>
      </c>
      <c r="CN9" s="844">
        <v>6.1171018419023948E-3</v>
      </c>
      <c r="CO9" s="844">
        <v>7.3348260987320391E-3</v>
      </c>
      <c r="CP9" s="844">
        <v>8.4389968632314627E-3</v>
      </c>
      <c r="CQ9" s="844">
        <v>4.0838780498773097E-3</v>
      </c>
      <c r="CR9" s="844">
        <v>5.0251721585614639E-3</v>
      </c>
      <c r="CS9" s="844">
        <v>2.7685267571928573E-3</v>
      </c>
      <c r="CT9" s="844">
        <v>2.658794675514331E-3</v>
      </c>
      <c r="CU9" s="844">
        <v>6.0391879491941136E-3</v>
      </c>
      <c r="CV9" s="844">
        <v>5.9377044630961606E-3</v>
      </c>
      <c r="CW9" s="844">
        <v>6.2361879602443882E-3</v>
      </c>
      <c r="CX9" s="844">
        <v>-4.8895388941327944E-4</v>
      </c>
      <c r="CY9" s="844">
        <v>-2.0269651954151424E-2</v>
      </c>
      <c r="CZ9" s="844">
        <v>-9.9033104019306539E-2</v>
      </c>
      <c r="DA9" s="844">
        <v>9.5762635508716221E-2</v>
      </c>
      <c r="DB9" s="844">
        <v>9.1341538286282553E-3</v>
      </c>
      <c r="DC9" s="844">
        <v>9.3165614984211942E-3</v>
      </c>
      <c r="DD9" s="844">
        <v>1.9663701568295E-2</v>
      </c>
      <c r="DE9" s="844">
        <v>1.1959011271940989E-2</v>
      </c>
      <c r="DF9" s="844">
        <v>1.2764128990408796E-2</v>
      </c>
      <c r="DG9" s="844">
        <v>2.1864030360674303E-3</v>
      </c>
      <c r="DH9" s="844">
        <v>5.9086447160530131E-3</v>
      </c>
      <c r="DI9" s="844">
        <v>4.7798579231685956E-3</v>
      </c>
      <c r="DJ9" s="844">
        <v>2.8892644875520013E-3</v>
      </c>
      <c r="DK9" s="844">
        <v>4.4817674732029467E-3</v>
      </c>
      <c r="DL9" s="844">
        <v>3.641244462200488E-3</v>
      </c>
      <c r="DM9" s="844">
        <v>3.5393229396407655E-3</v>
      </c>
      <c r="DN9" s="844">
        <v>3.4449223134254137E-3</v>
      </c>
      <c r="DO9" s="844">
        <v>2.4527487857879393E-3</v>
      </c>
      <c r="DP9" s="844">
        <v>5.3699632214347925E-3</v>
      </c>
      <c r="DQ9" s="844">
        <v>5.7949281215237125E-3</v>
      </c>
      <c r="DR9" s="844">
        <v>4.2499891607330476E-3</v>
      </c>
      <c r="DS9" s="844">
        <v>2.2884729529455416E-3</v>
      </c>
      <c r="DT9" s="844">
        <v>4.771829349404344E-3</v>
      </c>
      <c r="DU9" s="844">
        <v>2.6541503663497501E-3</v>
      </c>
      <c r="DV9" s="844">
        <v>1.8691539766899634E-3</v>
      </c>
      <c r="DW9" s="844">
        <v>4.2379820548315017E-3</v>
      </c>
      <c r="DX9" s="844">
        <v>4.4866806780572421E-3</v>
      </c>
      <c r="DY9" s="844">
        <v>4.7187375152304423E-3</v>
      </c>
      <c r="DZ9" s="844">
        <v>4.1390328288490874E-3</v>
      </c>
      <c r="EA9" s="844">
        <v>2.1567618956375156E-4</v>
      </c>
      <c r="EB9" s="844">
        <v>4.2211855674469945E-3</v>
      </c>
      <c r="EC9" s="844">
        <v>6.8040253692001063E-3</v>
      </c>
      <c r="ED9" s="844">
        <v>6.4147374690712855E-3</v>
      </c>
      <c r="EE9" s="844"/>
      <c r="EF9" s="844"/>
      <c r="EG9" s="844"/>
      <c r="EH9" s="844"/>
      <c r="EI9" s="844"/>
      <c r="EJ9" s="844"/>
      <c r="EK9" s="844"/>
      <c r="EL9" s="844"/>
      <c r="EM9" s="844"/>
      <c r="EN9" s="844"/>
      <c r="EO9" s="844"/>
      <c r="EP9" s="844"/>
      <c r="EQ9"/>
      <c r="ER9"/>
      <c r="ES9"/>
      <c r="ET9"/>
      <c r="EU9"/>
    </row>
    <row r="10" spans="1:151">
      <c r="B10" s="793" t="s">
        <v>477</v>
      </c>
      <c r="C10" s="993"/>
      <c r="D10" s="797" t="s">
        <v>1013</v>
      </c>
      <c r="E10" s="797" t="s">
        <v>1013</v>
      </c>
      <c r="F10" s="797" t="s">
        <v>1013</v>
      </c>
      <c r="G10" s="797" t="s">
        <v>1013</v>
      </c>
      <c r="H10" s="797" t="s">
        <v>1013</v>
      </c>
      <c r="I10" s="797" t="s">
        <v>1013</v>
      </c>
      <c r="J10" s="797" t="s">
        <v>1013</v>
      </c>
      <c r="K10" s="797" t="s">
        <v>1013</v>
      </c>
      <c r="L10" s="797" t="s">
        <v>1013</v>
      </c>
      <c r="M10" s="797" t="s">
        <v>1013</v>
      </c>
      <c r="N10" s="797" t="s">
        <v>1013</v>
      </c>
      <c r="O10" s="797" t="s">
        <v>1013</v>
      </c>
      <c r="P10" s="797" t="s">
        <v>1013</v>
      </c>
      <c r="Q10" s="797" t="s">
        <v>1013</v>
      </c>
      <c r="R10" s="797" t="s">
        <v>1013</v>
      </c>
      <c r="S10" s="797" t="s">
        <v>1013</v>
      </c>
      <c r="T10" s="797" t="s">
        <v>1013</v>
      </c>
      <c r="U10" s="797" t="s">
        <v>1013</v>
      </c>
      <c r="V10" s="797" t="s">
        <v>1013</v>
      </c>
      <c r="W10" s="797" t="s">
        <v>1013</v>
      </c>
      <c r="X10" s="797" t="s">
        <v>1013</v>
      </c>
      <c r="Y10" s="797" t="s">
        <v>1013</v>
      </c>
      <c r="Z10" s="797" t="s">
        <v>1013</v>
      </c>
      <c r="AA10" s="797" t="s">
        <v>1013</v>
      </c>
      <c r="AB10" s="797" t="s">
        <v>1013</v>
      </c>
      <c r="AC10" s="797" t="s">
        <v>1013</v>
      </c>
      <c r="AD10" s="797" t="s">
        <v>1013</v>
      </c>
      <c r="AE10" s="797" t="s">
        <v>1013</v>
      </c>
      <c r="AF10" s="797" t="s">
        <v>1013</v>
      </c>
      <c r="AG10" s="797" t="s">
        <v>1013</v>
      </c>
      <c r="AH10" s="797" t="s">
        <v>1013</v>
      </c>
      <c r="AI10" s="797" t="s">
        <v>1013</v>
      </c>
      <c r="AJ10" s="797" t="s">
        <v>1013</v>
      </c>
      <c r="AK10" s="797" t="s">
        <v>1013</v>
      </c>
      <c r="AL10" s="797" t="s">
        <v>1013</v>
      </c>
      <c r="AM10" s="797" t="s">
        <v>1013</v>
      </c>
      <c r="AN10" s="797" t="s">
        <v>1013</v>
      </c>
      <c r="AO10" s="797" t="s">
        <v>1013</v>
      </c>
      <c r="AP10" s="797" t="s">
        <v>1013</v>
      </c>
      <c r="AQ10" s="797" t="s">
        <v>1013</v>
      </c>
      <c r="AR10" s="797" t="s">
        <v>1013</v>
      </c>
      <c r="AS10" s="797" t="s">
        <v>1013</v>
      </c>
      <c r="AT10" s="797" t="s">
        <v>1013</v>
      </c>
      <c r="AU10" s="797" t="s">
        <v>1013</v>
      </c>
      <c r="AV10" s="797" t="s">
        <v>1013</v>
      </c>
      <c r="AW10" s="797" t="s">
        <v>1013</v>
      </c>
      <c r="AX10" s="797" t="s">
        <v>1013</v>
      </c>
      <c r="AY10" s="797" t="s">
        <v>1013</v>
      </c>
      <c r="AZ10" s="797" t="s">
        <v>1013</v>
      </c>
      <c r="BA10" s="797" t="s">
        <v>1013</v>
      </c>
      <c r="BB10" s="797" t="s">
        <v>1013</v>
      </c>
      <c r="BC10" s="797" t="s">
        <v>1013</v>
      </c>
      <c r="BD10" s="797" t="s">
        <v>1013</v>
      </c>
      <c r="BE10" s="797" t="s">
        <v>1013</v>
      </c>
      <c r="BF10" s="797" t="s">
        <v>1013</v>
      </c>
      <c r="BG10" s="797" t="s">
        <v>1013</v>
      </c>
      <c r="BH10" s="797" t="s">
        <v>1013</v>
      </c>
      <c r="BI10" s="797" t="s">
        <v>1013</v>
      </c>
      <c r="BJ10" s="797" t="s">
        <v>1013</v>
      </c>
      <c r="BK10" s="797" t="s">
        <v>1013</v>
      </c>
      <c r="BL10" s="797" t="s">
        <v>1013</v>
      </c>
      <c r="BM10" s="797" t="s">
        <v>1013</v>
      </c>
      <c r="BN10" s="797" t="s">
        <v>1013</v>
      </c>
      <c r="BO10" s="797" t="s">
        <v>1013</v>
      </c>
      <c r="BP10" s="797" t="s">
        <v>1013</v>
      </c>
      <c r="BQ10" s="797" t="s">
        <v>1013</v>
      </c>
      <c r="BR10" s="797" t="s">
        <v>1013</v>
      </c>
      <c r="BS10" s="855"/>
      <c r="BT10" s="843" t="s">
        <v>1013</v>
      </c>
      <c r="BU10" s="843" t="s">
        <v>1013</v>
      </c>
      <c r="BV10" s="843" t="s">
        <v>1013</v>
      </c>
      <c r="BW10" s="843" t="s">
        <v>1013</v>
      </c>
      <c r="BX10" s="843" t="s">
        <v>1013</v>
      </c>
      <c r="BY10" s="843" t="s">
        <v>1013</v>
      </c>
      <c r="BZ10" s="843" t="s">
        <v>1013</v>
      </c>
      <c r="CA10" s="843" t="s">
        <v>1013</v>
      </c>
      <c r="CB10" s="843" t="s">
        <v>1013</v>
      </c>
      <c r="CC10" s="843" t="s">
        <v>1013</v>
      </c>
      <c r="CD10" s="843" t="s">
        <v>1013</v>
      </c>
      <c r="CE10" s="843" t="s">
        <v>1013</v>
      </c>
      <c r="CF10" s="843" t="s">
        <v>1013</v>
      </c>
      <c r="CG10" s="843" t="s">
        <v>1013</v>
      </c>
      <c r="CH10" s="843" t="s">
        <v>1013</v>
      </c>
      <c r="CI10" s="843" t="s">
        <v>1013</v>
      </c>
      <c r="CJ10" s="843" t="s">
        <v>1013</v>
      </c>
      <c r="CK10" s="843" t="s">
        <v>1013</v>
      </c>
      <c r="CL10" s="843" t="s">
        <v>1013</v>
      </c>
      <c r="CM10" s="843" t="s">
        <v>1013</v>
      </c>
      <c r="CN10" s="843" t="s">
        <v>1013</v>
      </c>
      <c r="CO10" s="843" t="s">
        <v>1013</v>
      </c>
      <c r="CP10" s="843" t="s">
        <v>1013</v>
      </c>
      <c r="CQ10" s="843" t="s">
        <v>1013</v>
      </c>
      <c r="CR10" s="843" t="s">
        <v>1013</v>
      </c>
      <c r="CS10" s="843" t="s">
        <v>1013</v>
      </c>
      <c r="CT10" s="843" t="s">
        <v>1013</v>
      </c>
      <c r="CU10" s="843" t="s">
        <v>1013</v>
      </c>
      <c r="CV10" s="843" t="s">
        <v>1013</v>
      </c>
      <c r="CW10" s="843" t="s">
        <v>1013</v>
      </c>
      <c r="CX10" s="843" t="s">
        <v>1013</v>
      </c>
      <c r="CY10" s="843" t="s">
        <v>1013</v>
      </c>
      <c r="CZ10" s="843" t="s">
        <v>1013</v>
      </c>
      <c r="DA10" s="843" t="s">
        <v>1013</v>
      </c>
      <c r="DB10" s="843" t="s">
        <v>1013</v>
      </c>
      <c r="DC10" s="843" t="s">
        <v>1013</v>
      </c>
      <c r="DD10" s="843" t="s">
        <v>1013</v>
      </c>
      <c r="DE10" s="843" t="s">
        <v>1013</v>
      </c>
      <c r="DF10" s="843" t="s">
        <v>1013</v>
      </c>
      <c r="DG10" s="843" t="s">
        <v>1013</v>
      </c>
      <c r="DH10" s="843" t="s">
        <v>1013</v>
      </c>
      <c r="DI10" s="843" t="s">
        <v>1013</v>
      </c>
      <c r="DJ10" s="843" t="s">
        <v>1013</v>
      </c>
      <c r="DK10" s="843" t="s">
        <v>1013</v>
      </c>
      <c r="DL10" s="843" t="s">
        <v>1013</v>
      </c>
      <c r="DM10" s="843" t="s">
        <v>1013</v>
      </c>
      <c r="DN10" s="843" t="s">
        <v>1013</v>
      </c>
      <c r="DO10" s="843" t="s">
        <v>1013</v>
      </c>
      <c r="DP10" s="843" t="s">
        <v>1013</v>
      </c>
      <c r="DQ10" s="843" t="s">
        <v>1013</v>
      </c>
      <c r="DR10" s="843" t="s">
        <v>1013</v>
      </c>
      <c r="DS10" s="843" t="s">
        <v>1013</v>
      </c>
      <c r="DT10" s="843" t="s">
        <v>1013</v>
      </c>
      <c r="DU10" s="843" t="s">
        <v>1013</v>
      </c>
      <c r="DV10" s="843" t="s">
        <v>1013</v>
      </c>
      <c r="DW10" s="843"/>
      <c r="DX10" s="843"/>
      <c r="DY10" s="843"/>
      <c r="DZ10" s="843"/>
      <c r="EA10" s="843"/>
      <c r="EB10" s="843"/>
      <c r="EC10" s="843"/>
      <c r="ED10" s="843"/>
      <c r="EE10" s="843"/>
      <c r="EF10" s="843"/>
      <c r="EG10" s="843"/>
      <c r="EH10" s="843"/>
      <c r="EI10" s="843"/>
      <c r="EJ10" s="843"/>
      <c r="EK10" s="843"/>
      <c r="EL10" s="843"/>
      <c r="EM10" s="843"/>
      <c r="EN10" s="843"/>
      <c r="EO10" s="843"/>
      <c r="EP10" s="843"/>
    </row>
    <row r="11" spans="1:151" ht="14.5" customHeight="1">
      <c r="B11" s="791" t="s">
        <v>1535</v>
      </c>
      <c r="C11" s="991" t="s">
        <v>1318</v>
      </c>
      <c r="D11" s="797"/>
      <c r="E11" s="797"/>
      <c r="F11" s="797"/>
      <c r="G11" s="797"/>
      <c r="H11" s="797"/>
      <c r="I11" s="797"/>
      <c r="J11" s="797"/>
      <c r="K11" s="797"/>
      <c r="L11" s="797"/>
      <c r="M11" s="797"/>
      <c r="N11" s="797"/>
      <c r="O11" s="797"/>
      <c r="P11" s="797"/>
      <c r="Q11" s="797"/>
      <c r="R11" s="797"/>
      <c r="S11" s="797"/>
      <c r="T11" s="797"/>
      <c r="U11" s="797"/>
      <c r="V11" s="797"/>
      <c r="W11" s="797"/>
      <c r="X11" s="797"/>
      <c r="Y11" s="797"/>
      <c r="Z11" s="797"/>
      <c r="AA11" s="797"/>
      <c r="AB11" s="797"/>
      <c r="AC11" s="797"/>
      <c r="AD11" s="797"/>
      <c r="AE11" s="797"/>
      <c r="AF11" s="797"/>
      <c r="AG11" s="797"/>
      <c r="AH11" s="797"/>
      <c r="AI11" s="797"/>
      <c r="AJ11" s="797"/>
      <c r="AK11" s="797"/>
      <c r="AL11" s="797"/>
      <c r="AM11" s="797"/>
      <c r="AN11" s="797"/>
      <c r="AO11" s="797"/>
      <c r="AP11" s="797"/>
      <c r="AQ11" s="797"/>
      <c r="AR11" s="797"/>
      <c r="AS11" s="797"/>
      <c r="AT11" s="797"/>
      <c r="AU11" s="797"/>
      <c r="AV11" s="797"/>
      <c r="AW11" s="797"/>
      <c r="AX11" s="797"/>
      <c r="AY11" s="797"/>
      <c r="AZ11" s="797"/>
      <c r="BA11" s="797"/>
      <c r="BB11" s="797"/>
      <c r="BC11" s="797"/>
      <c r="BD11" s="797"/>
      <c r="BE11" s="797"/>
      <c r="BF11" s="797"/>
      <c r="BG11" s="797"/>
      <c r="BH11" s="797"/>
      <c r="BI11" s="797"/>
      <c r="BJ11" s="797"/>
      <c r="BK11" s="797"/>
      <c r="BL11" s="797"/>
      <c r="BM11" s="797"/>
      <c r="BN11" s="797"/>
      <c r="BO11" s="797"/>
      <c r="BP11" s="797"/>
      <c r="BQ11" s="797"/>
      <c r="BR11" s="797"/>
      <c r="BS11" s="855"/>
      <c r="BT11" s="843"/>
      <c r="BU11" s="843"/>
      <c r="BV11" s="843"/>
      <c r="BW11" s="843"/>
      <c r="BX11" s="843"/>
      <c r="BY11" s="843"/>
      <c r="BZ11" s="843"/>
      <c r="CA11" s="843"/>
      <c r="CB11" s="843"/>
      <c r="CC11" s="843"/>
      <c r="CD11" s="843"/>
      <c r="CE11" s="843"/>
      <c r="CF11" s="843"/>
      <c r="CG11" s="843"/>
      <c r="CH11" s="843"/>
      <c r="CI11" s="843"/>
      <c r="CJ11" s="843"/>
      <c r="CK11" s="843"/>
      <c r="CL11" s="843"/>
      <c r="CM11" s="843"/>
      <c r="CN11" s="843"/>
      <c r="CO11" s="843"/>
      <c r="CP11" s="843"/>
      <c r="CQ11" s="843"/>
      <c r="CR11" s="843"/>
      <c r="CS11" s="843"/>
      <c r="CT11" s="843"/>
      <c r="CU11" s="843"/>
      <c r="CV11" s="843"/>
      <c r="CW11" s="843"/>
      <c r="CX11" s="843"/>
      <c r="CY11" s="843"/>
      <c r="CZ11" s="843"/>
      <c r="DA11" s="843"/>
      <c r="DB11" s="843"/>
      <c r="DC11" s="843"/>
      <c r="DD11" s="843"/>
      <c r="DE11" s="843"/>
      <c r="DF11" s="843"/>
      <c r="DG11" s="843"/>
      <c r="DH11" s="843"/>
      <c r="DI11" s="843"/>
      <c r="DJ11" s="843"/>
      <c r="DK11" s="843"/>
      <c r="DL11" s="843"/>
      <c r="DM11" s="843"/>
      <c r="DN11" s="843"/>
      <c r="DO11" s="843"/>
      <c r="DP11" s="843"/>
      <c r="DQ11" s="843"/>
      <c r="DR11" s="843"/>
      <c r="DS11" s="843"/>
      <c r="DT11" s="843"/>
      <c r="DU11" s="843"/>
      <c r="DV11" s="843"/>
      <c r="DW11" s="843"/>
      <c r="DX11" s="843"/>
      <c r="DY11" s="843"/>
      <c r="DZ11" s="843"/>
      <c r="EA11" s="843"/>
      <c r="EB11" s="843"/>
      <c r="EC11" s="843"/>
      <c r="ED11" s="843"/>
      <c r="EE11" s="843"/>
      <c r="EF11" s="843"/>
      <c r="EG11" s="843"/>
      <c r="EH11" s="843"/>
      <c r="EI11" s="843"/>
      <c r="EJ11" s="843"/>
      <c r="EK11" s="843"/>
      <c r="EL11" s="843"/>
      <c r="EM11" s="843"/>
      <c r="EN11" s="843"/>
      <c r="EO11" s="843"/>
      <c r="EP11" s="843"/>
    </row>
    <row r="12" spans="1:151" s="497" customFormat="1" ht="12" customHeight="1">
      <c r="A12" s="684"/>
      <c r="B12" s="793" t="s">
        <v>476</v>
      </c>
      <c r="C12" s="992"/>
      <c r="D12" s="796">
        <v>5.5683008583298221E-3</v>
      </c>
      <c r="E12" s="796">
        <v>7.038716603461781E-3</v>
      </c>
      <c r="F12" s="796">
        <v>5.3948564241306229E-3</v>
      </c>
      <c r="G12" s="796">
        <v>5.3279305643711972E-3</v>
      </c>
      <c r="H12" s="796">
        <v>4.8150052666775522E-3</v>
      </c>
      <c r="I12" s="796">
        <v>3.6093770002283421E-3</v>
      </c>
      <c r="J12" s="796">
        <v>1.2559580380451241E-3</v>
      </c>
      <c r="K12" s="796">
        <v>1.5080066193529085E-4</v>
      </c>
      <c r="L12" s="796">
        <v>8.2254155703509468E-4</v>
      </c>
      <c r="M12" s="796">
        <v>3.5300508868696401E-3</v>
      </c>
      <c r="N12" s="796">
        <v>2.0486321162975774E-3</v>
      </c>
      <c r="O12" s="796">
        <v>1.1735156135039837E-4</v>
      </c>
      <c r="P12" s="796">
        <v>3.3555539939578161E-3</v>
      </c>
      <c r="Q12" s="796">
        <v>3.3601680235773035E-3</v>
      </c>
      <c r="R12" s="796">
        <v>6.3679452106482071E-3</v>
      </c>
      <c r="S12" s="796">
        <v>1.4974000639527141E-3</v>
      </c>
      <c r="T12" s="796">
        <v>2.264026681932263E-3</v>
      </c>
      <c r="U12" s="796">
        <v>1.9420760304915685E-3</v>
      </c>
      <c r="V12" s="796">
        <v>3.6352641163663879E-3</v>
      </c>
      <c r="W12" s="796">
        <v>4.9529105196288725E-3</v>
      </c>
      <c r="X12" s="796">
        <v>4.4876568569027775E-3</v>
      </c>
      <c r="Y12" s="796">
        <v>4.935090156559685E-3</v>
      </c>
      <c r="Z12" s="796">
        <v>4.3397760372130278E-3</v>
      </c>
      <c r="AA12" s="796">
        <v>6.3620840339300155E-3</v>
      </c>
      <c r="AB12" s="796">
        <v>4.5853917755576123E-3</v>
      </c>
      <c r="AC12" s="796">
        <v>3.4595712016955993E-3</v>
      </c>
      <c r="AD12" s="796">
        <v>4.071130783472654E-3</v>
      </c>
      <c r="AE12" s="796">
        <v>4.5943899551790235E-3</v>
      </c>
      <c r="AF12" s="796">
        <v>2.4590742967796064E-3</v>
      </c>
      <c r="AG12" s="796">
        <v>5.3559916276335606E-3</v>
      </c>
      <c r="AH12" s="796">
        <v>4.5549290716939694E-3</v>
      </c>
      <c r="AI12" s="796">
        <v>5.0336715660705966E-3</v>
      </c>
      <c r="AJ12" s="796">
        <v>3.4186870366434974E-3</v>
      </c>
      <c r="AK12" s="796">
        <v>5.8652111800827633E-3</v>
      </c>
      <c r="AL12" s="796">
        <v>3.0120876564254662E-3</v>
      </c>
      <c r="AM12" s="796">
        <v>5.3349611657740326E-3</v>
      </c>
      <c r="AN12" s="796">
        <v>6.741407301566138E-3</v>
      </c>
      <c r="AO12" s="796">
        <v>4.2571069306438503E-3</v>
      </c>
      <c r="AP12" s="796">
        <v>6.0464098749108963E-3</v>
      </c>
      <c r="AQ12" s="796">
        <v>4.794731267549146E-3</v>
      </c>
      <c r="AR12" s="796">
        <v>5.4817737900434427E-3</v>
      </c>
      <c r="AS12" s="796">
        <v>5.3665503901225708E-3</v>
      </c>
      <c r="AT12" s="796">
        <v>7.2773628063012019E-3</v>
      </c>
      <c r="AU12" s="796">
        <v>3.7321915715242682E-3</v>
      </c>
      <c r="AV12" s="796">
        <v>6.7798864082158072E-3</v>
      </c>
      <c r="AW12" s="796">
        <v>5.38661103338689E-3</v>
      </c>
      <c r="AX12" s="796">
        <v>4.3345613004346362E-3</v>
      </c>
      <c r="AY12" s="796">
        <v>7.8208101544976483E-3</v>
      </c>
      <c r="AZ12" s="796">
        <v>5.4196049398831381E-3</v>
      </c>
      <c r="BA12" s="796">
        <v>3.9658369743718058E-3</v>
      </c>
      <c r="BB12" s="796">
        <v>5.525081569477619E-3</v>
      </c>
      <c r="BC12" s="796">
        <v>4.341333860470753E-3</v>
      </c>
      <c r="BD12" s="796">
        <v>5.6416593218004962E-3</v>
      </c>
      <c r="BE12" s="796">
        <v>3.7745934464410436E-3</v>
      </c>
      <c r="BF12" s="796">
        <v>2.5717820117177048E-3</v>
      </c>
      <c r="BG12" s="796">
        <v>5.0912727815322079E-4</v>
      </c>
      <c r="BH12" s="796">
        <v>-1.4633688724750016E-3</v>
      </c>
      <c r="BI12" s="796">
        <v>5.6378816115243424E-4</v>
      </c>
      <c r="BJ12" s="796">
        <v>1.7988136772462138E-3</v>
      </c>
      <c r="BK12" s="796">
        <v>2.614791374747627E-3</v>
      </c>
      <c r="BL12" s="796">
        <v>2.2106439059805805E-3</v>
      </c>
      <c r="BM12" s="796">
        <v>2.3228125243925923E-3</v>
      </c>
      <c r="BN12" s="796">
        <v>3.7060961948756077E-3</v>
      </c>
      <c r="BO12" s="796">
        <v>4.1430741383636782E-3</v>
      </c>
      <c r="BP12" s="796">
        <v>3.0551498599735716E-3</v>
      </c>
      <c r="BQ12" s="796">
        <v>3.8153165032024372E-3</v>
      </c>
      <c r="BR12" s="796">
        <v>2.677665094324766E-3</v>
      </c>
      <c r="BS12" s="856">
        <v>3.8459577465732586E-3</v>
      </c>
      <c r="BT12" s="844">
        <v>2.2603017896212219E-3</v>
      </c>
      <c r="BU12" s="844">
        <v>4.2344810272383349E-3</v>
      </c>
      <c r="BV12" s="844">
        <v>3.3591325068900169E-3</v>
      </c>
      <c r="BW12" s="844">
        <v>4.4462958578947998E-3</v>
      </c>
      <c r="BX12" s="844">
        <v>1.8711813462901628E-3</v>
      </c>
      <c r="BY12" s="844">
        <v>3.1885502408965927E-3</v>
      </c>
      <c r="BZ12" s="844">
        <v>2.4936886697752847E-3</v>
      </c>
      <c r="CA12" s="844">
        <v>4.2261323452716937E-3</v>
      </c>
      <c r="CB12" s="844">
        <v>5.3151658029468862E-3</v>
      </c>
      <c r="CC12" s="844">
        <v>3.0559354853194609E-3</v>
      </c>
      <c r="CD12" s="844">
        <v>1.3492112036996851E-3</v>
      </c>
      <c r="CE12" s="844">
        <v>2.2653890949204669E-3</v>
      </c>
      <c r="CF12" s="844">
        <v>4.5438754560043204E-3</v>
      </c>
      <c r="CG12" s="844">
        <v>3.0692139259547169E-3</v>
      </c>
      <c r="CH12" s="844">
        <v>5.7109155672452339E-4</v>
      </c>
      <c r="CI12" s="844">
        <v>1.1688577743877993E-3</v>
      </c>
      <c r="CJ12" s="844">
        <v>3.6821743826125353E-3</v>
      </c>
      <c r="CK12" s="844">
        <v>2.6814089028710519E-3</v>
      </c>
      <c r="CL12" s="844">
        <v>3.1486000392000335E-3</v>
      </c>
      <c r="CM12" s="844">
        <v>3.9872379213929943E-3</v>
      </c>
      <c r="CN12" s="844">
        <v>2.8864219816095993E-3</v>
      </c>
      <c r="CO12" s="844">
        <v>3.551833225381662E-3</v>
      </c>
      <c r="CP12" s="844">
        <v>4.9621636874790376E-3</v>
      </c>
      <c r="CQ12" s="844">
        <v>4.6461788604721388E-3</v>
      </c>
      <c r="CR12" s="844">
        <v>4.2667773363613826E-3</v>
      </c>
      <c r="CS12" s="844">
        <v>4.0963605605410791E-3</v>
      </c>
      <c r="CT12" s="844">
        <v>3.3590003390477907E-3</v>
      </c>
      <c r="CU12" s="844">
        <v>3.8837356952901025E-3</v>
      </c>
      <c r="CV12" s="844">
        <v>4.2759819015283362E-3</v>
      </c>
      <c r="CW12" s="844">
        <v>3.5107352124545965E-3</v>
      </c>
      <c r="CX12" s="844">
        <v>5.2156372154537056E-3</v>
      </c>
      <c r="CY12" s="844">
        <v>4.1851848318301688E-3</v>
      </c>
      <c r="CZ12" s="844">
        <v>6.6997331092217838E-3</v>
      </c>
      <c r="DA12" s="844">
        <v>-1.4905425739446532E-3</v>
      </c>
      <c r="DB12" s="844">
        <v>6.125678833044601E-3</v>
      </c>
      <c r="DC12" s="844">
        <v>9.0012510746075858E-3</v>
      </c>
      <c r="DD12" s="844">
        <v>8.0447226025561758E-3</v>
      </c>
      <c r="DE12" s="844">
        <v>1.1814113292677231E-2</v>
      </c>
      <c r="DF12" s="844">
        <v>1.280706573124557E-2</v>
      </c>
      <c r="DG12" s="844">
        <v>1.7013913005196279E-2</v>
      </c>
      <c r="DH12" s="844">
        <v>1.6392859906164237E-2</v>
      </c>
      <c r="DI12" s="844">
        <v>9.55126731506728E-3</v>
      </c>
      <c r="DJ12" s="844">
        <v>1.4383155649210888E-2</v>
      </c>
      <c r="DK12" s="844">
        <v>1.3590729936877821E-2</v>
      </c>
      <c r="DL12" s="844">
        <v>9.216293740202719E-3</v>
      </c>
      <c r="DM12" s="844">
        <v>8.5425022357379365E-3</v>
      </c>
      <c r="DN12" s="844">
        <v>6.9128446658237586E-3</v>
      </c>
      <c r="DO12" s="844">
        <v>6.4716166466771696E-3</v>
      </c>
      <c r="DP12" s="844">
        <v>6.9315765572552923E-3</v>
      </c>
      <c r="DQ12" s="844">
        <v>5.4427106827552585E-3</v>
      </c>
      <c r="DR12" s="844">
        <v>7.2467345866806809E-3</v>
      </c>
      <c r="DS12" s="844">
        <v>6.7516949366546175E-3</v>
      </c>
      <c r="DT12" s="844">
        <v>6.2624431145548165E-3</v>
      </c>
      <c r="DU12" s="844">
        <v>2.2090475906546558E-3</v>
      </c>
      <c r="DV12" s="844">
        <v>5.9763108356445382E-3</v>
      </c>
      <c r="DW12" s="844">
        <v>5.7020434169534617E-3</v>
      </c>
      <c r="DX12" s="844">
        <v>5.6126465557162497E-3</v>
      </c>
      <c r="DY12" s="844">
        <v>2.5205145891666891E-3</v>
      </c>
      <c r="DZ12" s="844">
        <v>3.9075863520618981E-3</v>
      </c>
      <c r="EA12" s="844">
        <v>8.1145991157278718E-3</v>
      </c>
      <c r="EB12" s="844">
        <v>4.9721733428689241E-3</v>
      </c>
      <c r="EC12" s="844">
        <v>2.836771104141933E-3</v>
      </c>
      <c r="ED12" s="844">
        <v>1.8438260493887082E-3</v>
      </c>
      <c r="EE12" s="844"/>
      <c r="EF12" s="844"/>
      <c r="EG12" s="844"/>
      <c r="EH12" s="844"/>
      <c r="EI12" s="844"/>
      <c r="EJ12" s="844"/>
      <c r="EK12" s="844"/>
      <c r="EL12" s="844"/>
      <c r="EM12" s="844"/>
      <c r="EN12" s="844"/>
      <c r="EO12" s="844"/>
      <c r="EP12" s="844"/>
      <c r="EQ12"/>
      <c r="ER12"/>
      <c r="ES12"/>
      <c r="ET12"/>
      <c r="EU12"/>
    </row>
    <row r="13" spans="1:151" ht="17.5" customHeight="1">
      <c r="B13" s="791" t="s">
        <v>479</v>
      </c>
      <c r="C13" s="993"/>
      <c r="D13" s="795"/>
      <c r="E13" s="795"/>
      <c r="F13" s="795"/>
      <c r="G13" s="795"/>
      <c r="H13" s="795"/>
      <c r="I13" s="795"/>
      <c r="J13" s="795"/>
      <c r="K13" s="795"/>
      <c r="L13" s="795"/>
      <c r="M13" s="795"/>
      <c r="N13" s="795"/>
      <c r="O13" s="795"/>
      <c r="P13" s="795"/>
      <c r="Q13" s="795"/>
      <c r="R13" s="795"/>
      <c r="S13" s="795"/>
      <c r="T13" s="795"/>
      <c r="U13" s="795"/>
      <c r="V13" s="795"/>
      <c r="W13" s="795"/>
      <c r="X13" s="795"/>
      <c r="Y13" s="795"/>
      <c r="Z13" s="795"/>
      <c r="AA13" s="795"/>
      <c r="AB13" s="795"/>
      <c r="AC13" s="795"/>
      <c r="AD13" s="795"/>
      <c r="AE13" s="795"/>
      <c r="AF13" s="795"/>
      <c r="AG13" s="795"/>
      <c r="AH13" s="795"/>
      <c r="AI13" s="795"/>
      <c r="AJ13" s="795"/>
      <c r="AK13" s="795"/>
      <c r="AL13" s="795"/>
      <c r="AM13" s="795"/>
      <c r="AN13" s="795"/>
      <c r="AO13" s="795"/>
      <c r="AP13" s="795"/>
      <c r="AQ13" s="795"/>
      <c r="AR13" s="795"/>
      <c r="AS13" s="795"/>
      <c r="AT13" s="795"/>
      <c r="AU13" s="795"/>
      <c r="AV13" s="795"/>
      <c r="AW13" s="795"/>
      <c r="AX13" s="795"/>
      <c r="AY13" s="795"/>
      <c r="AZ13" s="795"/>
      <c r="BA13" s="795"/>
      <c r="BB13" s="795"/>
      <c r="BC13" s="795"/>
      <c r="BD13" s="795"/>
      <c r="BE13" s="795"/>
      <c r="BF13" s="795"/>
      <c r="BG13" s="795"/>
      <c r="BH13" s="795"/>
      <c r="BI13" s="795"/>
      <c r="BJ13" s="795"/>
      <c r="BK13" s="795"/>
      <c r="BL13" s="795"/>
      <c r="BM13" s="795"/>
      <c r="BN13" s="795"/>
      <c r="BO13" s="795"/>
      <c r="BP13" s="795"/>
      <c r="BQ13" s="795"/>
      <c r="BR13" s="795"/>
      <c r="BS13" s="855"/>
      <c r="BT13" s="843"/>
      <c r="BU13" s="843"/>
      <c r="BV13" s="843"/>
      <c r="BW13" s="843"/>
      <c r="BX13" s="843"/>
      <c r="BY13" s="843"/>
      <c r="BZ13" s="843"/>
      <c r="CA13" s="843"/>
      <c r="CB13" s="843"/>
      <c r="CC13" s="843"/>
      <c r="CD13" s="843"/>
      <c r="CE13" s="843"/>
      <c r="CF13" s="843"/>
      <c r="CG13" s="843"/>
      <c r="CH13" s="843"/>
      <c r="CI13" s="843"/>
      <c r="CJ13" s="843"/>
      <c r="CK13" s="843"/>
      <c r="CL13" s="843"/>
      <c r="CM13" s="843"/>
      <c r="CN13" s="843"/>
      <c r="CO13" s="843"/>
      <c r="CP13" s="843"/>
      <c r="CQ13" s="843"/>
      <c r="CR13" s="843"/>
      <c r="CS13" s="843"/>
      <c r="CT13" s="843"/>
      <c r="CU13" s="843"/>
      <c r="CV13" s="843"/>
      <c r="CW13" s="843"/>
      <c r="CX13" s="843"/>
      <c r="CY13" s="843"/>
      <c r="CZ13" s="843"/>
      <c r="DA13" s="843"/>
      <c r="DB13" s="843"/>
      <c r="DC13" s="843"/>
      <c r="DD13" s="843"/>
      <c r="DE13" s="843"/>
      <c r="DF13" s="843"/>
      <c r="DG13" s="843"/>
      <c r="DH13" s="843"/>
      <c r="DI13" s="843"/>
      <c r="DJ13" s="843"/>
      <c r="DK13" s="843"/>
      <c r="DL13" s="843"/>
      <c r="DM13" s="843"/>
      <c r="DN13" s="843"/>
      <c r="DO13" s="843"/>
      <c r="DP13" s="843"/>
      <c r="DQ13" s="843"/>
      <c r="DR13" s="843"/>
      <c r="DS13" s="843"/>
      <c r="DT13" s="843"/>
      <c r="DU13" s="843"/>
      <c r="DV13" s="843"/>
      <c r="DW13" s="843"/>
      <c r="DX13" s="843"/>
      <c r="DY13" s="843"/>
      <c r="DZ13" s="843"/>
      <c r="EA13" s="843"/>
      <c r="EB13" s="843"/>
      <c r="EC13" s="843"/>
      <c r="ED13" s="843"/>
      <c r="EE13" s="843"/>
      <c r="EF13" s="843"/>
      <c r="EG13" s="843"/>
      <c r="EH13" s="843"/>
      <c r="EI13" s="843"/>
      <c r="EJ13" s="843"/>
      <c r="EK13" s="843"/>
      <c r="EL13" s="843"/>
      <c r="EM13" s="843"/>
      <c r="EN13" s="843"/>
      <c r="EO13" s="843"/>
      <c r="EP13" s="843"/>
    </row>
    <row r="14" spans="1:151">
      <c r="B14" s="793" t="s">
        <v>480</v>
      </c>
      <c r="C14" s="793" t="s">
        <v>1419</v>
      </c>
      <c r="D14" s="795" t="s">
        <v>1013</v>
      </c>
      <c r="E14" s="795" t="s">
        <v>1013</v>
      </c>
      <c r="F14" s="795" t="s">
        <v>1013</v>
      </c>
      <c r="G14" s="795" t="s">
        <v>1013</v>
      </c>
      <c r="H14" s="795" t="s">
        <v>1013</v>
      </c>
      <c r="I14" s="795" t="s">
        <v>1013</v>
      </c>
      <c r="J14" s="795" t="s">
        <v>1013</v>
      </c>
      <c r="K14" s="795" t="s">
        <v>1013</v>
      </c>
      <c r="L14" s="795" t="s">
        <v>1013</v>
      </c>
      <c r="M14" s="795" t="s">
        <v>1013</v>
      </c>
      <c r="N14" s="795" t="s">
        <v>1013</v>
      </c>
      <c r="O14" s="795" t="s">
        <v>1013</v>
      </c>
      <c r="P14" s="795" t="s">
        <v>1013</v>
      </c>
      <c r="Q14" s="795" t="s">
        <v>1013</v>
      </c>
      <c r="R14" s="795" t="s">
        <v>1013</v>
      </c>
      <c r="S14" s="795" t="s">
        <v>1013</v>
      </c>
      <c r="T14" s="795" t="s">
        <v>1013</v>
      </c>
      <c r="U14" s="795" t="s">
        <v>1013</v>
      </c>
      <c r="V14" s="795" t="s">
        <v>1013</v>
      </c>
      <c r="W14" s="795" t="s">
        <v>1013</v>
      </c>
      <c r="X14" s="795" t="s">
        <v>1013</v>
      </c>
      <c r="Y14" s="795" t="s">
        <v>1013</v>
      </c>
      <c r="Z14" s="795" t="s">
        <v>1013</v>
      </c>
      <c r="AA14" s="795" t="s">
        <v>1013</v>
      </c>
      <c r="AB14" s="795" t="s">
        <v>1013</v>
      </c>
      <c r="AC14" s="795" t="s">
        <v>1013</v>
      </c>
      <c r="AD14" s="795" t="s">
        <v>1013</v>
      </c>
      <c r="AE14" s="795" t="s">
        <v>1013</v>
      </c>
      <c r="AF14" s="795" t="s">
        <v>1013</v>
      </c>
      <c r="AG14" s="795" t="s">
        <v>1013</v>
      </c>
      <c r="AH14" s="795" t="s">
        <v>1013</v>
      </c>
      <c r="AI14" s="795" t="s">
        <v>1013</v>
      </c>
      <c r="AJ14" s="795" t="s">
        <v>1013</v>
      </c>
      <c r="AK14" s="795" t="s">
        <v>1013</v>
      </c>
      <c r="AL14" s="795" t="s">
        <v>1013</v>
      </c>
      <c r="AM14" s="795" t="s">
        <v>1013</v>
      </c>
      <c r="AN14" s="795" t="s">
        <v>1013</v>
      </c>
      <c r="AO14" s="795" t="s">
        <v>1013</v>
      </c>
      <c r="AP14" s="795" t="s">
        <v>1013</v>
      </c>
      <c r="AQ14" s="795" t="s">
        <v>1013</v>
      </c>
      <c r="AR14" s="795" t="s">
        <v>1013</v>
      </c>
      <c r="AS14" s="795" t="s">
        <v>1013</v>
      </c>
      <c r="AT14" s="795" t="s">
        <v>1013</v>
      </c>
      <c r="AU14" s="795" t="s">
        <v>1013</v>
      </c>
      <c r="AV14" s="795" t="s">
        <v>1013</v>
      </c>
      <c r="AW14" s="795" t="s">
        <v>1013</v>
      </c>
      <c r="AX14" s="795" t="s">
        <v>1013</v>
      </c>
      <c r="AY14" s="795" t="s">
        <v>1013</v>
      </c>
      <c r="AZ14" s="795" t="s">
        <v>1013</v>
      </c>
      <c r="BA14" s="795" t="s">
        <v>1013</v>
      </c>
      <c r="BB14" s="795" t="s">
        <v>1013</v>
      </c>
      <c r="BC14" s="795" t="s">
        <v>1013</v>
      </c>
      <c r="BD14" s="795" t="s">
        <v>1013</v>
      </c>
      <c r="BE14" s="795" t="s">
        <v>1013</v>
      </c>
      <c r="BF14" s="795" t="s">
        <v>1013</v>
      </c>
      <c r="BG14" s="795" t="s">
        <v>1013</v>
      </c>
      <c r="BH14" s="795" t="s">
        <v>1013</v>
      </c>
      <c r="BI14" s="795" t="s">
        <v>1013</v>
      </c>
      <c r="BJ14" s="795" t="s">
        <v>1013</v>
      </c>
      <c r="BK14" s="795" t="s">
        <v>1013</v>
      </c>
      <c r="BL14" s="795" t="s">
        <v>1013</v>
      </c>
      <c r="BM14" s="795" t="s">
        <v>1013</v>
      </c>
      <c r="BN14" s="795" t="s">
        <v>1013</v>
      </c>
      <c r="BO14" s="795" t="s">
        <v>1013</v>
      </c>
      <c r="BP14" s="795" t="s">
        <v>1013</v>
      </c>
      <c r="BQ14" s="795" t="s">
        <v>1013</v>
      </c>
      <c r="BR14" s="795" t="s">
        <v>1013</v>
      </c>
      <c r="BS14" s="855" t="s">
        <v>1013</v>
      </c>
      <c r="BT14" s="843" t="s">
        <v>1013</v>
      </c>
      <c r="BU14" s="843" t="s">
        <v>1013</v>
      </c>
      <c r="BV14" s="843" t="s">
        <v>1013</v>
      </c>
      <c r="BW14" s="843" t="s">
        <v>1013</v>
      </c>
      <c r="BX14" s="843" t="s">
        <v>1013</v>
      </c>
      <c r="BY14" s="843" t="s">
        <v>1013</v>
      </c>
      <c r="BZ14" s="843" t="s">
        <v>1013</v>
      </c>
      <c r="CA14" s="843" t="s">
        <v>1013</v>
      </c>
      <c r="CB14" s="843" t="s">
        <v>1013</v>
      </c>
      <c r="CC14" s="843" t="s">
        <v>1013</v>
      </c>
      <c r="CD14" s="843" t="s">
        <v>1013</v>
      </c>
      <c r="CE14" s="843" t="s">
        <v>1013</v>
      </c>
      <c r="CF14" s="843" t="s">
        <v>1013</v>
      </c>
      <c r="CG14" s="843" t="s">
        <v>1013</v>
      </c>
      <c r="CH14" s="843" t="s">
        <v>1013</v>
      </c>
      <c r="CI14" s="843" t="s">
        <v>1013</v>
      </c>
      <c r="CJ14" s="843" t="s">
        <v>1013</v>
      </c>
      <c r="CK14" s="843" t="s">
        <v>1013</v>
      </c>
      <c r="CL14" s="843" t="s">
        <v>1013</v>
      </c>
      <c r="CM14" s="843" t="s">
        <v>1013</v>
      </c>
      <c r="CN14" s="843" t="s">
        <v>1013</v>
      </c>
      <c r="CO14" s="843" t="s">
        <v>1013</v>
      </c>
      <c r="CP14" s="843" t="s">
        <v>1013</v>
      </c>
      <c r="CQ14" s="843" t="s">
        <v>1013</v>
      </c>
      <c r="CR14" s="843" t="s">
        <v>1013</v>
      </c>
      <c r="CS14" s="843" t="s">
        <v>1013</v>
      </c>
      <c r="CT14" s="843" t="s">
        <v>1013</v>
      </c>
      <c r="CU14" s="843" t="s">
        <v>1013</v>
      </c>
      <c r="CV14" s="843" t="s">
        <v>1013</v>
      </c>
      <c r="CW14" s="843" t="s">
        <v>1013</v>
      </c>
      <c r="CX14" s="843" t="s">
        <v>1013</v>
      </c>
      <c r="CY14" s="843" t="s">
        <v>1013</v>
      </c>
      <c r="CZ14" s="843" t="s">
        <v>1013</v>
      </c>
      <c r="DA14" s="843" t="s">
        <v>1013</v>
      </c>
      <c r="DB14" s="843" t="s">
        <v>1013</v>
      </c>
      <c r="DC14" s="843" t="s">
        <v>1013</v>
      </c>
      <c r="DD14" s="843" t="s">
        <v>1013</v>
      </c>
      <c r="DE14" s="843" t="s">
        <v>1013</v>
      </c>
      <c r="DF14" s="843" t="s">
        <v>1013</v>
      </c>
      <c r="DG14" s="843" t="s">
        <v>1013</v>
      </c>
      <c r="DH14" s="843" t="s">
        <v>1013</v>
      </c>
      <c r="DI14" s="843" t="s">
        <v>1013</v>
      </c>
      <c r="DJ14" s="843" t="s">
        <v>1013</v>
      </c>
      <c r="DK14" s="843" t="s">
        <v>1013</v>
      </c>
      <c r="DL14" s="843" t="s">
        <v>1013</v>
      </c>
      <c r="DM14" s="843" t="s">
        <v>1013</v>
      </c>
      <c r="DN14" s="843" t="s">
        <v>1013</v>
      </c>
      <c r="DO14" s="843" t="s">
        <v>1013</v>
      </c>
      <c r="DP14" s="843" t="s">
        <v>1013</v>
      </c>
      <c r="DQ14" s="843" t="s">
        <v>1013</v>
      </c>
      <c r="DR14" s="843" t="s">
        <v>1013</v>
      </c>
      <c r="DS14" s="843" t="s">
        <v>1013</v>
      </c>
      <c r="DT14" s="843" t="s">
        <v>1013</v>
      </c>
      <c r="DU14" s="843" t="s">
        <v>1013</v>
      </c>
      <c r="DV14" s="843" t="s">
        <v>1013</v>
      </c>
      <c r="DW14" s="843" t="s">
        <v>1013</v>
      </c>
      <c r="DX14" s="843" t="s">
        <v>1013</v>
      </c>
      <c r="DY14" s="843" t="s">
        <v>1013</v>
      </c>
      <c r="DZ14" s="843" t="s">
        <v>1013</v>
      </c>
      <c r="EA14" s="843" t="s">
        <v>1013</v>
      </c>
      <c r="EB14" s="843" t="s">
        <v>1013</v>
      </c>
      <c r="EC14" s="843" t="s">
        <v>1013</v>
      </c>
      <c r="ED14" s="843" t="s">
        <v>1013</v>
      </c>
      <c r="EE14" s="843" t="s">
        <v>1013</v>
      </c>
      <c r="EF14" s="843" t="s">
        <v>1013</v>
      </c>
      <c r="EG14" s="843" t="s">
        <v>1013</v>
      </c>
      <c r="EH14" s="843" t="s">
        <v>1013</v>
      </c>
      <c r="EI14" s="843" t="s">
        <v>1013</v>
      </c>
      <c r="EJ14" s="843" t="s">
        <v>1013</v>
      </c>
      <c r="EK14" s="843" t="s">
        <v>1013</v>
      </c>
      <c r="EL14" s="843" t="s">
        <v>1013</v>
      </c>
      <c r="EM14" s="843" t="s">
        <v>1013</v>
      </c>
      <c r="EN14" s="843" t="s">
        <v>1013</v>
      </c>
      <c r="EO14" s="843" t="s">
        <v>1013</v>
      </c>
      <c r="EP14" s="843" t="s">
        <v>1013</v>
      </c>
    </row>
    <row r="15" spans="1:151">
      <c r="B15" s="791" t="s">
        <v>481</v>
      </c>
      <c r="C15" s="793"/>
      <c r="D15" s="795"/>
      <c r="E15" s="795"/>
      <c r="F15" s="795"/>
      <c r="G15" s="795"/>
      <c r="H15" s="795"/>
      <c r="I15" s="795"/>
      <c r="J15" s="795"/>
      <c r="K15" s="795"/>
      <c r="L15" s="795"/>
      <c r="M15" s="795"/>
      <c r="N15" s="795"/>
      <c r="O15" s="795"/>
      <c r="P15" s="795"/>
      <c r="Q15" s="795"/>
      <c r="R15" s="795"/>
      <c r="S15" s="795"/>
      <c r="T15" s="795"/>
      <c r="U15" s="795"/>
      <c r="V15" s="795"/>
      <c r="W15" s="795"/>
      <c r="X15" s="795"/>
      <c r="Y15" s="795"/>
      <c r="Z15" s="795"/>
      <c r="AA15" s="795"/>
      <c r="AB15" s="795"/>
      <c r="AC15" s="795"/>
      <c r="AD15" s="795"/>
      <c r="AE15" s="795"/>
      <c r="AF15" s="795"/>
      <c r="AG15" s="795"/>
      <c r="AH15" s="795"/>
      <c r="AI15" s="795"/>
      <c r="AJ15" s="795"/>
      <c r="AK15" s="795"/>
      <c r="AL15" s="795"/>
      <c r="AM15" s="795"/>
      <c r="AN15" s="795"/>
      <c r="AO15" s="795"/>
      <c r="AP15" s="795"/>
      <c r="AQ15" s="795"/>
      <c r="AR15" s="795"/>
      <c r="AS15" s="795"/>
      <c r="AT15" s="795"/>
      <c r="AU15" s="795"/>
      <c r="AV15" s="795"/>
      <c r="AW15" s="795"/>
      <c r="AX15" s="795"/>
      <c r="AY15" s="795"/>
      <c r="AZ15" s="795"/>
      <c r="BA15" s="795"/>
      <c r="BB15" s="795"/>
      <c r="BC15" s="795"/>
      <c r="BD15" s="795"/>
      <c r="BE15" s="795"/>
      <c r="BF15" s="795"/>
      <c r="BG15" s="795"/>
      <c r="BH15" s="795"/>
      <c r="BI15" s="795"/>
      <c r="BJ15" s="795"/>
      <c r="BK15" s="795"/>
      <c r="BL15" s="795"/>
      <c r="BM15" s="795"/>
      <c r="BN15" s="795"/>
      <c r="BO15" s="795"/>
      <c r="BP15" s="795"/>
      <c r="BQ15" s="795"/>
      <c r="BR15" s="795"/>
      <c r="BS15" s="855"/>
      <c r="BT15" s="843"/>
      <c r="BU15" s="843"/>
      <c r="BV15" s="843"/>
      <c r="BW15" s="843"/>
      <c r="BX15" s="843"/>
      <c r="BY15" s="843"/>
      <c r="BZ15" s="843"/>
      <c r="CA15" s="843"/>
      <c r="CB15" s="843"/>
      <c r="CC15" s="843"/>
      <c r="CD15" s="843"/>
      <c r="CE15" s="843"/>
      <c r="CF15" s="843"/>
      <c r="CG15" s="843"/>
      <c r="CH15" s="843"/>
      <c r="CI15" s="843"/>
      <c r="CJ15" s="843"/>
      <c r="CK15" s="843"/>
      <c r="CL15" s="843"/>
      <c r="CM15" s="843"/>
      <c r="CN15" s="843"/>
      <c r="CO15" s="843"/>
      <c r="CP15" s="843"/>
      <c r="CQ15" s="843"/>
      <c r="CR15" s="843"/>
      <c r="CS15" s="843"/>
      <c r="CT15" s="843"/>
      <c r="CU15" s="843"/>
      <c r="CV15" s="843"/>
      <c r="CW15" s="843"/>
      <c r="CX15" s="843"/>
      <c r="CY15" s="843"/>
      <c r="CZ15" s="843"/>
      <c r="DA15" s="843"/>
      <c r="DB15" s="843"/>
      <c r="DC15" s="843"/>
      <c r="DD15" s="843"/>
      <c r="DE15" s="843"/>
      <c r="DF15" s="843"/>
      <c r="DG15" s="843"/>
      <c r="DH15" s="843"/>
      <c r="DI15" s="843"/>
      <c r="DJ15" s="843"/>
      <c r="DK15" s="843"/>
      <c r="DL15" s="843"/>
      <c r="DM15" s="843"/>
      <c r="DN15" s="843"/>
      <c r="DO15" s="843"/>
      <c r="DP15" s="843"/>
      <c r="DQ15" s="843"/>
      <c r="DR15" s="843"/>
      <c r="DS15" s="843"/>
      <c r="DT15" s="843"/>
      <c r="DU15" s="843"/>
      <c r="DV15" s="843"/>
      <c r="DW15" s="843"/>
      <c r="DX15" s="843"/>
      <c r="DY15" s="843"/>
      <c r="DZ15" s="843"/>
      <c r="EA15" s="843"/>
      <c r="EB15" s="843"/>
      <c r="EC15" s="843"/>
      <c r="ED15" s="843"/>
      <c r="EE15" s="843"/>
      <c r="EF15" s="843"/>
      <c r="EG15" s="843"/>
      <c r="EH15" s="843"/>
      <c r="EI15" s="843"/>
      <c r="EJ15" s="843"/>
      <c r="EK15" s="843"/>
      <c r="EL15" s="843"/>
      <c r="EM15" s="843"/>
      <c r="EN15" s="843"/>
      <c r="EO15" s="843"/>
      <c r="EP15" s="843"/>
    </row>
    <row r="16" spans="1:151">
      <c r="B16" s="793" t="s">
        <v>482</v>
      </c>
      <c r="C16" s="793" t="s">
        <v>1419</v>
      </c>
      <c r="D16" s="795"/>
      <c r="E16" s="795"/>
      <c r="F16" s="795"/>
      <c r="G16" s="795"/>
      <c r="H16" s="795"/>
      <c r="I16" s="795"/>
      <c r="J16" s="795"/>
      <c r="K16" s="795"/>
      <c r="L16" s="795"/>
      <c r="M16" s="795"/>
      <c r="N16" s="795"/>
      <c r="O16" s="795"/>
      <c r="P16" s="795"/>
      <c r="Q16" s="795"/>
      <c r="R16" s="795"/>
      <c r="S16" s="795"/>
      <c r="T16" s="795"/>
      <c r="U16" s="795"/>
      <c r="V16" s="795"/>
      <c r="W16" s="795"/>
      <c r="X16" s="795"/>
      <c r="Y16" s="795"/>
      <c r="Z16" s="795"/>
      <c r="AA16" s="795"/>
      <c r="AB16" s="795"/>
      <c r="AC16" s="795"/>
      <c r="AD16" s="795"/>
      <c r="AE16" s="795"/>
      <c r="AF16" s="795"/>
      <c r="AG16" s="795"/>
      <c r="AH16" s="795"/>
      <c r="AI16" s="795"/>
      <c r="AJ16" s="795"/>
      <c r="AK16" s="795"/>
      <c r="AL16" s="795"/>
      <c r="AM16" s="795"/>
      <c r="AN16" s="795"/>
      <c r="AO16" s="795"/>
      <c r="AP16" s="795"/>
      <c r="AQ16" s="795"/>
      <c r="AR16" s="795"/>
      <c r="AS16" s="795"/>
      <c r="AT16" s="795"/>
      <c r="AU16" s="795"/>
      <c r="AV16" s="795"/>
      <c r="AW16" s="795"/>
      <c r="AX16" s="795"/>
      <c r="AY16" s="795"/>
      <c r="AZ16" s="795"/>
      <c r="BA16" s="795"/>
      <c r="BB16" s="795"/>
      <c r="BC16" s="795"/>
      <c r="BD16" s="795"/>
      <c r="BE16" s="795"/>
      <c r="BF16" s="795"/>
      <c r="BG16" s="795"/>
      <c r="BH16" s="795"/>
      <c r="BI16" s="795"/>
      <c r="BJ16" s="795"/>
      <c r="BK16" s="795"/>
      <c r="BL16" s="795"/>
      <c r="BM16" s="795"/>
      <c r="BN16" s="795"/>
      <c r="BO16" s="795"/>
      <c r="BP16" s="795"/>
      <c r="BQ16" s="795"/>
      <c r="BR16" s="795"/>
      <c r="BS16" s="855"/>
      <c r="BT16" s="843"/>
      <c r="BU16" s="843"/>
      <c r="BV16" s="843"/>
      <c r="BW16" s="843"/>
      <c r="BX16" s="843"/>
      <c r="BY16" s="843"/>
      <c r="BZ16" s="843"/>
      <c r="CA16" s="843"/>
      <c r="CB16" s="843"/>
      <c r="CC16" s="843"/>
      <c r="CD16" s="843"/>
      <c r="CE16" s="843"/>
      <c r="CF16" s="843"/>
      <c r="CG16" s="843"/>
      <c r="CH16" s="843"/>
      <c r="CI16" s="843"/>
      <c r="CJ16" s="843"/>
      <c r="CK16" s="843"/>
      <c r="CL16" s="843"/>
      <c r="CM16" s="843"/>
      <c r="CN16" s="843"/>
      <c r="CO16" s="843"/>
      <c r="CP16" s="843"/>
      <c r="CQ16" s="843"/>
      <c r="CR16" s="843"/>
      <c r="CS16" s="843"/>
      <c r="CT16" s="843"/>
      <c r="CU16" s="843"/>
      <c r="CV16" s="843"/>
      <c r="CW16" s="843"/>
      <c r="CX16" s="843"/>
      <c r="CY16" s="843"/>
      <c r="CZ16" s="843"/>
      <c r="DA16" s="843"/>
      <c r="DB16" s="843"/>
      <c r="DC16" s="843"/>
      <c r="DD16" s="843"/>
      <c r="DE16" s="843"/>
      <c r="DF16" s="843"/>
      <c r="DG16" s="843"/>
      <c r="DH16" s="843"/>
      <c r="DI16" s="843"/>
      <c r="DJ16" s="843"/>
      <c r="DK16" s="843"/>
      <c r="DL16" s="843"/>
      <c r="DM16" s="843"/>
      <c r="DN16" s="843"/>
      <c r="DO16" s="843"/>
      <c r="DP16" s="843"/>
      <c r="DQ16" s="843"/>
      <c r="DR16" s="843"/>
      <c r="DS16" s="843"/>
      <c r="DT16" s="843"/>
      <c r="DU16" s="843"/>
      <c r="DV16" s="843"/>
      <c r="DW16" s="843"/>
      <c r="DX16" s="843"/>
      <c r="DY16" s="843"/>
      <c r="DZ16" s="843"/>
      <c r="EA16" s="843"/>
      <c r="EB16" s="843"/>
      <c r="EC16" s="843"/>
      <c r="ED16" s="843"/>
      <c r="EE16" s="843"/>
      <c r="EF16" s="843"/>
      <c r="EG16" s="843"/>
      <c r="EH16" s="843"/>
      <c r="EI16" s="845" t="s">
        <v>1641</v>
      </c>
      <c r="EJ16" s="843"/>
      <c r="EK16" s="843"/>
      <c r="EL16" s="843"/>
      <c r="EM16" s="843"/>
      <c r="EN16" s="843"/>
      <c r="EO16" s="843"/>
      <c r="EP16" s="843"/>
    </row>
    <row r="17" spans="1:151" s="497" customFormat="1">
      <c r="A17" s="684"/>
      <c r="B17" s="793" t="s">
        <v>483</v>
      </c>
      <c r="C17" s="793" t="s">
        <v>1419</v>
      </c>
      <c r="D17" s="798">
        <v>99.655874392107634</v>
      </c>
      <c r="E17" s="798">
        <v>100.74348214987667</v>
      </c>
      <c r="F17" s="798">
        <v>101.55583100183054</v>
      </c>
      <c r="G17" s="798">
        <v>102.07560431052458</v>
      </c>
      <c r="H17" s="798">
        <v>101.99670008354963</v>
      </c>
      <c r="I17" s="798">
        <v>101.4840031112109</v>
      </c>
      <c r="J17" s="798">
        <v>100.64484411093515</v>
      </c>
      <c r="K17" s="798">
        <v>99.375830664397512</v>
      </c>
      <c r="L17" s="798">
        <v>98.246566945594324</v>
      </c>
      <c r="M17" s="798">
        <v>97.089385712982178</v>
      </c>
      <c r="N17" s="798">
        <v>95.936581409142207</v>
      </c>
      <c r="O17" s="798">
        <v>94.670265471079631</v>
      </c>
      <c r="P17" s="798">
        <v>93.642912075283192</v>
      </c>
      <c r="Q17" s="798">
        <v>92.793883683484168</v>
      </c>
      <c r="R17" s="798">
        <v>92.217547922110001</v>
      </c>
      <c r="S17" s="798">
        <v>92.04493580052754</v>
      </c>
      <c r="T17" s="798">
        <v>92.105933868056397</v>
      </c>
      <c r="U17" s="798">
        <v>92.361666829947126</v>
      </c>
      <c r="V17" s="798">
        <v>92.634093760385923</v>
      </c>
      <c r="W17" s="798">
        <v>92.987180983594612</v>
      </c>
      <c r="X17" s="798">
        <v>92.795449495825125</v>
      </c>
      <c r="Y17" s="798">
        <v>92.279820041222706</v>
      </c>
      <c r="Z17" s="798">
        <v>91.512334268043674</v>
      </c>
      <c r="AA17" s="798">
        <v>90.35788553663339</v>
      </c>
      <c r="AB17" s="798">
        <v>89.491608347193406</v>
      </c>
      <c r="AC17" s="798">
        <v>88.741377811995804</v>
      </c>
      <c r="AD17" s="798">
        <v>88.148414968761159</v>
      </c>
      <c r="AE17" s="798">
        <v>87.645706175897047</v>
      </c>
      <c r="AF17" s="798">
        <v>87.392575722677563</v>
      </c>
      <c r="AG17" s="798">
        <v>87.359255555980027</v>
      </c>
      <c r="AH17" s="798">
        <v>87.621746888939057</v>
      </c>
      <c r="AI17" s="798">
        <v>88.245908565947701</v>
      </c>
      <c r="AJ17" s="798">
        <v>89.272992828933411</v>
      </c>
      <c r="AK17" s="798">
        <v>90.636656066743498</v>
      </c>
      <c r="AL17" s="798">
        <v>92.199461875759297</v>
      </c>
      <c r="AM17" s="798">
        <v>94.079432144916822</v>
      </c>
      <c r="AN17" s="798">
        <v>95.54243087183535</v>
      </c>
      <c r="AO17" s="798">
        <v>96.80576402110627</v>
      </c>
      <c r="AP17" s="798">
        <v>97.879563614362894</v>
      </c>
      <c r="AQ17" s="798">
        <v>98.753708971745795</v>
      </c>
      <c r="AR17" s="798">
        <v>99.632063609855933</v>
      </c>
      <c r="AS17" s="798">
        <v>100.45075211087709</v>
      </c>
      <c r="AT17" s="798">
        <v>101.16347530752117</v>
      </c>
      <c r="AU17" s="798">
        <v>101.65078578135748</v>
      </c>
      <c r="AV17" s="798">
        <v>102.02383656534327</v>
      </c>
      <c r="AW17" s="798">
        <v>102.31732373376053</v>
      </c>
      <c r="AX17" s="798">
        <v>102.72406251791017</v>
      </c>
      <c r="AY17" s="798">
        <v>103.25146394105499</v>
      </c>
      <c r="AZ17" s="798">
        <v>104.48234683685889</v>
      </c>
      <c r="BA17" s="798">
        <v>106.17859361205537</v>
      </c>
      <c r="BB17" s="798">
        <v>108.11686567481996</v>
      </c>
      <c r="BC17" s="798">
        <v>110.63038230088904</v>
      </c>
      <c r="BD17" s="798">
        <v>111.93722066266696</v>
      </c>
      <c r="BE17" s="798">
        <v>112.4951418723207</v>
      </c>
      <c r="BF17" s="798">
        <v>112.30147169729625</v>
      </c>
      <c r="BG17" s="798">
        <v>110.85755471113102</v>
      </c>
      <c r="BH17" s="798">
        <v>110.04867414236107</v>
      </c>
      <c r="BI17" s="798">
        <v>109.53189203783964</v>
      </c>
      <c r="BJ17" s="798">
        <v>109.56638618916737</v>
      </c>
      <c r="BK17" s="798">
        <v>110.39473084146148</v>
      </c>
      <c r="BL17" s="798">
        <v>111.48031132232883</v>
      </c>
      <c r="BM17" s="798">
        <v>112.78638384039576</v>
      </c>
      <c r="BN17" s="798">
        <v>114.10654892356391</v>
      </c>
      <c r="BO17" s="798">
        <v>115.44584937656533</v>
      </c>
      <c r="BP17" s="798">
        <v>116.58432461624993</v>
      </c>
      <c r="BQ17" s="798">
        <v>117.66596599108861</v>
      </c>
      <c r="BR17" s="798">
        <v>118.67769150187695</v>
      </c>
      <c r="BS17" s="857">
        <v>120.030207387944</v>
      </c>
      <c r="BT17" s="846">
        <v>120.45004158572</v>
      </c>
      <c r="BU17" s="846">
        <v>120.33303029853801</v>
      </c>
      <c r="BV17" s="846">
        <v>119.66853722434</v>
      </c>
      <c r="BW17" s="846">
        <v>118.064171733764</v>
      </c>
      <c r="BX17" s="846">
        <v>116.92464601894</v>
      </c>
      <c r="BY17" s="846">
        <v>116.013683951693</v>
      </c>
      <c r="BZ17" s="846">
        <v>115.53901380996101</v>
      </c>
      <c r="CA17" s="846">
        <v>115.878671822537</v>
      </c>
      <c r="CB17" s="846">
        <v>116.079936985053</v>
      </c>
      <c r="CC17" s="846">
        <v>116.18506403956501</v>
      </c>
      <c r="CD17" s="846">
        <v>115.87507926889501</v>
      </c>
      <c r="CE17" s="846">
        <v>114.923156961206</v>
      </c>
      <c r="CF17" s="846">
        <v>113.463940478585</v>
      </c>
      <c r="CG17" s="846">
        <v>111.669074412409</v>
      </c>
      <c r="CH17" s="846">
        <v>109.85676690020099</v>
      </c>
      <c r="CI17" s="846">
        <v>107.92729788564</v>
      </c>
      <c r="CJ17" s="846">
        <v>106.85193147894699</v>
      </c>
      <c r="CK17" s="846">
        <v>106.269135367904</v>
      </c>
      <c r="CL17" s="846">
        <v>106.096425489092</v>
      </c>
      <c r="CM17" s="846">
        <v>106.425126559405</v>
      </c>
      <c r="CN17" s="846">
        <v>106.697212421288</v>
      </c>
      <c r="CO17" s="846">
        <v>107.075377597258</v>
      </c>
      <c r="CP17" s="846">
        <v>107.547242350734</v>
      </c>
      <c r="CQ17" s="846">
        <v>108.22603664799701</v>
      </c>
      <c r="CR17" s="846">
        <v>108.854121265822</v>
      </c>
      <c r="CS17" s="846">
        <v>109.462341044986</v>
      </c>
      <c r="CT17" s="846">
        <v>109.920845014755</v>
      </c>
      <c r="CU17" s="846">
        <v>110.266878353785</v>
      </c>
      <c r="CV17" s="846">
        <v>110.034846464491</v>
      </c>
      <c r="CW17" s="846">
        <v>109.385500720563</v>
      </c>
      <c r="CX17" s="846">
        <v>108.420530648</v>
      </c>
      <c r="CY17" s="846">
        <v>106.651519497612</v>
      </c>
      <c r="CZ17" s="846">
        <v>105.847145224695</v>
      </c>
      <c r="DA17" s="846">
        <v>105.658935617563</v>
      </c>
      <c r="DB17" s="846">
        <v>106.40311840908799</v>
      </c>
      <c r="DC17" s="846">
        <v>108.464214634656</v>
      </c>
      <c r="DD17" s="846">
        <v>111.319991889158</v>
      </c>
      <c r="DE17" s="846">
        <v>114.85981537618299</v>
      </c>
      <c r="DF17" s="846">
        <v>118.544605745826</v>
      </c>
      <c r="DG17" s="846">
        <v>122.773992911178</v>
      </c>
      <c r="DH17" s="846">
        <v>125.01389110309</v>
      </c>
      <c r="DI17" s="846">
        <v>126.024407053909</v>
      </c>
      <c r="DJ17" s="846">
        <v>125.89356413409899</v>
      </c>
      <c r="DK17" s="846">
        <v>123.96072350239299</v>
      </c>
      <c r="DL17" s="846">
        <v>122.88815470260801</v>
      </c>
      <c r="DM17" s="846">
        <v>122.140339523671</v>
      </c>
      <c r="DN17" s="846">
        <v>122.021443805693</v>
      </c>
      <c r="DO17" s="846">
        <v>122.937904797654</v>
      </c>
      <c r="DP17" s="846">
        <v>123.835252850751</v>
      </c>
      <c r="DQ17" s="846">
        <v>124.742182685283</v>
      </c>
      <c r="DR17" s="846">
        <v>125.342573068973</v>
      </c>
      <c r="DS17" s="846">
        <v>125.412065878153</v>
      </c>
      <c r="DT17" s="846">
        <v>125.223557592997</v>
      </c>
      <c r="DU17" s="846">
        <v>124.91078772281401</v>
      </c>
      <c r="DV17" s="846">
        <v>124.71045454960699</v>
      </c>
      <c r="DW17" s="846">
        <v>124.775944231278</v>
      </c>
      <c r="DX17" s="846">
        <v>125.01133573064099</v>
      </c>
      <c r="DY17" s="846">
        <v>125.28655943255499</v>
      </c>
      <c r="DZ17" s="846">
        <v>125.425113144143</v>
      </c>
      <c r="EA17" s="846">
        <v>125.255825824979</v>
      </c>
      <c r="EB17" s="846">
        <v>124.998640781143</v>
      </c>
      <c r="EC17" s="846">
        <v>124.732867005318</v>
      </c>
      <c r="ED17" s="846">
        <v>124.640775538448</v>
      </c>
      <c r="EE17" s="846">
        <v>124.86864664892801</v>
      </c>
      <c r="EF17" s="846">
        <v>125.294860624904</v>
      </c>
      <c r="EG17" s="846">
        <v>125.82029697042999</v>
      </c>
      <c r="EH17" s="846">
        <v>126.272977400009</v>
      </c>
      <c r="EI17" s="846">
        <v>126.56275663805209</v>
      </c>
      <c r="EJ17" s="846">
        <v>126.85320087987137</v>
      </c>
      <c r="EK17" s="846">
        <v>127.14431165155968</v>
      </c>
      <c r="EL17" s="846">
        <v>127.43609048271203</v>
      </c>
      <c r="EM17" s="846">
        <v>127.72853890643367</v>
      </c>
      <c r="EN17" s="846">
        <v>128.02165845934809</v>
      </c>
      <c r="EO17" s="846">
        <v>128.31545068160514</v>
      </c>
      <c r="EP17" s="846">
        <v>128.60991711688908</v>
      </c>
      <c r="EQ17"/>
      <c r="ER17"/>
      <c r="ES17"/>
      <c r="ET17"/>
      <c r="EU17"/>
    </row>
    <row r="18" spans="1:151">
      <c r="B18" s="791" t="s">
        <v>484</v>
      </c>
      <c r="C18" s="793"/>
      <c r="D18" s="799"/>
      <c r="E18" s="799"/>
      <c r="F18" s="799"/>
      <c r="G18" s="799"/>
      <c r="H18" s="799"/>
      <c r="I18" s="799"/>
      <c r="J18" s="799"/>
      <c r="K18" s="799"/>
      <c r="L18" s="799"/>
      <c r="M18" s="799"/>
      <c r="N18" s="799"/>
      <c r="O18" s="799"/>
      <c r="P18" s="799"/>
      <c r="Q18" s="799"/>
      <c r="R18" s="799"/>
      <c r="S18" s="799"/>
      <c r="T18" s="799"/>
      <c r="U18" s="799"/>
      <c r="V18" s="799"/>
      <c r="W18" s="799"/>
      <c r="X18" s="799"/>
      <c r="Y18" s="799"/>
      <c r="Z18" s="799"/>
      <c r="AA18" s="799"/>
      <c r="AB18" s="799"/>
      <c r="AC18" s="799"/>
      <c r="AD18" s="799"/>
      <c r="AE18" s="799"/>
      <c r="AF18" s="799"/>
      <c r="AG18" s="799"/>
      <c r="AH18" s="799"/>
      <c r="AI18" s="799"/>
      <c r="AJ18" s="799"/>
      <c r="AK18" s="799"/>
      <c r="AL18" s="799"/>
      <c r="AM18" s="799"/>
      <c r="AN18" s="799"/>
      <c r="AO18" s="799"/>
      <c r="AP18" s="799"/>
      <c r="AQ18" s="799"/>
      <c r="AR18" s="799"/>
      <c r="AS18" s="799"/>
      <c r="AT18" s="799"/>
      <c r="AU18" s="799"/>
      <c r="AV18" s="799"/>
      <c r="AW18" s="799"/>
      <c r="AX18" s="799"/>
      <c r="AY18" s="799"/>
      <c r="AZ18" s="799"/>
      <c r="BA18" s="799"/>
      <c r="BB18" s="799"/>
      <c r="BC18" s="799"/>
      <c r="BD18" s="799"/>
      <c r="BE18" s="799"/>
      <c r="BF18" s="799"/>
      <c r="BG18" s="799"/>
      <c r="BH18" s="799"/>
      <c r="BI18" s="799"/>
      <c r="BJ18" s="799"/>
      <c r="BK18" s="799"/>
      <c r="BL18" s="799"/>
      <c r="BM18" s="799"/>
      <c r="BN18" s="799"/>
      <c r="BO18" s="799"/>
      <c r="BP18" s="799"/>
      <c r="BQ18" s="799"/>
      <c r="BR18" s="799"/>
      <c r="BS18" s="857"/>
      <c r="BT18" s="846"/>
      <c r="BU18" s="846"/>
      <c r="BV18" s="846"/>
      <c r="BW18" s="846"/>
      <c r="BX18" s="846"/>
      <c r="BY18" s="846"/>
      <c r="BZ18" s="846"/>
      <c r="CA18" s="846"/>
      <c r="CB18" s="846"/>
      <c r="CC18" s="846"/>
      <c r="CD18" s="846"/>
      <c r="CE18" s="846"/>
      <c r="CF18" s="846"/>
      <c r="CG18" s="846"/>
      <c r="CH18" s="846"/>
      <c r="CI18" s="846"/>
      <c r="CJ18" s="846"/>
      <c r="CK18" s="846"/>
      <c r="CL18" s="846"/>
      <c r="CM18" s="846"/>
      <c r="CN18" s="846"/>
      <c r="CO18" s="846"/>
      <c r="CP18" s="846"/>
      <c r="CQ18" s="846"/>
      <c r="CR18" s="846"/>
      <c r="CS18" s="846"/>
      <c r="CT18" s="846"/>
      <c r="CU18" s="846"/>
      <c r="CV18" s="846"/>
      <c r="CW18" s="846"/>
      <c r="CX18" s="846"/>
      <c r="CY18" s="846"/>
      <c r="CZ18" s="846"/>
      <c r="DA18" s="846"/>
      <c r="DB18" s="846"/>
      <c r="DC18" s="846"/>
      <c r="DD18" s="846"/>
      <c r="DE18" s="846"/>
      <c r="DF18" s="846"/>
      <c r="DG18" s="846"/>
      <c r="DH18" s="846"/>
      <c r="DI18" s="846"/>
      <c r="DJ18" s="846"/>
      <c r="DK18" s="846"/>
      <c r="DL18" s="846"/>
      <c r="DM18" s="846"/>
      <c r="DN18" s="846"/>
      <c r="DO18" s="846"/>
      <c r="DP18" s="846"/>
      <c r="DQ18" s="846"/>
      <c r="DR18" s="846"/>
      <c r="DS18" s="846"/>
      <c r="DT18" s="846"/>
      <c r="DU18" s="846"/>
      <c r="DV18" s="846"/>
      <c r="DW18" s="847" t="s">
        <v>1569</v>
      </c>
      <c r="DX18" s="846"/>
      <c r="DY18" s="846"/>
      <c r="DZ18" s="846"/>
      <c r="EA18" s="846"/>
      <c r="EB18" s="846"/>
      <c r="EC18" s="846"/>
      <c r="ED18" s="846"/>
      <c r="EE18" s="846"/>
      <c r="EF18" s="846"/>
      <c r="EG18" s="846"/>
      <c r="EH18" s="846"/>
      <c r="EI18" s="846"/>
      <c r="EJ18" s="846"/>
      <c r="EK18" s="846"/>
      <c r="EL18" s="846"/>
      <c r="EM18" s="846"/>
      <c r="EN18" s="846"/>
      <c r="EO18" s="846"/>
      <c r="EP18" s="846"/>
    </row>
    <row r="19" spans="1:151" s="563" customFormat="1">
      <c r="A19" s="685"/>
      <c r="B19" s="793" t="s">
        <v>485</v>
      </c>
      <c r="C19" s="800" t="s">
        <v>1420</v>
      </c>
      <c r="D19" s="801">
        <v>38.29104346130633</v>
      </c>
      <c r="E19" s="801">
        <v>35.684156299632022</v>
      </c>
      <c r="F19" s="801">
        <v>37.634092991835686</v>
      </c>
      <c r="G19" s="801">
        <v>41.942286760478524</v>
      </c>
      <c r="H19" s="801">
        <v>41.502385244363829</v>
      </c>
      <c r="I19" s="801">
        <v>42.927007569711904</v>
      </c>
      <c r="J19" s="801">
        <v>49.613834986239233</v>
      </c>
      <c r="K19" s="801">
        <v>44.667224322380221</v>
      </c>
      <c r="L19" s="801">
        <v>39.635766764940456</v>
      </c>
      <c r="M19" s="801">
        <v>40.333722974006896</v>
      </c>
      <c r="N19" s="801">
        <v>40.836589314630771</v>
      </c>
      <c r="O19" s="801">
        <v>32.557859728828895</v>
      </c>
      <c r="P19" s="801">
        <v>30.92050625709718</v>
      </c>
      <c r="Q19" s="801">
        <v>29.527573378572299</v>
      </c>
      <c r="R19" s="801">
        <v>27.451098441492974</v>
      </c>
      <c r="S19" s="801">
        <v>26.618300453191612</v>
      </c>
      <c r="T19" s="801">
        <v>33.733368223710372</v>
      </c>
      <c r="U19" s="801">
        <v>41.279752726670637</v>
      </c>
      <c r="V19" s="801">
        <v>46.539980399651512</v>
      </c>
      <c r="W19" s="801">
        <v>52.754610840234335</v>
      </c>
      <c r="X19" s="801">
        <v>55.337554865048041</v>
      </c>
      <c r="Y19" s="801">
        <v>62.556635077949608</v>
      </c>
      <c r="Z19" s="801">
        <v>67.715068757228309</v>
      </c>
      <c r="AA19" s="801">
        <v>62.486301325915782</v>
      </c>
      <c r="AB19" s="801">
        <v>58.676843988679643</v>
      </c>
      <c r="AC19" s="801">
        <v>52.091120708018913</v>
      </c>
      <c r="AD19" s="801">
        <v>41.829286283923288</v>
      </c>
      <c r="AE19" s="801">
        <v>43.134082353396451</v>
      </c>
      <c r="AF19" s="801">
        <v>50.968822499454021</v>
      </c>
      <c r="AG19" s="801">
        <v>53.091857012023382</v>
      </c>
      <c r="AH19" s="801">
        <v>56.000328725653134</v>
      </c>
      <c r="AI19" s="801">
        <v>68.196244830899929</v>
      </c>
      <c r="AJ19" s="801">
        <v>59.633346188341022</v>
      </c>
      <c r="AK19" s="801">
        <v>60.823078710426444</v>
      </c>
      <c r="AL19" s="801">
        <v>63.437739649012038</v>
      </c>
      <c r="AM19" s="801">
        <v>69.439108925004234</v>
      </c>
      <c r="AN19" s="801">
        <v>76.390648085732181</v>
      </c>
      <c r="AO19" s="801">
        <v>83.663671920871892</v>
      </c>
      <c r="AP19" s="801">
        <v>89.229355942118318</v>
      </c>
      <c r="AQ19" s="801">
        <v>93.35893518324437</v>
      </c>
      <c r="AR19" s="801">
        <v>101.94214491610106</v>
      </c>
      <c r="AS19" s="801">
        <v>121.91942097381968</v>
      </c>
      <c r="AT19" s="801">
        <v>123.52464045441143</v>
      </c>
      <c r="AU19" s="801">
        <v>120.5654398305808</v>
      </c>
      <c r="AV19" s="801">
        <v>129.90817736240626</v>
      </c>
      <c r="AW19" s="801">
        <v>130.30164934541529</v>
      </c>
      <c r="AX19" s="801">
        <v>117.03703530780466</v>
      </c>
      <c r="AY19" s="801">
        <v>116.05670492995803</v>
      </c>
      <c r="AZ19" s="801">
        <v>129.31417301094845</v>
      </c>
      <c r="BA19" s="801">
        <v>137.7115010879329</v>
      </c>
      <c r="BB19" s="801">
        <v>163.39989454692045</v>
      </c>
      <c r="BC19" s="801">
        <v>181.77764103880722</v>
      </c>
      <c r="BD19" s="801">
        <v>227.36816295896958</v>
      </c>
      <c r="BE19" s="801">
        <v>222.24429067817888</v>
      </c>
      <c r="BF19" s="801">
        <v>125.94936079999951</v>
      </c>
      <c r="BG19" s="801">
        <v>98.740943896558406</v>
      </c>
      <c r="BH19" s="801">
        <v>110.59815848594947</v>
      </c>
      <c r="BI19" s="801">
        <v>121.00683206855987</v>
      </c>
      <c r="BJ19" s="801">
        <v>135.22525725050014</v>
      </c>
      <c r="BK19" s="801">
        <v>177.29058644917549</v>
      </c>
      <c r="BL19" s="801">
        <v>177.52983813385868</v>
      </c>
      <c r="BM19" s="801">
        <v>172.63165679772874</v>
      </c>
      <c r="BN19" s="801">
        <v>191.60518192142953</v>
      </c>
      <c r="BO19" s="801">
        <v>221.16650892590164</v>
      </c>
      <c r="BP19" s="801">
        <v>243.7343581075485</v>
      </c>
      <c r="BQ19" s="801">
        <v>235.14265347979187</v>
      </c>
      <c r="BR19" s="801">
        <v>233.3287221395673</v>
      </c>
      <c r="BS19" s="858">
        <v>242.843895549823</v>
      </c>
      <c r="BT19" s="848">
        <v>225.08664024186999</v>
      </c>
      <c r="BU19" s="848">
        <v>223.08500355817799</v>
      </c>
      <c r="BV19" s="848">
        <v>221.468364219009</v>
      </c>
      <c r="BW19" s="848">
        <v>227.321005980883</v>
      </c>
      <c r="BX19" s="848">
        <v>218.757537921824</v>
      </c>
      <c r="BY19" s="848">
        <v>229.53352049281301</v>
      </c>
      <c r="BZ19" s="848">
        <v>227.90750656528999</v>
      </c>
      <c r="CA19" s="848">
        <v>229.464508504387</v>
      </c>
      <c r="CB19" s="848">
        <v>230.69254444135601</v>
      </c>
      <c r="CC19" s="848">
        <v>216.907707721816</v>
      </c>
      <c r="CD19" s="848">
        <v>172.21802084692999</v>
      </c>
      <c r="CE19" s="848">
        <v>127.99715127952101</v>
      </c>
      <c r="CF19" s="848">
        <v>134.056398572967</v>
      </c>
      <c r="CG19" s="848">
        <v>113.730486322402</v>
      </c>
      <c r="CH19" s="848">
        <v>100.14444865305801</v>
      </c>
      <c r="CI19" s="848">
        <v>81.029943301720095</v>
      </c>
      <c r="CJ19" s="848">
        <v>100.240128807945</v>
      </c>
      <c r="CK19" s="848">
        <v>103.26084167509001</v>
      </c>
      <c r="CL19" s="848">
        <v>115.469086215243</v>
      </c>
      <c r="CM19" s="848">
        <v>123.072285690635</v>
      </c>
      <c r="CN19" s="848">
        <v>113.86478712349</v>
      </c>
      <c r="CO19" s="848">
        <v>118.156222212028</v>
      </c>
      <c r="CP19" s="848">
        <v>138.10949676474601</v>
      </c>
      <c r="CQ19" s="848">
        <v>149.10555280992</v>
      </c>
      <c r="CR19" s="848">
        <v>159.27654338550499</v>
      </c>
      <c r="CS19" s="848">
        <v>166.74900264397201</v>
      </c>
      <c r="CT19" s="848">
        <v>151.007929842441</v>
      </c>
      <c r="CU19" s="848">
        <v>135.05368074227499</v>
      </c>
      <c r="CV19" s="848">
        <v>134.13926837934</v>
      </c>
      <c r="CW19" s="848">
        <v>121.76935135957901</v>
      </c>
      <c r="CX19" s="848">
        <v>126.177616297472</v>
      </c>
      <c r="CY19" s="848">
        <v>102.808533248456</v>
      </c>
      <c r="CZ19" s="848">
        <v>68.766525057512297</v>
      </c>
      <c r="DA19" s="848">
        <v>90.313762799734803</v>
      </c>
      <c r="DB19" s="848">
        <v>104.930749402806</v>
      </c>
      <c r="DC19" s="848">
        <v>139.41590968961199</v>
      </c>
      <c r="DD19" s="848">
        <v>156.21544317047099</v>
      </c>
      <c r="DE19" s="848">
        <v>192.67849832809901</v>
      </c>
      <c r="DF19" s="848">
        <v>244.04503960763699</v>
      </c>
      <c r="DG19" s="848">
        <v>277.73650009523101</v>
      </c>
      <c r="DH19" s="848">
        <v>311.77721241872302</v>
      </c>
      <c r="DI19" s="848">
        <v>350.12388884559499</v>
      </c>
      <c r="DJ19" s="848">
        <v>258.40673529227797</v>
      </c>
      <c r="DK19" s="848">
        <v>203.67137773532301</v>
      </c>
      <c r="DL19" s="848">
        <v>175.80578664329701</v>
      </c>
      <c r="DM19" s="848">
        <v>189.25054852504601</v>
      </c>
      <c r="DN19" s="848">
        <v>189.292346786492</v>
      </c>
      <c r="DO19" s="848">
        <v>175.570639324886</v>
      </c>
      <c r="DP19" s="848">
        <v>185.81747981729501</v>
      </c>
      <c r="DQ19" s="848">
        <v>179.36104370931801</v>
      </c>
      <c r="DR19" s="848">
        <v>177.26559918951901</v>
      </c>
      <c r="DS19" s="848">
        <v>181.507218607856</v>
      </c>
      <c r="DT19" s="848">
        <v>160.24526998156</v>
      </c>
      <c r="DU19" s="848">
        <v>160.398381146547</v>
      </c>
      <c r="DV19" s="848">
        <v>150.39756646820399</v>
      </c>
      <c r="DW19" s="848">
        <v>157.76916463095699</v>
      </c>
      <c r="DX19" s="848">
        <v>156.449361296799</v>
      </c>
      <c r="DY19" s="848">
        <v>155.17384618082099</v>
      </c>
      <c r="DZ19" s="848">
        <v>155.09821031889001</v>
      </c>
      <c r="EA19" s="848">
        <v>154.718087450599</v>
      </c>
      <c r="EB19" s="848">
        <v>148.00997307859399</v>
      </c>
      <c r="EC19" s="848">
        <v>148.62900532581901</v>
      </c>
      <c r="ED19" s="848">
        <v>150.908311243388</v>
      </c>
      <c r="EE19" s="848">
        <v>150.4846382389153</v>
      </c>
      <c r="EF19" s="848">
        <v>150.06215469056491</v>
      </c>
      <c r="EG19" s="848">
        <v>149.64085725895518</v>
      </c>
      <c r="EH19" s="848">
        <v>149.22074261407971</v>
      </c>
      <c r="EI19" s="848">
        <v>149.3176290629774</v>
      </c>
      <c r="EJ19" s="848">
        <v>149.41457841857166</v>
      </c>
      <c r="EK19" s="848">
        <v>149.51159072170677</v>
      </c>
      <c r="EL19" s="848">
        <v>149.60866601325344</v>
      </c>
      <c r="EM19" s="848">
        <v>149.70580433410896</v>
      </c>
      <c r="EN19" s="848">
        <v>149.80300572519718</v>
      </c>
      <c r="EO19" s="848">
        <v>149.9002702274685</v>
      </c>
      <c r="EP19" s="848">
        <v>149.99759788189991</v>
      </c>
      <c r="EQ19"/>
      <c r="ER19"/>
      <c r="ES19"/>
      <c r="ET19"/>
      <c r="EU19"/>
    </row>
    <row r="20" spans="1:151" s="563" customFormat="1">
      <c r="A20" s="685" t="s">
        <v>1391</v>
      </c>
      <c r="B20" s="793" t="s">
        <v>486</v>
      </c>
      <c r="C20" s="793" t="s">
        <v>1421</v>
      </c>
      <c r="D20" s="799">
        <v>18.176666666666666</v>
      </c>
      <c r="E20" s="799">
        <v>16.439999999999998</v>
      </c>
      <c r="F20" s="799">
        <v>16.976666666666667</v>
      </c>
      <c r="G20" s="799">
        <v>18.313333333333336</v>
      </c>
      <c r="H20" s="799">
        <v>19.486666666666668</v>
      </c>
      <c r="I20" s="799">
        <v>20.63</v>
      </c>
      <c r="J20" s="799">
        <v>23.063333333333333</v>
      </c>
      <c r="K20" s="799">
        <v>21.083333333333332</v>
      </c>
      <c r="L20" s="799">
        <v>18.489999999999998</v>
      </c>
      <c r="M20" s="799">
        <v>18.656666666666666</v>
      </c>
      <c r="N20" s="799">
        <v>18.84</v>
      </c>
      <c r="O20" s="799">
        <v>14.163333333333334</v>
      </c>
      <c r="P20" s="799">
        <v>13.280000000000001</v>
      </c>
      <c r="Q20" s="799">
        <v>13.003333333333336</v>
      </c>
      <c r="R20" s="799">
        <v>11.85</v>
      </c>
      <c r="S20" s="799">
        <v>11.643333333333333</v>
      </c>
      <c r="T20" s="799">
        <v>16.03</v>
      </c>
      <c r="U20" s="799">
        <v>20.443333333333332</v>
      </c>
      <c r="V20" s="799">
        <v>23.806666666666668</v>
      </c>
      <c r="W20" s="799">
        <v>26.616666666666664</v>
      </c>
      <c r="X20" s="799">
        <v>26.766666666666666</v>
      </c>
      <c r="Y20" s="799">
        <v>29.883333333333336</v>
      </c>
      <c r="Z20" s="799">
        <v>29.669999999999998</v>
      </c>
      <c r="AA20" s="799">
        <v>26.069999999999997</v>
      </c>
      <c r="AB20" s="799">
        <v>26.72666666666667</v>
      </c>
      <c r="AC20" s="799">
        <v>25.213333333333335</v>
      </c>
      <c r="AD20" s="799">
        <v>19.313333333333333</v>
      </c>
      <c r="AE20" s="799">
        <v>20.923333333333332</v>
      </c>
      <c r="AF20" s="799">
        <v>25.203333333333333</v>
      </c>
      <c r="AG20" s="799">
        <v>26.936666666666667</v>
      </c>
      <c r="AH20" s="799">
        <v>26.736666666666668</v>
      </c>
      <c r="AI20" s="799">
        <v>31.323262019783755</v>
      </c>
      <c r="AJ20" s="799">
        <v>26.538422318422317</v>
      </c>
      <c r="AK20" s="799">
        <v>28.398066168935731</v>
      </c>
      <c r="AL20" s="799">
        <v>29.353429951690817</v>
      </c>
      <c r="AM20" s="799">
        <v>32.0997261747914</v>
      </c>
      <c r="AN20" s="799">
        <v>35.58812650312651</v>
      </c>
      <c r="AO20" s="799">
        <v>40.500202020202018</v>
      </c>
      <c r="AP20" s="799">
        <v>42.678458811719679</v>
      </c>
      <c r="AQ20" s="799">
        <v>46.101754888428808</v>
      </c>
      <c r="AR20" s="799">
        <v>50.803441558441556</v>
      </c>
      <c r="AS20" s="799">
        <v>59.990477131564091</v>
      </c>
      <c r="AT20" s="799">
        <v>56.54422077922078</v>
      </c>
      <c r="AU20" s="799">
        <v>60.953930830039532</v>
      </c>
      <c r="AV20" s="799">
        <v>68.331886253842768</v>
      </c>
      <c r="AW20" s="799">
        <v>68.818035426731072</v>
      </c>
      <c r="AX20" s="799">
        <v>58.99563492063492</v>
      </c>
      <c r="AY20" s="799">
        <v>57.338152393500224</v>
      </c>
      <c r="AZ20" s="799">
        <v>66.157950310559002</v>
      </c>
      <c r="BA20" s="799">
        <v>73.450909749670615</v>
      </c>
      <c r="BB20" s="799">
        <v>87.697537591233242</v>
      </c>
      <c r="BC20" s="799">
        <v>95.223706004140809</v>
      </c>
      <c r="BD20" s="799">
        <v>120.99309764309766</v>
      </c>
      <c r="BE20" s="799">
        <v>115.80177949264906</v>
      </c>
      <c r="BF20" s="799">
        <v>55.840376811594204</v>
      </c>
      <c r="BG20" s="799">
        <v>44.088373737373736</v>
      </c>
      <c r="BH20" s="799">
        <v>59.240264550264534</v>
      </c>
      <c r="BI20" s="799">
        <v>68.219624087667555</v>
      </c>
      <c r="BJ20" s="799">
        <v>75.513751594621141</v>
      </c>
      <c r="BK20" s="799">
        <v>77.06332493673797</v>
      </c>
      <c r="BL20" s="799">
        <v>78.132840307840311</v>
      </c>
      <c r="BM20" s="799">
        <v>75.502222222222215</v>
      </c>
      <c r="BN20" s="799">
        <v>85.440723801158583</v>
      </c>
      <c r="BO20" s="799">
        <v>99.680342305037968</v>
      </c>
      <c r="BP20" s="799">
        <v>110.11515632515632</v>
      </c>
      <c r="BQ20" s="799">
        <v>103.22976640107073</v>
      </c>
      <c r="BR20" s="799">
        <v>103.1819672919673</v>
      </c>
      <c r="BS20" s="857">
        <v>112.41666185666099</v>
      </c>
      <c r="BT20" s="846">
        <v>103.003144697492</v>
      </c>
      <c r="BU20" s="846">
        <v>102.990684453228</v>
      </c>
      <c r="BV20" s="846">
        <v>101.975976953803</v>
      </c>
      <c r="BW20" s="846">
        <v>105.205773406947</v>
      </c>
      <c r="BX20" s="846">
        <v>99.367261967501094</v>
      </c>
      <c r="BY20" s="846">
        <v>107.44796526339999</v>
      </c>
      <c r="BZ20" s="846">
        <v>104.66626105778199</v>
      </c>
      <c r="CA20" s="846">
        <v>103.80442247527</v>
      </c>
      <c r="CB20" s="846">
        <v>106.44512025012</v>
      </c>
      <c r="CC20" s="846">
        <v>100.46670932931799</v>
      </c>
      <c r="CD20" s="846">
        <v>74.588258454106196</v>
      </c>
      <c r="CE20" s="846">
        <v>51.848595959595897</v>
      </c>
      <c r="CF20" s="846">
        <v>60.516113516113499</v>
      </c>
      <c r="CG20" s="846">
        <v>49.019454378150002</v>
      </c>
      <c r="CH20" s="846">
        <v>42.263525524395</v>
      </c>
      <c r="CI20" s="846">
        <v>33.1382654704393</v>
      </c>
      <c r="CJ20" s="846">
        <v>45.288667628667604</v>
      </c>
      <c r="CK20" s="846">
        <v>45.107305456218498</v>
      </c>
      <c r="CL20" s="846">
        <v>49.521190476190398</v>
      </c>
      <c r="CM20" s="846">
        <v>53.191375933245503</v>
      </c>
      <c r="CN20" s="846">
        <v>49.663256258234497</v>
      </c>
      <c r="CO20" s="846">
        <v>50.343225212790401</v>
      </c>
      <c r="CP20" s="846">
        <v>58.712722462722397</v>
      </c>
      <c r="CQ20" s="846">
        <v>64.743637900746606</v>
      </c>
      <c r="CR20" s="846">
        <v>71.646128364389199</v>
      </c>
      <c r="CS20" s="846">
        <v>73.302795564338993</v>
      </c>
      <c r="CT20" s="846">
        <v>64.437560909300004</v>
      </c>
      <c r="CU20" s="846">
        <v>60.702674028065303</v>
      </c>
      <c r="CV20" s="846">
        <v>64.985770092226602</v>
      </c>
      <c r="CW20" s="846">
        <v>59.739888951627997</v>
      </c>
      <c r="CX20" s="846">
        <v>60.301003199698798</v>
      </c>
      <c r="CY20" s="846">
        <v>49.096131971892802</v>
      </c>
      <c r="CZ20" s="846">
        <v>31.451851851851799</v>
      </c>
      <c r="DA20" s="846">
        <v>42.312498692933403</v>
      </c>
      <c r="DB20" s="846">
        <v>44.201507622811903</v>
      </c>
      <c r="DC20" s="846">
        <v>59.648475385323202</v>
      </c>
      <c r="DD20" s="846">
        <v>67.3508898508898</v>
      </c>
      <c r="DE20" s="846">
        <v>71.7073737373737</v>
      </c>
      <c r="DF20" s="846">
        <v>78.293173766652004</v>
      </c>
      <c r="DG20" s="846">
        <v>95.353100989187894</v>
      </c>
      <c r="DH20" s="846">
        <v>109.423566618566</v>
      </c>
      <c r="DI20" s="846">
        <v>95.474347616956194</v>
      </c>
      <c r="DJ20" s="846">
        <v>85.197222222222194</v>
      </c>
      <c r="DK20" s="846">
        <v>79.560981554677099</v>
      </c>
      <c r="DL20" s="846">
        <v>76.476929292929199</v>
      </c>
      <c r="DM20" s="846">
        <v>84.926466528640404</v>
      </c>
      <c r="DN20" s="846">
        <v>81.415252525252498</v>
      </c>
      <c r="DO20" s="846">
        <v>80.851637911203099</v>
      </c>
      <c r="DP20" s="846">
        <v>84.423472771190106</v>
      </c>
      <c r="DQ20" s="846">
        <v>78.249594913942701</v>
      </c>
      <c r="DR20" s="846">
        <v>73.158494886755705</v>
      </c>
      <c r="DS20" s="846">
        <v>74.517561076604494</v>
      </c>
      <c r="DT20" s="846">
        <v>66.296647426647397</v>
      </c>
      <c r="DU20" s="846">
        <v>67.998834724052102</v>
      </c>
      <c r="DV20" s="846">
        <v>62.134092007026801</v>
      </c>
      <c r="DW20" s="846">
        <v>65.467435673333298</v>
      </c>
      <c r="DX20" s="846">
        <v>65.632106333333297</v>
      </c>
      <c r="DY20" s="846">
        <v>64.360508444444406</v>
      </c>
      <c r="DZ20" s="846">
        <v>63.513439222222203</v>
      </c>
      <c r="EA20" s="846">
        <v>63.001375000000003</v>
      </c>
      <c r="EB20" s="846">
        <v>62.8572677777777</v>
      </c>
      <c r="EC20" s="846">
        <v>62.866186444444402</v>
      </c>
      <c r="ED20" s="846">
        <v>62.984757000000002</v>
      </c>
      <c r="EE20" s="846">
        <v>63.113045791396473</v>
      </c>
      <c r="EF20" s="846">
        <v>63.241595884332902</v>
      </c>
      <c r="EG20" s="846">
        <v>63.370407811034234</v>
      </c>
      <c r="EH20" s="846">
        <v>63.499482104809459</v>
      </c>
      <c r="EI20" s="846">
        <v>63.747166491345105</v>
      </c>
      <c r="EJ20" s="846">
        <v>63.995816988993788</v>
      </c>
      <c r="EK20" s="846">
        <v>64.245437366142752</v>
      </c>
      <c r="EL20" s="846">
        <v>64.496031405878114</v>
      </c>
      <c r="EM20" s="846">
        <v>64.684866515421263</v>
      </c>
      <c r="EN20" s="846">
        <v>64.874254507022712</v>
      </c>
      <c r="EO20" s="846">
        <v>65.064196999441663</v>
      </c>
      <c r="EP20" s="846">
        <v>65.254695616176804</v>
      </c>
      <c r="EQ20"/>
      <c r="ER20"/>
      <c r="ES20"/>
      <c r="ET20"/>
      <c r="EU20"/>
    </row>
    <row r="21" spans="1:151" s="563" customFormat="1">
      <c r="A21" s="685" t="s">
        <v>1386</v>
      </c>
      <c r="B21" s="793" t="s">
        <v>487</v>
      </c>
      <c r="C21" s="800" t="s">
        <v>1420</v>
      </c>
      <c r="D21" s="801">
        <v>85.19354916282245</v>
      </c>
      <c r="E21" s="801">
        <v>90.491873861599473</v>
      </c>
      <c r="F21" s="801">
        <v>91.792840718073961</v>
      </c>
      <c r="G21" s="801">
        <v>94.348422452043962</v>
      </c>
      <c r="H21" s="801">
        <v>102.28557850692245</v>
      </c>
      <c r="I21" s="801">
        <v>98.518136975075507</v>
      </c>
      <c r="J21" s="801">
        <v>89.027155324125346</v>
      </c>
      <c r="K21" s="801">
        <v>91.186383085308094</v>
      </c>
      <c r="L21" s="801">
        <v>90.380239742075673</v>
      </c>
      <c r="M21" s="801">
        <v>85.101699782222411</v>
      </c>
      <c r="N21" s="801">
        <v>84.065663745703873</v>
      </c>
      <c r="O21" s="801">
        <v>96.44184039839611</v>
      </c>
      <c r="P21" s="801">
        <v>99.15371699804912</v>
      </c>
      <c r="Q21" s="801">
        <v>90.765336041609871</v>
      </c>
      <c r="R21" s="801">
        <v>91.275970765903367</v>
      </c>
      <c r="S21" s="801">
        <v>85.697375856978155</v>
      </c>
      <c r="T21" s="801">
        <v>83.145430835550911</v>
      </c>
      <c r="U21" s="801">
        <v>81.299390298393703</v>
      </c>
      <c r="V21" s="801">
        <v>81.494083241571545</v>
      </c>
      <c r="W21" s="801">
        <v>83.717357476179572</v>
      </c>
      <c r="X21" s="801">
        <v>87.084584101158001</v>
      </c>
      <c r="Y21" s="801">
        <v>80.711153524616151</v>
      </c>
      <c r="Z21" s="801">
        <v>81.472640476332117</v>
      </c>
      <c r="AA21" s="801">
        <v>82.331265728416454</v>
      </c>
      <c r="AB21" s="801">
        <v>85.085237106478587</v>
      </c>
      <c r="AC21" s="801">
        <v>86.829305509889068</v>
      </c>
      <c r="AD21" s="801">
        <v>81.977526231978104</v>
      </c>
      <c r="AE21" s="801">
        <v>85.069819439382613</v>
      </c>
      <c r="AF21" s="801">
        <v>87.137453520661609</v>
      </c>
      <c r="AG21" s="801">
        <v>89.165817827731487</v>
      </c>
      <c r="AH21" s="801">
        <v>92.375016221389174</v>
      </c>
      <c r="AI21" s="801">
        <v>93.199557984679643</v>
      </c>
      <c r="AJ21" s="801">
        <v>95.48926213506104</v>
      </c>
      <c r="AK21" s="801">
        <v>94.63805647296806</v>
      </c>
      <c r="AL21" s="801">
        <v>103.10559052798138</v>
      </c>
      <c r="AM21" s="801">
        <v>106.2559312984217</v>
      </c>
      <c r="AN21" s="801">
        <v>112.39239610756154</v>
      </c>
      <c r="AO21" s="801">
        <v>102.53429066321435</v>
      </c>
      <c r="AP21" s="801">
        <v>104.01253824205186</v>
      </c>
      <c r="AQ21" s="801">
        <v>111.16170144422726</v>
      </c>
      <c r="AR21" s="801">
        <v>109.98706334713707</v>
      </c>
      <c r="AS21" s="801">
        <v>105.17142506426467</v>
      </c>
      <c r="AT21" s="801">
        <v>104.1506248326627</v>
      </c>
      <c r="AU21" s="801">
        <v>108.87240480460483</v>
      </c>
      <c r="AV21" s="801">
        <v>119.83777610248048</v>
      </c>
      <c r="AW21" s="801">
        <v>117.57238646763848</v>
      </c>
      <c r="AX21" s="801">
        <v>118.6495585055489</v>
      </c>
      <c r="AY21" s="801">
        <v>123.79047744412122</v>
      </c>
      <c r="AZ21" s="801">
        <v>129.22669987291425</v>
      </c>
      <c r="BA21" s="801">
        <v>132.89715910778284</v>
      </c>
      <c r="BB21" s="801">
        <v>143.90132799579376</v>
      </c>
      <c r="BC21" s="801">
        <v>160.8279552697793</v>
      </c>
      <c r="BD21" s="801">
        <v>172.384230606046</v>
      </c>
      <c r="BE21" s="801">
        <v>162.66858315423488</v>
      </c>
      <c r="BF21" s="801">
        <v>126.99067757148376</v>
      </c>
      <c r="BG21" s="801">
        <v>122.44401777452386</v>
      </c>
      <c r="BH21" s="801">
        <v>136.19658011395762</v>
      </c>
      <c r="BI21" s="801">
        <v>130.19041161772788</v>
      </c>
      <c r="BJ21" s="801">
        <v>135.05792536936821</v>
      </c>
      <c r="BK21" s="801">
        <v>99.372793529947231</v>
      </c>
      <c r="BL21" s="801">
        <v>100.11210388494908</v>
      </c>
      <c r="BM21" s="801">
        <v>105.39979067329402</v>
      </c>
      <c r="BN21" s="801">
        <v>116.68339540001104</v>
      </c>
      <c r="BO21" s="801">
        <v>127.8889331631231</v>
      </c>
      <c r="BP21" s="801">
        <v>130.14973965584784</v>
      </c>
      <c r="BQ21" s="801">
        <v>124.71957262995996</v>
      </c>
      <c r="BR21" s="801">
        <v>117.12733313601079</v>
      </c>
      <c r="BS21" s="858">
        <v>119.151550710325</v>
      </c>
      <c r="BT21" s="848">
        <v>117.459889235277</v>
      </c>
      <c r="BU21" s="848">
        <v>123.57621998352499</v>
      </c>
      <c r="BV21" s="848">
        <v>120.89542401369501</v>
      </c>
      <c r="BW21" s="848">
        <v>121.69744436821</v>
      </c>
      <c r="BX21" s="848">
        <v>125.062702079536</v>
      </c>
      <c r="BY21" s="848">
        <v>119.119316725435</v>
      </c>
      <c r="BZ21" s="848">
        <v>115.979515047365</v>
      </c>
      <c r="CA21" s="848">
        <v>122.28920432723</v>
      </c>
      <c r="CB21" s="848">
        <v>126.184761186551</v>
      </c>
      <c r="CC21" s="848">
        <v>115.400103887082</v>
      </c>
      <c r="CD21" s="848">
        <v>110.557759746532</v>
      </c>
      <c r="CE21" s="848">
        <v>101.795663535228</v>
      </c>
      <c r="CF21" s="848">
        <v>100.601121057836</v>
      </c>
      <c r="CG21" s="848">
        <v>97.833033052715905</v>
      </c>
      <c r="CH21" s="848">
        <v>93.9721539140901</v>
      </c>
      <c r="CI21" s="848">
        <v>94.271838532230305</v>
      </c>
      <c r="CJ21" s="848">
        <v>101.70830169870101</v>
      </c>
      <c r="CK21" s="848">
        <v>102.563132346039</v>
      </c>
      <c r="CL21" s="848">
        <v>101.45672742302899</v>
      </c>
      <c r="CM21" s="848">
        <v>105.641112082113</v>
      </c>
      <c r="CN21" s="848">
        <v>104.137546575524</v>
      </c>
      <c r="CO21" s="848">
        <v>103.226240190767</v>
      </c>
      <c r="CP21" s="848">
        <v>102.05009160353001</v>
      </c>
      <c r="CQ21" s="848">
        <v>106.163615742876</v>
      </c>
      <c r="CR21" s="848">
        <v>106.40358337518801</v>
      </c>
      <c r="CS21" s="848">
        <v>99.097787853622606</v>
      </c>
      <c r="CT21" s="848">
        <v>98.327503925840603</v>
      </c>
      <c r="CU21" s="848">
        <v>99.124545279270905</v>
      </c>
      <c r="CV21" s="848">
        <v>99.944002140690401</v>
      </c>
      <c r="CW21" s="848">
        <v>98.188327501000202</v>
      </c>
      <c r="CX21" s="848">
        <v>100.20969880976099</v>
      </c>
      <c r="CY21" s="848">
        <v>101.275335679017</v>
      </c>
      <c r="CZ21" s="848">
        <v>96.413058561458996</v>
      </c>
      <c r="DA21" s="848">
        <v>98.723000339574895</v>
      </c>
      <c r="DB21" s="848">
        <v>107.929748164622</v>
      </c>
      <c r="DC21" s="848">
        <v>119.73264721564099</v>
      </c>
      <c r="DD21" s="848">
        <v>131.76672395669999</v>
      </c>
      <c r="DE21" s="848">
        <v>129.80133303535399</v>
      </c>
      <c r="DF21" s="848">
        <v>132.158009812638</v>
      </c>
      <c r="DG21" s="848">
        <v>150.49857059155099</v>
      </c>
      <c r="DH21" s="848">
        <v>161.492207751601</v>
      </c>
      <c r="DI21" s="848">
        <v>140.030820676839</v>
      </c>
      <c r="DJ21" s="848">
        <v>137.58854973079201</v>
      </c>
      <c r="DK21" s="848">
        <v>142.40391183100499</v>
      </c>
      <c r="DL21" s="848">
        <v>140.273528420036</v>
      </c>
      <c r="DM21" s="848">
        <v>133.02025995426499</v>
      </c>
      <c r="DN21" s="848">
        <v>134.01358432051401</v>
      </c>
      <c r="DO21" s="848">
        <v>135.213067979474</v>
      </c>
      <c r="DP21" s="848">
        <v>135.31332726787201</v>
      </c>
      <c r="DQ21" s="848">
        <v>129.241687299901</v>
      </c>
      <c r="DR21" s="848">
        <v>132.78054779983501</v>
      </c>
      <c r="DS21" s="848">
        <v>132.15976550393901</v>
      </c>
      <c r="DT21" s="848">
        <v>126.75013636186</v>
      </c>
      <c r="DU21" s="848">
        <v>125.505232333946</v>
      </c>
      <c r="DV21" s="848">
        <v>123.844390708443</v>
      </c>
      <c r="DW21" s="848">
        <v>126.980480668038</v>
      </c>
      <c r="DX21" s="848">
        <v>133.92533302935601</v>
      </c>
      <c r="DY21" s="848">
        <v>131.37672026219801</v>
      </c>
      <c r="DZ21" s="848">
        <v>129.67508999018099</v>
      </c>
      <c r="EA21" s="848">
        <v>132.63836355339799</v>
      </c>
      <c r="EB21" s="848">
        <v>133.60240974655099</v>
      </c>
      <c r="EC21" s="848">
        <v>130.75409223377801</v>
      </c>
      <c r="ED21" s="848">
        <v>130.00337999427799</v>
      </c>
      <c r="EE21" s="848">
        <v>130.06082540118254</v>
      </c>
      <c r="EF21" s="848">
        <v>130.11829619184846</v>
      </c>
      <c r="EG21" s="848">
        <v>130.17579237749223</v>
      </c>
      <c r="EH21" s="848">
        <v>130.23331396933528</v>
      </c>
      <c r="EI21" s="848">
        <v>130.05528408027862</v>
      </c>
      <c r="EJ21" s="848">
        <v>129.87749755937742</v>
      </c>
      <c r="EK21" s="848">
        <v>129.69995407394561</v>
      </c>
      <c r="EL21" s="848">
        <v>129.52265329175194</v>
      </c>
      <c r="EM21" s="848">
        <v>129.39507320607723</v>
      </c>
      <c r="EN21" s="848">
        <v>129.26761878705503</v>
      </c>
      <c r="EO21" s="848">
        <v>129.14028991090339</v>
      </c>
      <c r="EP21" s="848">
        <v>129.01308645396233</v>
      </c>
      <c r="EQ21"/>
      <c r="ER21"/>
      <c r="ES21"/>
      <c r="ET21"/>
      <c r="EU21"/>
    </row>
    <row r="22" spans="1:151" s="563" customFormat="1">
      <c r="A22" s="685"/>
      <c r="B22" s="793" t="s">
        <v>488</v>
      </c>
      <c r="C22" s="800" t="s">
        <v>1420</v>
      </c>
      <c r="D22" s="801">
        <v>106.26118723749484</v>
      </c>
      <c r="E22" s="801">
        <v>94.877368446610376</v>
      </c>
      <c r="F22" s="801">
        <v>94.787038741081844</v>
      </c>
      <c r="G22" s="801">
        <v>93.872764674869458</v>
      </c>
      <c r="H22" s="801">
        <v>93.786235243241222</v>
      </c>
      <c r="I22" s="801">
        <v>93.104918366635772</v>
      </c>
      <c r="J22" s="801">
        <v>92.040803993615953</v>
      </c>
      <c r="K22" s="801">
        <v>92.023028144856923</v>
      </c>
      <c r="L22" s="801">
        <v>88.723754364622607</v>
      </c>
      <c r="M22" s="801">
        <v>84.373666558806093</v>
      </c>
      <c r="N22" s="801">
        <v>77.130119792113845</v>
      </c>
      <c r="O22" s="801">
        <v>72.615197268400735</v>
      </c>
      <c r="P22" s="801">
        <v>71.713242441556176</v>
      </c>
      <c r="Q22" s="801">
        <v>68.993793919286915</v>
      </c>
      <c r="R22" s="801">
        <v>67.510619541905456</v>
      </c>
      <c r="S22" s="801">
        <v>68.903849905940532</v>
      </c>
      <c r="T22" s="801">
        <v>69.537071746721409</v>
      </c>
      <c r="U22" s="801">
        <v>69.572298779659263</v>
      </c>
      <c r="V22" s="801">
        <v>71.63102488949977</v>
      </c>
      <c r="W22" s="801">
        <v>72.832952150882292</v>
      </c>
      <c r="X22" s="801">
        <v>74.455069286290978</v>
      </c>
      <c r="Y22" s="801">
        <v>71.305477202877739</v>
      </c>
      <c r="Z22" s="801">
        <v>69.884323202192476</v>
      </c>
      <c r="AA22" s="801">
        <v>68.838618172807557</v>
      </c>
      <c r="AB22" s="801">
        <v>67.394752260210097</v>
      </c>
      <c r="AC22" s="801">
        <v>63.68892863833878</v>
      </c>
      <c r="AD22" s="801">
        <v>59.568262800230684</v>
      </c>
      <c r="AE22" s="801">
        <v>61.116673704272536</v>
      </c>
      <c r="AF22" s="801">
        <v>63.281926261690209</v>
      </c>
      <c r="AG22" s="801">
        <v>70.394985342243842</v>
      </c>
      <c r="AH22" s="801">
        <v>72.499074942678789</v>
      </c>
      <c r="AI22" s="801">
        <v>74.867182513308393</v>
      </c>
      <c r="AJ22" s="801">
        <v>75.038230145662908</v>
      </c>
      <c r="AK22" s="801">
        <v>76.667358144224622</v>
      </c>
      <c r="AL22" s="801">
        <v>81.347502019428603</v>
      </c>
      <c r="AM22" s="801">
        <v>83.605636655690219</v>
      </c>
      <c r="AN22" s="801">
        <v>85.383447495866889</v>
      </c>
      <c r="AO22" s="801">
        <v>83.059706375573384</v>
      </c>
      <c r="AP22" s="801">
        <v>79.860806545121704</v>
      </c>
      <c r="AQ22" s="801">
        <v>82.41212075202624</v>
      </c>
      <c r="AR22" s="801">
        <v>84.16110533745227</v>
      </c>
      <c r="AS22" s="801">
        <v>87.144739473548967</v>
      </c>
      <c r="AT22" s="801">
        <v>88.234024954896583</v>
      </c>
      <c r="AU22" s="801">
        <v>93.483419813207519</v>
      </c>
      <c r="AV22" s="801">
        <v>99.302398923174707</v>
      </c>
      <c r="AW22" s="801">
        <v>100.10975915124146</v>
      </c>
      <c r="AX22" s="801">
        <v>96.912708298687107</v>
      </c>
      <c r="AY22" s="801">
        <v>102.82092040052835</v>
      </c>
      <c r="AZ22" s="801">
        <v>103.84578858592415</v>
      </c>
      <c r="BA22" s="801">
        <v>99.5582553163797</v>
      </c>
      <c r="BB22" s="801">
        <v>104.02256521058959</v>
      </c>
      <c r="BC22" s="801">
        <v>111.13905057943488</v>
      </c>
      <c r="BD22" s="801">
        <v>114.58923863745173</v>
      </c>
      <c r="BE22" s="801">
        <v>114.54668924789698</v>
      </c>
      <c r="BF22" s="801">
        <v>93.878207738529113</v>
      </c>
      <c r="BG22" s="801">
        <v>87.617774738825517</v>
      </c>
      <c r="BH22" s="801">
        <v>90.571744436737362</v>
      </c>
      <c r="BI22" s="801">
        <v>95.073411509992098</v>
      </c>
      <c r="BJ22" s="801">
        <v>105.0294617288863</v>
      </c>
      <c r="BK22" s="801">
        <v>116.8164998766357</v>
      </c>
      <c r="BL22" s="801">
        <v>126.29851323629639</v>
      </c>
      <c r="BM22" s="801">
        <v>125.12649973455309</v>
      </c>
      <c r="BN22" s="801">
        <v>150.04990715533026</v>
      </c>
      <c r="BO22" s="801">
        <v>181.08629254086364</v>
      </c>
      <c r="BP22" s="801">
        <v>173.99656966649306</v>
      </c>
      <c r="BQ22" s="801">
        <v>154.8879452696209</v>
      </c>
      <c r="BR22" s="801">
        <v>134.15040922602984</v>
      </c>
      <c r="BS22" s="858">
        <v>136.696382126305</v>
      </c>
      <c r="BT22" s="848">
        <v>131.49743037114999</v>
      </c>
      <c r="BU22" s="848">
        <v>122.011240402041</v>
      </c>
      <c r="BV22" s="848">
        <v>123.36946189547299</v>
      </c>
      <c r="BW22" s="848">
        <v>125.23645775067899</v>
      </c>
      <c r="BX22" s="848">
        <v>124.954018717678</v>
      </c>
      <c r="BY22" s="848">
        <v>119.522310153516</v>
      </c>
      <c r="BZ22" s="848">
        <v>119.293149341722</v>
      </c>
      <c r="CA22" s="848">
        <v>119.291244297289</v>
      </c>
      <c r="CB22" s="848">
        <v>117.42837312118699</v>
      </c>
      <c r="CC22" s="848">
        <v>109.78593165557101</v>
      </c>
      <c r="CD22" s="848">
        <v>105.10042015265</v>
      </c>
      <c r="CE22" s="848">
        <v>104.094744493747</v>
      </c>
      <c r="CF22" s="848">
        <v>104.666543083069</v>
      </c>
      <c r="CG22" s="848">
        <v>97.545961233562807</v>
      </c>
      <c r="CH22" s="848">
        <v>94.406890517510902</v>
      </c>
      <c r="CI22" s="848">
        <v>94.569023303350804</v>
      </c>
      <c r="CJ22" s="848">
        <v>100.580522892178</v>
      </c>
      <c r="CK22" s="848">
        <v>101.847906978979</v>
      </c>
      <c r="CL22" s="848">
        <v>103.002546825491</v>
      </c>
      <c r="CM22" s="848">
        <v>109.684141605514</v>
      </c>
      <c r="CN22" s="848">
        <v>106.639678526626</v>
      </c>
      <c r="CO22" s="848">
        <v>103.00231902985399</v>
      </c>
      <c r="CP22" s="848">
        <v>102.208013546205</v>
      </c>
      <c r="CQ22" s="848">
        <v>110.315569564969</v>
      </c>
      <c r="CR22" s="848">
        <v>110.188796157271</v>
      </c>
      <c r="CS22" s="848">
        <v>106.631990865451</v>
      </c>
      <c r="CT22" s="848">
        <v>102.826486981538</v>
      </c>
      <c r="CU22" s="848">
        <v>104.520903169294</v>
      </c>
      <c r="CV22" s="848">
        <v>105.26022255402</v>
      </c>
      <c r="CW22" s="848">
        <v>98.754405496420702</v>
      </c>
      <c r="CX22" s="848">
        <v>98.111809165460897</v>
      </c>
      <c r="CY22" s="848">
        <v>98.870199063315596</v>
      </c>
      <c r="CZ22" s="848">
        <v>91.973478077030094</v>
      </c>
      <c r="DA22" s="848">
        <v>95.308470519232401</v>
      </c>
      <c r="DB22" s="848">
        <v>106.61854405430201</v>
      </c>
      <c r="DC22" s="848">
        <v>112.06541680617001</v>
      </c>
      <c r="DD22" s="848">
        <v>116.91769192589</v>
      </c>
      <c r="DE22" s="848">
        <v>110.336348908939</v>
      </c>
      <c r="DF22" s="848">
        <v>114.20581187027101</v>
      </c>
      <c r="DG22" s="848">
        <v>125.33964269250799</v>
      </c>
      <c r="DH22" s="848">
        <v>132.83885090676301</v>
      </c>
      <c r="DI22" s="848">
        <v>115.97340382717699</v>
      </c>
      <c r="DJ22" s="848">
        <v>105.41970777407801</v>
      </c>
      <c r="DK22" s="848">
        <v>102.611150253982</v>
      </c>
      <c r="DL22" s="848">
        <v>100.773471897218</v>
      </c>
      <c r="DM22" s="848">
        <v>101.207460720548</v>
      </c>
      <c r="DN22" s="848">
        <v>100.353581864417</v>
      </c>
      <c r="DO22" s="848">
        <v>108.130336037803</v>
      </c>
      <c r="DP22" s="848">
        <v>104.92739848786501</v>
      </c>
      <c r="DQ22" s="848">
        <v>104.64532739933701</v>
      </c>
      <c r="DR22" s="848">
        <v>104.73032604743101</v>
      </c>
      <c r="DS22" s="848">
        <v>104.709654357199</v>
      </c>
      <c r="DT22" s="848">
        <v>104.770997408765</v>
      </c>
      <c r="DU22" s="848">
        <v>104.278781101775</v>
      </c>
      <c r="DV22" s="848">
        <v>100.442419969691</v>
      </c>
      <c r="DW22" s="848">
        <v>97.123861409399694</v>
      </c>
      <c r="DX22" s="848">
        <v>98.854746158705893</v>
      </c>
      <c r="DY22" s="848">
        <v>99.721909985348205</v>
      </c>
      <c r="DZ22" s="848">
        <v>100.589861154769</v>
      </c>
      <c r="EA22" s="848">
        <v>101.27507469138899</v>
      </c>
      <c r="EB22" s="848">
        <v>101.459701833658</v>
      </c>
      <c r="EC22" s="848">
        <v>101.566439399161</v>
      </c>
      <c r="ED22" s="848">
        <v>101.202954715834</v>
      </c>
      <c r="EE22" s="848">
        <v>0</v>
      </c>
      <c r="EF22" s="848">
        <v>0</v>
      </c>
      <c r="EG22" s="848">
        <v>0</v>
      </c>
      <c r="EH22" s="848">
        <v>0</v>
      </c>
      <c r="EI22" s="848">
        <v>0</v>
      </c>
      <c r="EJ22" s="848">
        <v>0</v>
      </c>
      <c r="EK22" s="848">
        <v>0</v>
      </c>
      <c r="EL22" s="848">
        <v>0</v>
      </c>
      <c r="EM22" s="848">
        <v>0</v>
      </c>
      <c r="EN22" s="848">
        <v>0</v>
      </c>
      <c r="EO22" s="848">
        <v>0</v>
      </c>
      <c r="EP22" s="848">
        <v>0</v>
      </c>
      <c r="EQ22"/>
      <c r="ER22"/>
      <c r="ES22"/>
      <c r="ET22"/>
      <c r="EU22"/>
    </row>
    <row r="23" spans="1:151" s="563" customFormat="1">
      <c r="A23" s="685"/>
      <c r="B23" s="793" t="s">
        <v>489</v>
      </c>
      <c r="C23" s="800" t="s">
        <v>1420</v>
      </c>
      <c r="D23" s="801">
        <v>61.753794819012242</v>
      </c>
      <c r="E23" s="801">
        <v>64.558075281325443</v>
      </c>
      <c r="F23" s="801">
        <v>61.677362426898384</v>
      </c>
      <c r="G23" s="801">
        <v>59.523371045684037</v>
      </c>
      <c r="H23" s="801">
        <v>58.541560606661058</v>
      </c>
      <c r="I23" s="801">
        <v>52.735002136078329</v>
      </c>
      <c r="J23" s="801">
        <v>52.989073310818796</v>
      </c>
      <c r="K23" s="801">
        <v>57.652204281905917</v>
      </c>
      <c r="L23" s="801">
        <v>57.763439423458337</v>
      </c>
      <c r="M23" s="801">
        <v>56.482741316046592</v>
      </c>
      <c r="N23" s="801">
        <v>51.745512232217656</v>
      </c>
      <c r="O23" s="801">
        <v>47.847769323210102</v>
      </c>
      <c r="P23" s="801">
        <v>46.376618338266127</v>
      </c>
      <c r="Q23" s="801">
        <v>44.038432579555213</v>
      </c>
      <c r="R23" s="801">
        <v>42.014883695500849</v>
      </c>
      <c r="S23" s="801">
        <v>40.497059890092842</v>
      </c>
      <c r="T23" s="801">
        <v>43.118052151999997</v>
      </c>
      <c r="U23" s="801">
        <v>47.712856752504699</v>
      </c>
      <c r="V23" s="801">
        <v>50.507381452545474</v>
      </c>
      <c r="W23" s="801">
        <v>54.661617971783329</v>
      </c>
      <c r="X23" s="801">
        <v>52.497495927307732</v>
      </c>
      <c r="Y23" s="801">
        <v>52.783788021152652</v>
      </c>
      <c r="Z23" s="801">
        <v>50.637041581062149</v>
      </c>
      <c r="AA23" s="801">
        <v>49.673741265930971</v>
      </c>
      <c r="AB23" s="801">
        <v>48.163923887289691</v>
      </c>
      <c r="AC23" s="801">
        <v>43.693105844499357</v>
      </c>
      <c r="AD23" s="801">
        <v>42.08241840687446</v>
      </c>
      <c r="AE23" s="801">
        <v>45.021669533337537</v>
      </c>
      <c r="AF23" s="801">
        <v>46.070039984049444</v>
      </c>
      <c r="AG23" s="801">
        <v>44.709082934261147</v>
      </c>
      <c r="AH23" s="801">
        <v>45.772217536177912</v>
      </c>
      <c r="AI23" s="801">
        <v>49.650685220477698</v>
      </c>
      <c r="AJ23" s="801">
        <v>49.572712400129809</v>
      </c>
      <c r="AK23" s="801">
        <v>52.645414414816123</v>
      </c>
      <c r="AL23" s="801">
        <v>60.690447203356243</v>
      </c>
      <c r="AM23" s="801">
        <v>73.084836970827681</v>
      </c>
      <c r="AN23" s="801">
        <v>71.048745193065045</v>
      </c>
      <c r="AO23" s="801">
        <v>73.951454471633639</v>
      </c>
      <c r="AP23" s="801">
        <v>77.277371135913057</v>
      </c>
      <c r="AQ23" s="801">
        <v>88.135805349036502</v>
      </c>
      <c r="AR23" s="801">
        <v>89.75292066752219</v>
      </c>
      <c r="AS23" s="801">
        <v>90.313362237170566</v>
      </c>
      <c r="AT23" s="801">
        <v>95.740057622557828</v>
      </c>
      <c r="AU23" s="801">
        <v>112.1421710999612</v>
      </c>
      <c r="AV23" s="801">
        <v>140.19269861380533</v>
      </c>
      <c r="AW23" s="801">
        <v>154.99464695475697</v>
      </c>
      <c r="AX23" s="801">
        <v>164.21498117498544</v>
      </c>
      <c r="AY23" s="801">
        <v>171.77689732574285</v>
      </c>
      <c r="AZ23" s="801">
        <v>199.17747616516698</v>
      </c>
      <c r="BA23" s="801">
        <v>172.31276947611133</v>
      </c>
      <c r="BB23" s="801">
        <v>162.57750012541985</v>
      </c>
      <c r="BC23" s="801">
        <v>181.89345944965254</v>
      </c>
      <c r="BD23" s="801">
        <v>179.89407336811385</v>
      </c>
      <c r="BE23" s="801">
        <v>161.09572692819702</v>
      </c>
      <c r="BF23" s="801">
        <v>110.99599008252619</v>
      </c>
      <c r="BG23" s="801">
        <v>105.28470914352972</v>
      </c>
      <c r="BH23" s="801">
        <v>116.50216009045135</v>
      </c>
      <c r="BI23" s="801">
        <v>148.65191699667898</v>
      </c>
      <c r="BJ23" s="801">
        <v>163.06506018964879</v>
      </c>
      <c r="BK23" s="801">
        <v>174.02311093845171</v>
      </c>
      <c r="BL23" s="801">
        <v>188.39073505163185</v>
      </c>
      <c r="BM23" s="801">
        <v>177.06147166475526</v>
      </c>
      <c r="BN23" s="801">
        <v>203.87526663334782</v>
      </c>
      <c r="BO23" s="801">
        <v>227.04549360447854</v>
      </c>
      <c r="BP23" s="801">
        <v>219.90154728444017</v>
      </c>
      <c r="BQ23" s="801">
        <v>212.85762607538595</v>
      </c>
      <c r="BR23" s="801">
        <v>177.62220572214309</v>
      </c>
      <c r="BS23" s="858">
        <v>160.21553195102101</v>
      </c>
      <c r="BT23" s="848">
        <v>149.12727935628899</v>
      </c>
      <c r="BU23" s="848">
        <v>143.56007168915301</v>
      </c>
      <c r="BV23" s="848">
        <v>147.309754635627</v>
      </c>
      <c r="BW23" s="848">
        <v>148.65161504948301</v>
      </c>
      <c r="BX23" s="848">
        <v>134.94336623497799</v>
      </c>
      <c r="BY23" s="848">
        <v>131.09004376171899</v>
      </c>
      <c r="BZ23" s="848">
        <v>132.01450781328401</v>
      </c>
      <c r="CA23" s="848">
        <v>131.97589662585401</v>
      </c>
      <c r="CB23" s="848">
        <v>138.970129743168</v>
      </c>
      <c r="CC23" s="848">
        <v>143.61827055485401</v>
      </c>
      <c r="CD23" s="848">
        <v>132.23173350846301</v>
      </c>
      <c r="CE23" s="848">
        <v>116.43545578022599</v>
      </c>
      <c r="CF23" s="848">
        <v>113.351430968904</v>
      </c>
      <c r="CG23" s="848">
        <v>101.19706716184599</v>
      </c>
      <c r="CH23" s="848">
        <v>91.434035229744694</v>
      </c>
      <c r="CI23" s="848">
        <v>90.500301970199402</v>
      </c>
      <c r="CJ23" s="848">
        <v>96.636711520545404</v>
      </c>
      <c r="CK23" s="848">
        <v>100.89638593509</v>
      </c>
      <c r="CL23" s="848">
        <v>111.966600574164</v>
      </c>
      <c r="CM23" s="848">
        <v>125.76864477216699</v>
      </c>
      <c r="CN23" s="848">
        <v>112.805883048769</v>
      </c>
      <c r="CO23" s="848">
        <v>123.43509285454699</v>
      </c>
      <c r="CP23" s="848">
        <v>126.74514466337</v>
      </c>
      <c r="CQ23" s="848">
        <v>135.56567123324999</v>
      </c>
      <c r="CR23" s="848">
        <v>134.51856268775299</v>
      </c>
      <c r="CS23" s="848">
        <v>125.51079880402899</v>
      </c>
      <c r="CT23" s="848">
        <v>125.554259015737</v>
      </c>
      <c r="CU23" s="848">
        <v>131.94420575435001</v>
      </c>
      <c r="CV23" s="848">
        <v>140.08870212055501</v>
      </c>
      <c r="CW23" s="848">
        <v>138.606575401258</v>
      </c>
      <c r="CX23" s="848">
        <v>130.64183762292001</v>
      </c>
      <c r="CY23" s="848">
        <v>126.764676032964</v>
      </c>
      <c r="CZ23" s="848">
        <v>123.182146279547</v>
      </c>
      <c r="DA23" s="848">
        <v>147.01823824176901</v>
      </c>
      <c r="DB23" s="848">
        <v>163.07507277840301</v>
      </c>
      <c r="DC23" s="848">
        <v>193.60173569841399</v>
      </c>
      <c r="DD23" s="848">
        <v>224.860677022961</v>
      </c>
      <c r="DE23" s="848">
        <v>214.14888192772199</v>
      </c>
      <c r="DF23" s="848">
        <v>189.03886555230201</v>
      </c>
      <c r="DG23" s="848">
        <v>219.655490298236</v>
      </c>
      <c r="DH23" s="848">
        <v>213.261418766068</v>
      </c>
      <c r="DI23" s="848">
        <v>171.022762368553</v>
      </c>
      <c r="DJ23" s="848">
        <v>171.64084338089299</v>
      </c>
      <c r="DK23" s="848">
        <v>203.83514554282999</v>
      </c>
      <c r="DL23" s="848">
        <v>184.230228455819</v>
      </c>
      <c r="DM23" s="848">
        <v>179.609582617591</v>
      </c>
      <c r="DN23" s="848">
        <v>186.51531753741</v>
      </c>
      <c r="DO23" s="848">
        <v>184.56476162432301</v>
      </c>
      <c r="DP23" s="848">
        <v>192.18493326746301</v>
      </c>
      <c r="DQ23" s="848">
        <v>179.174484212745</v>
      </c>
      <c r="DR23" s="848">
        <v>183.87374062308601</v>
      </c>
      <c r="DS23" s="848">
        <v>184.931369304263</v>
      </c>
      <c r="DT23" s="848">
        <v>178.55896798378001</v>
      </c>
      <c r="DU23" s="848">
        <v>187.19073726263599</v>
      </c>
      <c r="DV23" s="848">
        <v>204.62070388202099</v>
      </c>
      <c r="DW23" s="848">
        <v>218.615726703245</v>
      </c>
      <c r="DX23" s="848">
        <v>217.0214033359</v>
      </c>
      <c r="DY23" s="848">
        <v>217.287448317996</v>
      </c>
      <c r="DZ23" s="848">
        <v>217.04997583300599</v>
      </c>
      <c r="EA23" s="848">
        <v>216.72057682806201</v>
      </c>
      <c r="EB23" s="848">
        <v>216.78930995176299</v>
      </c>
      <c r="EC23" s="848">
        <v>216.63311190979601</v>
      </c>
      <c r="ED23" s="848">
        <v>216.32412017125401</v>
      </c>
      <c r="EE23" s="848">
        <v>0</v>
      </c>
      <c r="EF23" s="848">
        <v>0</v>
      </c>
      <c r="EG23" s="848">
        <v>0</v>
      </c>
      <c r="EH23" s="848">
        <v>0</v>
      </c>
      <c r="EI23" s="848">
        <v>0</v>
      </c>
      <c r="EJ23" s="848">
        <v>0</v>
      </c>
      <c r="EK23" s="848">
        <v>0</v>
      </c>
      <c r="EL23" s="848">
        <v>0</v>
      </c>
      <c r="EM23" s="848">
        <v>0</v>
      </c>
      <c r="EN23" s="848">
        <v>0</v>
      </c>
      <c r="EO23" s="848">
        <v>0</v>
      </c>
      <c r="EP23" s="848">
        <v>0</v>
      </c>
      <c r="EQ23"/>
      <c r="ER23"/>
      <c r="ES23"/>
      <c r="ET23"/>
      <c r="EU23"/>
    </row>
    <row r="24" spans="1:151" s="563" customFormat="1">
      <c r="A24" s="685"/>
      <c r="B24" s="793" t="s">
        <v>1536</v>
      </c>
      <c r="C24" s="793" t="s">
        <v>1422</v>
      </c>
      <c r="D24" s="799">
        <v>164.62881978352868</v>
      </c>
      <c r="E24" s="799">
        <v>142.37177530924501</v>
      </c>
      <c r="F24" s="799">
        <v>117.53452301025366</v>
      </c>
      <c r="G24" s="799">
        <v>117.40539550781233</v>
      </c>
      <c r="H24" s="799">
        <v>126.158541361491</v>
      </c>
      <c r="I24" s="799">
        <v>119.00096893310568</v>
      </c>
      <c r="J24" s="799">
        <v>118.41164906819635</v>
      </c>
      <c r="K24" s="799">
        <v>164.28216552734366</v>
      </c>
      <c r="L24" s="799">
        <v>227.158437093099</v>
      </c>
      <c r="M24" s="799">
        <v>185.35683695475268</v>
      </c>
      <c r="N24" s="799">
        <v>163.28283691406236</v>
      </c>
      <c r="O24" s="799">
        <v>168.57661946614567</v>
      </c>
      <c r="P24" s="799">
        <v>134.32872263590465</v>
      </c>
      <c r="Q24" s="799">
        <v>113.94142913818366</v>
      </c>
      <c r="R24" s="799">
        <v>112.74807484944667</v>
      </c>
      <c r="S24" s="799">
        <v>105.98237312904666</v>
      </c>
      <c r="T24" s="799">
        <v>104.26909523809523</v>
      </c>
      <c r="U24" s="799">
        <v>86.516190476190459</v>
      </c>
      <c r="V24" s="799">
        <v>109.9268441929632</v>
      </c>
      <c r="W24" s="799">
        <v>102.91911111111101</v>
      </c>
      <c r="X24" s="799">
        <v>89.474666666666664</v>
      </c>
      <c r="Y24" s="799">
        <v>77.676538647343008</v>
      </c>
      <c r="Z24" s="799">
        <v>70.112708931419462</v>
      </c>
      <c r="AA24" s="799">
        <v>65.951004329004334</v>
      </c>
      <c r="AB24" s="799">
        <v>66.037308612440199</v>
      </c>
      <c r="AC24" s="799">
        <v>58.6204458247067</v>
      </c>
      <c r="AD24" s="799">
        <v>57.028967868039672</v>
      </c>
      <c r="AE24" s="799">
        <v>61.408062656641597</v>
      </c>
      <c r="AF24" s="799">
        <v>59.791606060606036</v>
      </c>
      <c r="AG24" s="799">
        <v>54.2287987012987</v>
      </c>
      <c r="AH24" s="799">
        <v>66.033130894870041</v>
      </c>
      <c r="AI24" s="799">
        <v>64.825158730158719</v>
      </c>
      <c r="AJ24" s="799">
        <v>64.341744360902254</v>
      </c>
      <c r="AK24" s="799">
        <v>63.797230158730166</v>
      </c>
      <c r="AL24" s="799">
        <v>63.318276972624801</v>
      </c>
      <c r="AM24" s="799">
        <v>76.407192982456124</v>
      </c>
      <c r="AN24" s="799">
        <v>77.436690058479499</v>
      </c>
      <c r="AO24" s="799">
        <v>76.040050125313272</v>
      </c>
      <c r="AP24" s="799">
        <v>90.504220551378467</v>
      </c>
      <c r="AQ24" s="799">
        <v>121.36520135566188</v>
      </c>
      <c r="AR24" s="799">
        <v>124.97812656641601</v>
      </c>
      <c r="AS24" s="799">
        <v>105.01729089026917</v>
      </c>
      <c r="AT24" s="799">
        <v>105.86236507936509</v>
      </c>
      <c r="AU24" s="799">
        <v>118.35973349436399</v>
      </c>
      <c r="AV24" s="799">
        <v>107.95991087344032</v>
      </c>
      <c r="AW24" s="799">
        <v>108.08577536231884</v>
      </c>
      <c r="AX24" s="799">
        <v>121.47774242424242</v>
      </c>
      <c r="AY24" s="799">
        <v>121.1412456140351</v>
      </c>
      <c r="AZ24" s="799">
        <v>115.25999999999999</v>
      </c>
      <c r="BA24" s="799">
        <v>122.82116275537332</v>
      </c>
      <c r="BB24" s="799">
        <v>133.79147098515531</v>
      </c>
      <c r="BC24" s="799">
        <v>148.44266666666667</v>
      </c>
      <c r="BD24" s="799">
        <v>140.517126984127</v>
      </c>
      <c r="BE24" s="799">
        <v>143.89192982456134</v>
      </c>
      <c r="BF24" s="799">
        <v>119.60519385026733</v>
      </c>
      <c r="BG24" s="799">
        <v>128.10046580354631</v>
      </c>
      <c r="BH24" s="799">
        <v>142.36423520923526</v>
      </c>
      <c r="BI24" s="799">
        <v>143.46854978354983</v>
      </c>
      <c r="BJ24" s="799">
        <v>152.67962292093864</v>
      </c>
      <c r="BK24" s="799">
        <v>157.48424866514114</v>
      </c>
      <c r="BL24" s="799">
        <v>179.53188020556448</v>
      </c>
      <c r="BM24" s="799">
        <v>213.38222943722948</v>
      </c>
      <c r="BN24" s="799">
        <v>227.04154761904769</v>
      </c>
      <c r="BO24" s="799">
        <v>281.83712433257051</v>
      </c>
      <c r="BP24" s="799">
        <v>291.18160666818562</v>
      </c>
      <c r="BQ24" s="799">
        <v>272.76890645586309</v>
      </c>
      <c r="BR24" s="799">
        <v>247.04717460317465</v>
      </c>
      <c r="BS24" s="857">
        <v>220.87344877344799</v>
      </c>
      <c r="BT24" s="846">
        <v>181.500006901311</v>
      </c>
      <c r="BU24" s="846">
        <v>181.41575230566499</v>
      </c>
      <c r="BV24" s="846">
        <v>161.97712466277599</v>
      </c>
      <c r="BW24" s="846">
        <v>152.10149551414699</v>
      </c>
      <c r="BX24" s="846">
        <v>145.077468379446</v>
      </c>
      <c r="BY24" s="846">
        <v>135.274303594955</v>
      </c>
      <c r="BZ24" s="846">
        <v>125.484081811907</v>
      </c>
      <c r="CA24" s="846">
        <v>173.41614251207699</v>
      </c>
      <c r="CB24" s="846">
        <v>211.86259018759</v>
      </c>
      <c r="CC24" s="846">
        <v>206.795606374302</v>
      </c>
      <c r="CD24" s="846">
        <v>209.34924637681101</v>
      </c>
      <c r="CE24" s="846">
        <v>176.41692424242399</v>
      </c>
      <c r="CF24" s="846">
        <v>160.74519480519399</v>
      </c>
      <c r="CG24" s="846">
        <v>152.50555775142701</v>
      </c>
      <c r="CH24" s="846">
        <v>149.947066629023</v>
      </c>
      <c r="CI24" s="846">
        <v>150.254403036577</v>
      </c>
      <c r="CJ24" s="846">
        <v>158.28814574314501</v>
      </c>
      <c r="CK24" s="846">
        <v>171.86685613903001</v>
      </c>
      <c r="CL24" s="846">
        <v>174.95053391053301</v>
      </c>
      <c r="CM24" s="846">
        <v>165.038054018445</v>
      </c>
      <c r="CN24" s="846">
        <v>149.59890909090899</v>
      </c>
      <c r="CO24" s="846">
        <v>148.74690821255999</v>
      </c>
      <c r="CP24" s="846">
        <v>139.63994227994201</v>
      </c>
      <c r="CQ24" s="846">
        <v>136.69955928853699</v>
      </c>
      <c r="CR24" s="846">
        <v>134.660966183574</v>
      </c>
      <c r="CS24" s="846">
        <v>125.66316864295101</v>
      </c>
      <c r="CT24" s="846">
        <v>133.836012610577</v>
      </c>
      <c r="CU24" s="846">
        <v>126.899987577639</v>
      </c>
      <c r="CV24" s="846">
        <v>123.754361660079</v>
      </c>
      <c r="CW24" s="846">
        <v>130.214755317146</v>
      </c>
      <c r="CX24" s="846">
        <v>141.35394127611499</v>
      </c>
      <c r="CY24" s="846">
        <v>142.25476482213401</v>
      </c>
      <c r="CZ24" s="846">
        <v>148.68888167388101</v>
      </c>
      <c r="DA24" s="846">
        <v>158.80561453039701</v>
      </c>
      <c r="DB24" s="846">
        <v>153.578539117887</v>
      </c>
      <c r="DC24" s="846">
        <v>164.76646445824699</v>
      </c>
      <c r="DD24" s="846">
        <v>182.392012987013</v>
      </c>
      <c r="DE24" s="846">
        <v>215.49075757575699</v>
      </c>
      <c r="DF24" s="846">
        <v>256.12688186209903</v>
      </c>
      <c r="DG24" s="846">
        <v>269.96946894409899</v>
      </c>
      <c r="DH24" s="846">
        <v>266.53693362193297</v>
      </c>
      <c r="DI24" s="846">
        <v>263.96080588493601</v>
      </c>
      <c r="DJ24" s="846">
        <v>221.396399711399</v>
      </c>
      <c r="DK24" s="846">
        <v>219.64330434782599</v>
      </c>
      <c r="DL24" s="846">
        <v>219.15393478260799</v>
      </c>
      <c r="DM24" s="846">
        <v>187.81009661835699</v>
      </c>
      <c r="DN24" s="846">
        <v>197.231673881673</v>
      </c>
      <c r="DO24" s="846">
        <v>207.19193236714901</v>
      </c>
      <c r="DP24" s="846">
        <v>240.20465744400499</v>
      </c>
      <c r="DQ24" s="846">
        <v>265.76563303845899</v>
      </c>
      <c r="DR24" s="846">
        <v>308.61629493694699</v>
      </c>
      <c r="DS24" s="846">
        <v>389.22015148378199</v>
      </c>
      <c r="DT24" s="846">
        <v>384.55458152958101</v>
      </c>
      <c r="DU24" s="846">
        <v>360.65424336532999</v>
      </c>
      <c r="DV24" s="846">
        <v>397.96296047430798</v>
      </c>
      <c r="DW24" s="846">
        <v>313.47820027669201</v>
      </c>
      <c r="DX24" s="846">
        <v>303.4357579</v>
      </c>
      <c r="DY24" s="846">
        <v>295.70914755000001</v>
      </c>
      <c r="DZ24" s="846">
        <v>288.3918941</v>
      </c>
      <c r="EA24" s="846">
        <v>285.11703929999999</v>
      </c>
      <c r="EB24" s="846">
        <v>282.45621990000001</v>
      </c>
      <c r="EC24" s="846">
        <v>277.77420100000001</v>
      </c>
      <c r="ED24" s="846">
        <v>272.0176204</v>
      </c>
      <c r="EE24" s="846">
        <v>0</v>
      </c>
      <c r="EF24" s="846">
        <v>0</v>
      </c>
      <c r="EG24" s="846">
        <v>0</v>
      </c>
      <c r="EH24" s="846">
        <v>0</v>
      </c>
      <c r="EI24" s="846">
        <v>0</v>
      </c>
      <c r="EJ24" s="846">
        <v>0</v>
      </c>
      <c r="EK24" s="846">
        <v>0</v>
      </c>
      <c r="EL24" s="846">
        <v>0</v>
      </c>
      <c r="EM24" s="846">
        <v>0</v>
      </c>
      <c r="EN24" s="846">
        <v>0</v>
      </c>
      <c r="EO24" s="846">
        <v>0</v>
      </c>
      <c r="EP24" s="846">
        <v>0</v>
      </c>
      <c r="EQ24"/>
      <c r="ER24"/>
      <c r="ES24"/>
      <c r="ET24"/>
      <c r="EU24"/>
    </row>
    <row r="25" spans="1:151" s="563" customFormat="1">
      <c r="A25" s="685"/>
      <c r="B25" s="793" t="s">
        <v>493</v>
      </c>
      <c r="C25" s="793" t="s">
        <v>1423</v>
      </c>
      <c r="D25" s="799">
        <v>13.715996742248569</v>
      </c>
      <c r="E25" s="799">
        <v>12.754416465759268</v>
      </c>
      <c r="F25" s="799">
        <v>12.0437879562378</v>
      </c>
      <c r="G25" s="799">
        <v>12.750418345133433</v>
      </c>
      <c r="H25" s="799">
        <v>11.845178922017434</v>
      </c>
      <c r="I25" s="799">
        <v>12.363011360168434</v>
      </c>
      <c r="J25" s="799">
        <v>10.862224896748865</v>
      </c>
      <c r="K25" s="799">
        <v>10.881968180338532</v>
      </c>
      <c r="L25" s="799">
        <v>11.285440127054834</v>
      </c>
      <c r="M25" s="799">
        <v>11.534988721211734</v>
      </c>
      <c r="N25" s="799">
        <v>11.906979878743465</v>
      </c>
      <c r="O25" s="799">
        <v>10.69342422485353</v>
      </c>
      <c r="P25" s="799">
        <v>9.0003182093302403</v>
      </c>
      <c r="Q25" s="799">
        <v>8.1120777130126935</v>
      </c>
      <c r="R25" s="799">
        <v>7.8669915199279794</v>
      </c>
      <c r="S25" s="799">
        <v>6.9832391990993337</v>
      </c>
      <c r="T25" s="799">
        <v>5.7363470418470399</v>
      </c>
      <c r="U25" s="799">
        <v>5.9254018445322769</v>
      </c>
      <c r="V25" s="799">
        <v>6.4137619047619028</v>
      </c>
      <c r="W25" s="799">
        <v>5.3639000000000001</v>
      </c>
      <c r="X25" s="799">
        <v>7.0421383399209496</v>
      </c>
      <c r="Y25" s="799">
        <v>10.031934092477563</v>
      </c>
      <c r="Z25" s="799">
        <v>9.8813939393939325</v>
      </c>
      <c r="AA25" s="799">
        <v>9.379613997113994</v>
      </c>
      <c r="AB25" s="799">
        <v>8.5848359535201624</v>
      </c>
      <c r="AC25" s="799">
        <v>7.8670683229813703</v>
      </c>
      <c r="AD25" s="799">
        <v>7.0946956521739137</v>
      </c>
      <c r="AE25" s="799">
        <v>6.30715580618212</v>
      </c>
      <c r="AF25" s="799">
        <v>5.3453333333333335</v>
      </c>
      <c r="AG25" s="799">
        <v>6.0203600288600301</v>
      </c>
      <c r="AH25" s="799">
        <v>7.2749473684210528</v>
      </c>
      <c r="AI25" s="799">
        <v>8.0273809523809572</v>
      </c>
      <c r="AJ25" s="799">
        <v>6.8934920634920589</v>
      </c>
      <c r="AK25" s="799">
        <v>6.570916305916306</v>
      </c>
      <c r="AL25" s="799">
        <v>6.2110605014952824</v>
      </c>
      <c r="AM25" s="799">
        <v>6.1332570556826838</v>
      </c>
      <c r="AN25" s="799">
        <v>6.9990873015872994</v>
      </c>
      <c r="AO25" s="799">
        <v>8.2396969696969702</v>
      </c>
      <c r="AP25" s="799">
        <v>8.8083492063492042</v>
      </c>
      <c r="AQ25" s="799">
        <v>9.0468947368421073</v>
      </c>
      <c r="AR25" s="799">
        <v>8.690108225108224</v>
      </c>
      <c r="AS25" s="799">
        <v>10.094397860593512</v>
      </c>
      <c r="AT25" s="799">
        <v>12.449333333333334</v>
      </c>
      <c r="AU25" s="799">
        <v>17.107268497330299</v>
      </c>
      <c r="AV25" s="799">
        <v>16.684059011164269</v>
      </c>
      <c r="AW25" s="799">
        <v>13.7166884057971</v>
      </c>
      <c r="AX25" s="799">
        <v>11.645863636363634</v>
      </c>
      <c r="AY25" s="799">
        <v>10.613965709728866</v>
      </c>
      <c r="AZ25" s="799">
        <v>9.3136132756132763</v>
      </c>
      <c r="BA25" s="799">
        <v>9.7866034651846991</v>
      </c>
      <c r="BB25" s="799">
        <v>10.112366132723118</v>
      </c>
      <c r="BC25" s="799">
        <v>12.714507936507934</v>
      </c>
      <c r="BD25" s="799">
        <v>11.840909090909101</v>
      </c>
      <c r="BE25" s="799">
        <v>13.636544011544034</v>
      </c>
      <c r="BF25" s="799">
        <v>11.616864988558367</v>
      </c>
      <c r="BG25" s="799">
        <v>12.8280956937799</v>
      </c>
      <c r="BH25" s="799">
        <v>15.170477633477633</v>
      </c>
      <c r="BI25" s="799">
        <v>20.991991341991369</v>
      </c>
      <c r="BJ25" s="799">
        <v>23.6108787878788</v>
      </c>
      <c r="BK25" s="799">
        <v>20.677345537757436</v>
      </c>
      <c r="BL25" s="799">
        <v>16.09690476190476</v>
      </c>
      <c r="BM25" s="799">
        <v>19.654386724386725</v>
      </c>
      <c r="BN25" s="799">
        <v>27.135064935064936</v>
      </c>
      <c r="BO25" s="799">
        <v>28.314385964912276</v>
      </c>
      <c r="BP25" s="799">
        <v>23.556165945165944</v>
      </c>
      <c r="BQ25" s="799">
        <v>28.327973084886125</v>
      </c>
      <c r="BR25" s="799">
        <v>24.743809523809521</v>
      </c>
      <c r="BS25" s="857">
        <v>339.75757575757598</v>
      </c>
      <c r="BT25" s="846">
        <v>341</v>
      </c>
      <c r="BU25" s="846">
        <v>352.332342036765</v>
      </c>
      <c r="BV25" s="846">
        <v>362.570580174832</v>
      </c>
      <c r="BW25" s="846">
        <v>319.05469281494101</v>
      </c>
      <c r="BX25" s="846">
        <v>264.23267826940003</v>
      </c>
      <c r="BY25" s="846">
        <v>244.89697631095399</v>
      </c>
      <c r="BZ25" s="846">
        <v>234.22068183821401</v>
      </c>
      <c r="CA25" s="846">
        <v>247.90083424291899</v>
      </c>
      <c r="CB25" s="846">
        <v>222.20800000151499</v>
      </c>
      <c r="CC25" s="846">
        <v>233.708593520161</v>
      </c>
      <c r="CD25" s="846">
        <v>247.61278454637599</v>
      </c>
      <c r="CE25" s="846">
        <v>291.176800012424</v>
      </c>
      <c r="CF25" s="846">
        <v>320.14175661002798</v>
      </c>
      <c r="CG25" s="846">
        <v>387.193237631633</v>
      </c>
      <c r="CH25" s="846">
        <v>363.03491695349402</v>
      </c>
      <c r="CI25" s="846">
        <v>290.26497354223602</v>
      </c>
      <c r="CJ25" s="846">
        <v>251.38539682135601</v>
      </c>
      <c r="CK25" s="846">
        <v>284.671110183785</v>
      </c>
      <c r="CL25" s="846">
        <v>323.39659258932102</v>
      </c>
      <c r="CM25" s="846">
        <v>369.23743575238399</v>
      </c>
      <c r="CN25" s="846">
        <v>371.59876715745003</v>
      </c>
      <c r="CO25" s="846">
        <v>365.19617392104902</v>
      </c>
      <c r="CP25" s="846">
        <v>342.77346673318903</v>
      </c>
      <c r="CQ25" s="846">
        <v>334.74191447070501</v>
      </c>
      <c r="CR25" s="846">
        <v>297.516964625051</v>
      </c>
      <c r="CS25" s="846">
        <v>282.05219833589501</v>
      </c>
      <c r="CT25" s="846">
        <v>278.729506382605</v>
      </c>
      <c r="CU25" s="846">
        <v>272.99500361116202</v>
      </c>
      <c r="CV25" s="846">
        <v>262.04412912643602</v>
      </c>
      <c r="CW25" s="846">
        <v>258.744421895627</v>
      </c>
      <c r="CX25" s="846">
        <v>279.32178180542002</v>
      </c>
      <c r="CY25" s="846">
        <v>269.30200106051302</v>
      </c>
      <c r="CZ25" s="846">
        <v>244.44821903593001</v>
      </c>
      <c r="DA25" s="846">
        <v>249.52035886474599</v>
      </c>
      <c r="DB25" s="846">
        <v>252.46189448921501</v>
      </c>
      <c r="DC25" s="846">
        <v>256.75032712195298</v>
      </c>
      <c r="DD25" s="846">
        <v>237.31596227193299</v>
      </c>
      <c r="DE25" s="846">
        <v>258.67005201818102</v>
      </c>
      <c r="DF25" s="846">
        <v>316.07731638905801</v>
      </c>
      <c r="DG25" s="846">
        <v>302.96194161921602</v>
      </c>
      <c r="DH25" s="846">
        <v>266.46615631399698</v>
      </c>
      <c r="DI25" s="846">
        <v>265.15767470201001</v>
      </c>
      <c r="DJ25" s="846">
        <v>277.205908837518</v>
      </c>
      <c r="DK25" s="846">
        <v>269.39594688299002</v>
      </c>
      <c r="DL25" s="846">
        <v>263.34444286940698</v>
      </c>
      <c r="DM25" s="846">
        <v>302.48441563326401</v>
      </c>
      <c r="DN25" s="846">
        <v>325.637885280158</v>
      </c>
      <c r="DO25" s="846">
        <v>340.33414381559697</v>
      </c>
      <c r="DP25" s="846">
        <v>308.76333731831301</v>
      </c>
      <c r="DQ25" s="846">
        <v>323.61325458852798</v>
      </c>
      <c r="DR25" s="846">
        <v>339.381695501499</v>
      </c>
      <c r="DS25" s="846">
        <v>332.10264599707301</v>
      </c>
      <c r="DT25" s="846">
        <v>313.59473284155803</v>
      </c>
      <c r="DU25" s="846">
        <v>309.70066326660702</v>
      </c>
      <c r="DV25" s="846">
        <v>311.662109543913</v>
      </c>
      <c r="DW25" s="846">
        <v>309.80010986328102</v>
      </c>
      <c r="DX25" s="846">
        <v>309.80010986328102</v>
      </c>
      <c r="DY25" s="846">
        <v>309.80010986328102</v>
      </c>
      <c r="DZ25" s="846">
        <v>309.80010986328102</v>
      </c>
      <c r="EA25" s="846">
        <v>309.80010986328102</v>
      </c>
      <c r="EB25" s="846">
        <v>309.80010986328102</v>
      </c>
      <c r="EC25" s="846">
        <v>309.80010986328102</v>
      </c>
      <c r="ED25" s="846">
        <v>309.80010986328102</v>
      </c>
      <c r="EE25" s="846">
        <v>0</v>
      </c>
      <c r="EF25" s="846">
        <v>0</v>
      </c>
      <c r="EG25" s="846">
        <v>0</v>
      </c>
      <c r="EH25" s="846">
        <v>0</v>
      </c>
      <c r="EI25" s="846">
        <v>0</v>
      </c>
      <c r="EJ25" s="846">
        <v>0</v>
      </c>
      <c r="EK25" s="846">
        <v>0</v>
      </c>
      <c r="EL25" s="846">
        <v>0</v>
      </c>
      <c r="EM25" s="846">
        <v>0</v>
      </c>
      <c r="EN25" s="846">
        <v>0</v>
      </c>
      <c r="EO25" s="846">
        <v>0</v>
      </c>
      <c r="EP25" s="846">
        <v>0</v>
      </c>
      <c r="EQ25"/>
      <c r="ER25"/>
      <c r="ES25"/>
      <c r="ET25"/>
      <c r="EU25"/>
    </row>
    <row r="26" spans="1:151" s="563" customFormat="1">
      <c r="A26" s="685"/>
      <c r="B26" s="793" t="s">
        <v>491</v>
      </c>
      <c r="C26" s="793" t="s">
        <v>1424</v>
      </c>
      <c r="D26" s="799">
        <v>98.120414733886733</v>
      </c>
      <c r="E26" s="799">
        <v>83.532531738281236</v>
      </c>
      <c r="F26" s="799">
        <v>77.738293965657533</v>
      </c>
      <c r="G26" s="799">
        <v>75.558375040690137</v>
      </c>
      <c r="H26" s="799">
        <v>84.787584940592424</v>
      </c>
      <c r="I26" s="799">
        <v>94.882090250651061</v>
      </c>
      <c r="J26" s="799">
        <v>94.055529276529924</v>
      </c>
      <c r="K26" s="799">
        <v>94.324022928873703</v>
      </c>
      <c r="L26" s="799">
        <v>89.897905985514342</v>
      </c>
      <c r="M26" s="799">
        <v>82.851076761881515</v>
      </c>
      <c r="N26" s="799">
        <v>85.938031514485701</v>
      </c>
      <c r="O26" s="799">
        <v>75.673845926920606</v>
      </c>
      <c r="P26" s="799">
        <v>83.999135335286482</v>
      </c>
      <c r="Q26" s="799">
        <v>79.193486531575502</v>
      </c>
      <c r="R26" s="799">
        <v>67.903602600097656</v>
      </c>
      <c r="S26" s="799">
        <v>69.917394462464372</v>
      </c>
      <c r="T26" s="799">
        <v>66.634523809523841</v>
      </c>
      <c r="U26" s="799">
        <v>72.732756132756165</v>
      </c>
      <c r="V26" s="799">
        <v>79.315476190476204</v>
      </c>
      <c r="W26" s="799">
        <v>76.686381578947362</v>
      </c>
      <c r="X26" s="799">
        <v>77.658645276292333</v>
      </c>
      <c r="Y26" s="799">
        <v>81.52415458937196</v>
      </c>
      <c r="Z26" s="799">
        <v>85.030113636363637</v>
      </c>
      <c r="AA26" s="799">
        <v>87.693626482213446</v>
      </c>
      <c r="AB26" s="799">
        <v>100.37786495223564</v>
      </c>
      <c r="AC26" s="799">
        <v>79.296432806324106</v>
      </c>
      <c r="AD26" s="799">
        <v>71.032513348588864</v>
      </c>
      <c r="AE26" s="799">
        <v>73.631897926634778</v>
      </c>
      <c r="AF26" s="799">
        <v>84.93693181818179</v>
      </c>
      <c r="AG26" s="799">
        <v>85.253679653679626</v>
      </c>
      <c r="AH26" s="799">
        <v>79.173649930986869</v>
      </c>
      <c r="AI26" s="799">
        <v>87.153558897243101</v>
      </c>
      <c r="AJ26" s="799">
        <v>80.800526695526699</v>
      </c>
      <c r="AK26" s="799">
        <v>84.891493506493518</v>
      </c>
      <c r="AL26" s="799">
        <v>88.704976208637547</v>
      </c>
      <c r="AM26" s="799">
        <v>86.547482837528605</v>
      </c>
      <c r="AN26" s="799">
        <v>81.449045454545441</v>
      </c>
      <c r="AO26" s="799">
        <v>85.77770923520923</v>
      </c>
      <c r="AP26" s="799">
        <v>84.362974465148383</v>
      </c>
      <c r="AQ26" s="799">
        <v>82.357601449275364</v>
      </c>
      <c r="AR26" s="799">
        <v>82.159090909090921</v>
      </c>
      <c r="AS26" s="799">
        <v>83.876775271512102</v>
      </c>
      <c r="AT26" s="799">
        <v>82.271219715956562</v>
      </c>
      <c r="AU26" s="799">
        <v>84.265255530129664</v>
      </c>
      <c r="AV26" s="799">
        <v>87.830279106858043</v>
      </c>
      <c r="AW26" s="799">
        <v>88.533733028222741</v>
      </c>
      <c r="AX26" s="799">
        <v>90.43710317460318</v>
      </c>
      <c r="AY26" s="799">
        <v>98.325925925925915</v>
      </c>
      <c r="AZ26" s="799">
        <v>97.44390331890331</v>
      </c>
      <c r="BA26" s="799">
        <v>86.695616517138262</v>
      </c>
      <c r="BB26" s="799">
        <v>86.14384057971013</v>
      </c>
      <c r="BC26" s="799">
        <v>83.744210526315783</v>
      </c>
      <c r="BD26" s="799">
        <v>85.933542568542578</v>
      </c>
      <c r="BE26" s="799">
        <v>87.063738095238094</v>
      </c>
      <c r="BF26" s="799">
        <v>75.138290802764487</v>
      </c>
      <c r="BG26" s="799">
        <v>43.078738512949037</v>
      </c>
      <c r="BH26" s="799">
        <v>41.40051587301587</v>
      </c>
      <c r="BI26" s="799">
        <v>67.129166666666663</v>
      </c>
      <c r="BJ26" s="799">
        <v>72.456500000000005</v>
      </c>
      <c r="BK26" s="799">
        <v>84.086384439359264</v>
      </c>
      <c r="BL26" s="799">
        <v>92.910443722943725</v>
      </c>
      <c r="BM26" s="799">
        <v>91.036309523809521</v>
      </c>
      <c r="BN26" s="799">
        <v>91.035425685425665</v>
      </c>
      <c r="BO26" s="799">
        <v>82.801859721768196</v>
      </c>
      <c r="BP26" s="799">
        <v>86.333152958152951</v>
      </c>
      <c r="BQ26" s="799">
        <v>84.530429334205067</v>
      </c>
      <c r="BR26" s="799">
        <v>75.603174603174594</v>
      </c>
      <c r="BS26" s="857">
        <v>73.412675302720004</v>
      </c>
      <c r="BT26" s="846">
        <v>82.086142383844006</v>
      </c>
      <c r="BU26" s="846">
        <v>84.618181090154806</v>
      </c>
      <c r="BV26" s="846">
        <v>86.442121402219698</v>
      </c>
      <c r="BW26" s="846">
        <v>91.811544321576605</v>
      </c>
      <c r="BX26" s="846">
        <v>99.110717531837196</v>
      </c>
      <c r="BY26" s="846">
        <v>97.273733000967695</v>
      </c>
      <c r="BZ26" s="846">
        <v>97.162473738098996</v>
      </c>
      <c r="CA26" s="846">
        <v>103.944163780886</v>
      </c>
      <c r="CB26" s="846">
        <v>107.349323801298</v>
      </c>
      <c r="CC26" s="846">
        <v>105.66363384570199</v>
      </c>
      <c r="CD26" s="846">
        <v>109.31953384971</v>
      </c>
      <c r="CE26" s="846">
        <v>99.431324689545406</v>
      </c>
      <c r="CF26" s="846">
        <v>100.464345262763</v>
      </c>
      <c r="CG26" s="846">
        <v>79.590019112911705</v>
      </c>
      <c r="CH26" s="846">
        <v>72.061104427915794</v>
      </c>
      <c r="CI26" s="846">
        <v>72.735828203560999</v>
      </c>
      <c r="CJ26" s="846">
        <v>72.9495279590043</v>
      </c>
      <c r="CK26" s="846">
        <v>73.360676043106494</v>
      </c>
      <c r="CL26" s="846">
        <v>74.063134502705594</v>
      </c>
      <c r="CM26" s="846">
        <v>75.7857431989124</v>
      </c>
      <c r="CN26" s="846">
        <v>74.420500389051398</v>
      </c>
      <c r="CO26" s="846">
        <v>65.634699211193904</v>
      </c>
      <c r="CP26" s="846">
        <v>60.974688983694001</v>
      </c>
      <c r="CQ26" s="846">
        <v>66.396122249133697</v>
      </c>
      <c r="CR26" s="846">
        <v>62.481866126818502</v>
      </c>
      <c r="CS26" s="846">
        <v>57.649529752968299</v>
      </c>
      <c r="CT26" s="846">
        <v>53.274603136425696</v>
      </c>
      <c r="CU26" s="846">
        <v>47.432608836702499</v>
      </c>
      <c r="CV26" s="846">
        <v>42.707846226689</v>
      </c>
      <c r="CW26" s="846">
        <v>34.4158769173834</v>
      </c>
      <c r="CX26" s="846">
        <v>38.671752484656203</v>
      </c>
      <c r="CY26" s="846">
        <v>39.226486741932803</v>
      </c>
      <c r="CZ26" s="846">
        <v>35.412096528232297</v>
      </c>
      <c r="DA26" s="846">
        <v>29.525372750127001</v>
      </c>
      <c r="DB26" s="846">
        <v>30.104897477355198</v>
      </c>
      <c r="DC26" s="846">
        <v>37.904705644179401</v>
      </c>
      <c r="DD26" s="846">
        <v>40.446767276709899</v>
      </c>
      <c r="DE26" s="846">
        <v>54.127626920151499</v>
      </c>
      <c r="DF26" s="846">
        <v>57.196067886320002</v>
      </c>
      <c r="DG26" s="846">
        <v>58.054542559143499</v>
      </c>
      <c r="DH26" s="846">
        <v>57.7024350482179</v>
      </c>
      <c r="DI26" s="846">
        <v>56.917119280000001</v>
      </c>
      <c r="DJ26" s="846">
        <v>57.551790306666597</v>
      </c>
      <c r="DK26" s="846">
        <v>58.580295546666598</v>
      </c>
      <c r="DL26" s="846">
        <v>59.757258559999997</v>
      </c>
      <c r="DM26" s="846">
        <v>58.468579669999997</v>
      </c>
      <c r="DN26" s="846">
        <v>57.729758750000002</v>
      </c>
      <c r="DO26" s="846">
        <v>58.410880913333301</v>
      </c>
      <c r="DP26" s="846">
        <v>58.518442880000002</v>
      </c>
      <c r="DQ26" s="846">
        <v>59.416851360000003</v>
      </c>
      <c r="DR26" s="846">
        <v>58.264569979999997</v>
      </c>
      <c r="DS26" s="846">
        <v>58.403840153333299</v>
      </c>
      <c r="DT26" s="846">
        <v>59.1151506</v>
      </c>
      <c r="DU26" s="846">
        <v>59.1296810766666</v>
      </c>
      <c r="DV26" s="846">
        <v>54.411421081217398</v>
      </c>
      <c r="DW26" s="846">
        <v>57.423233032226499</v>
      </c>
      <c r="DX26" s="846">
        <v>57.423233032226499</v>
      </c>
      <c r="DY26" s="846">
        <v>57.423233032226499</v>
      </c>
      <c r="DZ26" s="846">
        <v>57.423233032226499</v>
      </c>
      <c r="EA26" s="846">
        <v>57.423233032226499</v>
      </c>
      <c r="EB26" s="846">
        <v>57.423233032226499</v>
      </c>
      <c r="EC26" s="846">
        <v>57.423233032226499</v>
      </c>
      <c r="ED26" s="846">
        <v>57.423233032226499</v>
      </c>
      <c r="EE26" s="846">
        <v>0</v>
      </c>
      <c r="EF26" s="846">
        <v>0</v>
      </c>
      <c r="EG26" s="846">
        <v>0</v>
      </c>
      <c r="EH26" s="846">
        <v>0</v>
      </c>
      <c r="EI26" s="846">
        <v>0</v>
      </c>
      <c r="EJ26" s="846">
        <v>0</v>
      </c>
      <c r="EK26" s="846">
        <v>0</v>
      </c>
      <c r="EL26" s="846">
        <v>0</v>
      </c>
      <c r="EM26" s="846">
        <v>0</v>
      </c>
      <c r="EN26" s="846">
        <v>0</v>
      </c>
      <c r="EO26" s="846">
        <v>0</v>
      </c>
      <c r="EP26" s="846">
        <v>0</v>
      </c>
      <c r="EQ26"/>
      <c r="ER26"/>
      <c r="ES26"/>
      <c r="ET26"/>
      <c r="EU26"/>
    </row>
    <row r="27" spans="1:151" s="563" customFormat="1">
      <c r="A27" s="685"/>
      <c r="B27" s="793" t="s">
        <v>492</v>
      </c>
      <c r="C27" s="793" t="s">
        <v>1425</v>
      </c>
      <c r="D27" s="802">
        <v>387.91798909505201</v>
      </c>
      <c r="E27" s="802">
        <v>384.38520304361992</v>
      </c>
      <c r="F27" s="802">
        <v>385.43433634440106</v>
      </c>
      <c r="G27" s="802">
        <v>400.29371134440106</v>
      </c>
      <c r="H27" s="802">
        <v>390.1201171875</v>
      </c>
      <c r="I27" s="802">
        <v>384.67426554362004</v>
      </c>
      <c r="J27" s="802">
        <v>376.18901570638036</v>
      </c>
      <c r="K27" s="802">
        <v>351.23949178059866</v>
      </c>
      <c r="L27" s="802">
        <v>342.92081705729169</v>
      </c>
      <c r="M27" s="802">
        <v>324.20493570963566</v>
      </c>
      <c r="N27" s="802">
        <v>305.6164957682293</v>
      </c>
      <c r="O27" s="802">
        <v>294.3032735188803</v>
      </c>
      <c r="P27" s="802">
        <v>299.93419392903633</v>
      </c>
      <c r="Q27" s="802">
        <v>288.61468505859398</v>
      </c>
      <c r="R27" s="802">
        <v>293.70354207356803</v>
      </c>
      <c r="S27" s="802">
        <v>286.93515499999995</v>
      </c>
      <c r="T27" s="802">
        <v>273.61371213333337</v>
      </c>
      <c r="U27" s="802">
        <v>259.30310486666667</v>
      </c>
      <c r="V27" s="802">
        <v>295.63943380000001</v>
      </c>
      <c r="W27" s="802">
        <v>290.23487499999999</v>
      </c>
      <c r="X27" s="802">
        <v>280.7084529666667</v>
      </c>
      <c r="Y27" s="802">
        <v>276.51357143333331</v>
      </c>
      <c r="Z27" s="802">
        <v>269.22531326666666</v>
      </c>
      <c r="AA27" s="802">
        <v>263.53437000000002</v>
      </c>
      <c r="AB27" s="802">
        <v>267.54203946666667</v>
      </c>
      <c r="AC27" s="802">
        <v>274.69688289999999</v>
      </c>
      <c r="AD27" s="802">
        <v>278.42907740000004</v>
      </c>
      <c r="AE27" s="802">
        <v>290.11166666666668</v>
      </c>
      <c r="AF27" s="802">
        <v>312.78476430000001</v>
      </c>
      <c r="AG27" s="802">
        <v>314.23599033333335</v>
      </c>
      <c r="AH27" s="802">
        <v>323.00944903333334</v>
      </c>
      <c r="AI27" s="802">
        <v>352.12636363636358</v>
      </c>
      <c r="AJ27" s="802">
        <v>346.73829365079365</v>
      </c>
      <c r="AK27" s="802">
        <v>363.24417325428198</v>
      </c>
      <c r="AL27" s="802">
        <v>391.92739893211291</v>
      </c>
      <c r="AM27" s="802">
        <v>408.44432884748107</v>
      </c>
      <c r="AN27" s="802">
        <v>393.13722488038275</v>
      </c>
      <c r="AO27" s="802">
        <v>401.29181096681094</v>
      </c>
      <c r="AP27" s="802">
        <v>433.97274436090225</v>
      </c>
      <c r="AQ27" s="802">
        <v>427.2338095238095</v>
      </c>
      <c r="AR27" s="802">
        <v>427.25421717171713</v>
      </c>
      <c r="AS27" s="802">
        <v>439.48528138528133</v>
      </c>
      <c r="AT27" s="802">
        <v>485.55358345358349</v>
      </c>
      <c r="AU27" s="802">
        <v>553.98425465838511</v>
      </c>
      <c r="AV27" s="802">
        <v>627.39702982202982</v>
      </c>
      <c r="AW27" s="802">
        <v>621.49613997114</v>
      </c>
      <c r="AX27" s="802">
        <v>614.46599821746884</v>
      </c>
      <c r="AY27" s="802">
        <v>650.26878787878786</v>
      </c>
      <c r="AZ27" s="802">
        <v>667.23947368421057</v>
      </c>
      <c r="BA27" s="802">
        <v>681.11977272727279</v>
      </c>
      <c r="BB27" s="802">
        <v>788.0183387584284</v>
      </c>
      <c r="BC27" s="802">
        <v>926.77576137312974</v>
      </c>
      <c r="BD27" s="802">
        <v>895.95171356421361</v>
      </c>
      <c r="BE27" s="802">
        <v>869.57618577075084</v>
      </c>
      <c r="BF27" s="802">
        <v>794.52472349351638</v>
      </c>
      <c r="BG27" s="802">
        <v>908.70856782106785</v>
      </c>
      <c r="BH27" s="802">
        <v>921.50506379585329</v>
      </c>
      <c r="BI27" s="802">
        <v>960.06472332015812</v>
      </c>
      <c r="BJ27" s="802">
        <v>1101.6394964684439</v>
      </c>
      <c r="BK27" s="802">
        <v>1108.9039855072463</v>
      </c>
      <c r="BL27" s="802">
        <v>1195.6807216905902</v>
      </c>
      <c r="BM27" s="802">
        <v>1226.5842352092352</v>
      </c>
      <c r="BN27" s="802">
        <v>1367.487601579707</v>
      </c>
      <c r="BO27" s="802">
        <v>1384.378623188406</v>
      </c>
      <c r="BP27" s="802">
        <v>1504.3007154882155</v>
      </c>
      <c r="BQ27" s="802">
        <v>1700.1562049062049</v>
      </c>
      <c r="BR27" s="802">
        <v>1685.4990379990379</v>
      </c>
      <c r="BS27" s="859">
        <v>1690.8369408369399</v>
      </c>
      <c r="BT27" s="849">
        <v>1610.7559011164201</v>
      </c>
      <c r="BU27" s="849">
        <v>1654.7977272727201</v>
      </c>
      <c r="BV27" s="849">
        <v>1718.8922149887601</v>
      </c>
      <c r="BW27" s="849">
        <v>1630.46818181818</v>
      </c>
      <c r="BX27" s="849">
        <v>1413.6486111111101</v>
      </c>
      <c r="BY27" s="849">
        <v>1327.53892339544</v>
      </c>
      <c r="BZ27" s="849">
        <v>1272.46966298596</v>
      </c>
      <c r="CA27" s="849">
        <v>1293.9512626262599</v>
      </c>
      <c r="CB27" s="849">
        <v>1288.5400793650699</v>
      </c>
      <c r="CC27" s="849">
        <v>1281.9243577075099</v>
      </c>
      <c r="CD27" s="849">
        <v>1200.3595347063299</v>
      </c>
      <c r="CE27" s="849">
        <v>1219.22076118326</v>
      </c>
      <c r="CF27" s="849">
        <v>1192.82239234449</v>
      </c>
      <c r="CG27" s="849">
        <v>1124.0145915678499</v>
      </c>
      <c r="CH27" s="849">
        <v>1104.4001556922599</v>
      </c>
      <c r="CI27" s="849">
        <v>1181.2083333333301</v>
      </c>
      <c r="CJ27" s="849">
        <v>1259.35465007215</v>
      </c>
      <c r="CK27" s="849">
        <v>1334.8147907647899</v>
      </c>
      <c r="CL27" s="849">
        <v>1217.9837902837901</v>
      </c>
      <c r="CM27" s="849">
        <v>1219.35588164251</v>
      </c>
      <c r="CN27" s="849">
        <v>1256.96311928811</v>
      </c>
      <c r="CO27" s="849">
        <v>1277.83863636363</v>
      </c>
      <c r="CP27" s="849">
        <v>1274.35120320855</v>
      </c>
      <c r="CQ27" s="849">
        <v>1329.2826839826801</v>
      </c>
      <c r="CR27" s="849">
        <v>1306.4442857142801</v>
      </c>
      <c r="CS27" s="849">
        <v>1212.74765151515</v>
      </c>
      <c r="CT27" s="849">
        <v>1228.08748740603</v>
      </c>
      <c r="CU27" s="849">
        <v>1304.2360245310199</v>
      </c>
      <c r="CV27" s="849">
        <v>1309.8117063492</v>
      </c>
      <c r="CW27" s="849">
        <v>1474.3633885438201</v>
      </c>
      <c r="CX27" s="849">
        <v>1480.2870370370299</v>
      </c>
      <c r="CY27" s="849">
        <v>1583.23416666666</v>
      </c>
      <c r="CZ27" s="849">
        <v>1710.5099202551801</v>
      </c>
      <c r="DA27" s="849">
        <v>1911.18587740761</v>
      </c>
      <c r="DB27" s="849">
        <v>1873.2410401002501</v>
      </c>
      <c r="DC27" s="849">
        <v>1797.79608695652</v>
      </c>
      <c r="DD27" s="849">
        <v>1817.2678030303</v>
      </c>
      <c r="DE27" s="849">
        <v>1789.4381673881601</v>
      </c>
      <c r="DF27" s="849">
        <v>1794.5804947976001</v>
      </c>
      <c r="DG27" s="849">
        <v>1873.62942028985</v>
      </c>
      <c r="DH27" s="849">
        <v>1873.5990909090899</v>
      </c>
      <c r="DI27" s="849">
        <v>1728.24042223477</v>
      </c>
      <c r="DJ27" s="849">
        <v>1730.6444949494901</v>
      </c>
      <c r="DK27" s="849">
        <v>1887.70560210803</v>
      </c>
      <c r="DL27" s="849">
        <v>1978.0746976284499</v>
      </c>
      <c r="DM27" s="849">
        <v>1928.3356452726</v>
      </c>
      <c r="DN27" s="849">
        <v>1978.1555194805101</v>
      </c>
      <c r="DO27" s="849">
        <v>2073.5994893029601</v>
      </c>
      <c r="DP27" s="849">
        <v>2337.4698254281898</v>
      </c>
      <c r="DQ27" s="849">
        <v>2477.1132859652398</v>
      </c>
      <c r="DR27" s="849">
        <v>2660.6445580023801</v>
      </c>
      <c r="DS27" s="849">
        <v>2862.70119392684</v>
      </c>
      <c r="DT27" s="849">
        <v>3287.29331168831</v>
      </c>
      <c r="DU27" s="849">
        <v>3458.4763190915301</v>
      </c>
      <c r="DV27" s="849">
        <v>4151.4459591567802</v>
      </c>
      <c r="DW27" s="849">
        <v>4846.86865234375</v>
      </c>
      <c r="DX27" s="849">
        <v>4907.3</v>
      </c>
      <c r="DY27" s="849">
        <v>4959.7333333333299</v>
      </c>
      <c r="DZ27" s="849">
        <v>5006.6666666666597</v>
      </c>
      <c r="EA27" s="849">
        <v>5053.1666666666597</v>
      </c>
      <c r="EB27" s="849">
        <v>5097.0666666666602</v>
      </c>
      <c r="EC27" s="849">
        <v>5140.2666666666601</v>
      </c>
      <c r="ED27" s="849">
        <v>5175</v>
      </c>
      <c r="EE27" s="849">
        <v>0</v>
      </c>
      <c r="EF27" s="849">
        <v>0</v>
      </c>
      <c r="EG27" s="849">
        <v>0</v>
      </c>
      <c r="EH27" s="849">
        <v>0</v>
      </c>
      <c r="EI27" s="849">
        <v>0</v>
      </c>
      <c r="EJ27" s="849">
        <v>0</v>
      </c>
      <c r="EK27" s="849">
        <v>0</v>
      </c>
      <c r="EL27" s="849">
        <v>0</v>
      </c>
      <c r="EM27" s="849">
        <v>0</v>
      </c>
      <c r="EN27" s="849">
        <v>0</v>
      </c>
      <c r="EO27" s="849">
        <v>0</v>
      </c>
      <c r="EP27" s="849">
        <v>0</v>
      </c>
      <c r="EQ27"/>
      <c r="ER27"/>
      <c r="ES27"/>
      <c r="ET27"/>
      <c r="EU27"/>
    </row>
    <row r="28" spans="1:151" s="563" customFormat="1">
      <c r="A28" s="685"/>
      <c r="B28" s="793" t="s">
        <v>494</v>
      </c>
      <c r="C28" s="793" t="s">
        <v>1426</v>
      </c>
      <c r="D28" s="802">
        <v>6141.928821673584</v>
      </c>
      <c r="E28" s="802">
        <v>6646.878840252687</v>
      </c>
      <c r="F28" s="802">
        <v>6289.0005953206373</v>
      </c>
      <c r="G28" s="802">
        <v>6217.2259779439264</v>
      </c>
      <c r="H28" s="802">
        <v>6350.9683047403969</v>
      </c>
      <c r="I28" s="802">
        <v>6149.5865929260226</v>
      </c>
      <c r="J28" s="802">
        <v>5917.7285393269876</v>
      </c>
      <c r="K28" s="802">
        <v>5882.2560097615569</v>
      </c>
      <c r="L28" s="802">
        <v>5657.5754627532997</v>
      </c>
      <c r="M28" s="802">
        <v>5450.8529791503934</v>
      </c>
      <c r="N28" s="802">
        <v>5571.2373773722311</v>
      </c>
      <c r="O28" s="802">
        <v>5301.8787608968059</v>
      </c>
      <c r="P28" s="802">
        <v>5847.6715717488596</v>
      </c>
      <c r="Q28" s="802">
        <v>5607.0753476409909</v>
      </c>
      <c r="R28" s="802">
        <v>5388.2893961812333</v>
      </c>
      <c r="S28" s="802">
        <v>5219.3181700455198</v>
      </c>
      <c r="T28" s="802">
        <v>5429.2117224880367</v>
      </c>
      <c r="U28" s="802">
        <v>5257.1861471861466</v>
      </c>
      <c r="V28" s="802">
        <v>5659.8610050080633</v>
      </c>
      <c r="W28" s="802">
        <v>5686.3499999999995</v>
      </c>
      <c r="X28" s="802">
        <v>5432.3961133069834</v>
      </c>
      <c r="Y28" s="802">
        <v>5371.9730848861263</v>
      </c>
      <c r="Z28" s="802">
        <v>5252.8909090909101</v>
      </c>
      <c r="AA28" s="802">
        <v>5113.1287878787871</v>
      </c>
      <c r="AB28" s="802">
        <v>4910.4906711222502</v>
      </c>
      <c r="AC28" s="802">
        <v>3990.4712918660298</v>
      </c>
      <c r="AD28" s="802">
        <v>3943.6542276989835</v>
      </c>
      <c r="AE28" s="802">
        <v>3814.4385521885538</v>
      </c>
      <c r="AF28" s="802">
        <v>4160.8759018759001</v>
      </c>
      <c r="AG28" s="802">
        <v>4035.9275362318836</v>
      </c>
      <c r="AH28" s="802">
        <v>4232.7432712215332</v>
      </c>
      <c r="AI28" s="802">
        <v>4536.6676767676781</v>
      </c>
      <c r="AJ28" s="802">
        <v>4657.6598015873014</v>
      </c>
      <c r="AK28" s="802">
        <v>4814.2923913043478</v>
      </c>
      <c r="AL28" s="802">
        <v>5549.7223084886136</v>
      </c>
      <c r="AM28" s="802">
        <v>6899.1315389924102</v>
      </c>
      <c r="AN28" s="802">
        <v>9153.0893141945762</v>
      </c>
      <c r="AO28" s="802">
        <v>9019.6731601731608</v>
      </c>
      <c r="AP28" s="802">
        <v>8851.8599783549816</v>
      </c>
      <c r="AQ28" s="802">
        <v>8084.7376984126968</v>
      </c>
      <c r="AR28" s="802">
        <v>7945.80772005772</v>
      </c>
      <c r="AS28" s="802">
        <v>7059.8814935064911</v>
      </c>
      <c r="AT28" s="802">
        <v>6450.5640331890327</v>
      </c>
      <c r="AU28" s="802">
        <v>7601.7471273291931</v>
      </c>
      <c r="AV28" s="802">
        <v>8503.8640572390577</v>
      </c>
      <c r="AW28" s="802">
        <v>8589.3820346320372</v>
      </c>
      <c r="AX28" s="802">
        <v>10324.618819776713</v>
      </c>
      <c r="AY28" s="802">
        <v>12669.634848484849</v>
      </c>
      <c r="AZ28" s="802">
        <v>14064.606098579783</v>
      </c>
      <c r="BA28" s="802">
        <v>14922.918181818182</v>
      </c>
      <c r="BB28" s="802">
        <v>16324.614258527299</v>
      </c>
      <c r="BC28" s="802">
        <v>17793.273429786586</v>
      </c>
      <c r="BD28" s="802">
        <v>22544.350432900432</v>
      </c>
      <c r="BE28" s="802">
        <v>20399.073781291168</v>
      </c>
      <c r="BF28" s="802">
        <v>13129.88022774327</v>
      </c>
      <c r="BG28" s="802">
        <v>11109.172474747475</v>
      </c>
      <c r="BH28" s="802">
        <v>13550.114912280702</v>
      </c>
      <c r="BI28" s="802">
        <v>14540.437351778657</v>
      </c>
      <c r="BJ28" s="802">
        <v>15197.414141414141</v>
      </c>
      <c r="BK28" s="802">
        <v>17190.543478260868</v>
      </c>
      <c r="BL28" s="802">
        <v>17819.117862838913</v>
      </c>
      <c r="BM28" s="802">
        <v>20544.652597402597</v>
      </c>
      <c r="BN28" s="802">
        <v>25914.681096681099</v>
      </c>
      <c r="BO28" s="802">
        <v>29883.3115942029</v>
      </c>
      <c r="BP28" s="802">
        <v>28812.925420875425</v>
      </c>
      <c r="BQ28" s="802">
        <v>24660.474927849926</v>
      </c>
      <c r="BR28" s="802">
        <v>20849.086634199131</v>
      </c>
      <c r="BS28" s="859">
        <v>22942.147907647901</v>
      </c>
      <c r="BT28" s="849">
        <v>20555.087320574101</v>
      </c>
      <c r="BU28" s="849">
        <v>19330.970075757501</v>
      </c>
      <c r="BV28" s="849">
        <v>21609.219523611398</v>
      </c>
      <c r="BW28" s="849">
        <v>24037.545075757502</v>
      </c>
      <c r="BX28" s="849">
        <v>20879.553968253898</v>
      </c>
      <c r="BY28" s="849">
        <v>21312.370600414</v>
      </c>
      <c r="BZ28" s="849">
        <v>22896.8643029675</v>
      </c>
      <c r="CA28" s="849">
        <v>22636.282720057701</v>
      </c>
      <c r="CB28" s="849">
        <v>23146.15</v>
      </c>
      <c r="CC28" s="849">
        <v>21915.1945322793</v>
      </c>
      <c r="CD28" s="849">
        <v>19897.8674430641</v>
      </c>
      <c r="CE28" s="849">
        <v>18369.9802128427</v>
      </c>
      <c r="CF28" s="849">
        <v>15589.803429027101</v>
      </c>
      <c r="CG28" s="849">
        <v>15229.5495059288</v>
      </c>
      <c r="CH28" s="849">
        <v>15077.1966089466</v>
      </c>
      <c r="CI28" s="849">
        <v>15438.6043650793</v>
      </c>
      <c r="CJ28" s="849">
        <v>16902.119155844099</v>
      </c>
      <c r="CK28" s="849">
        <v>18584.257215007201</v>
      </c>
      <c r="CL28" s="849">
        <v>20810.067604617601</v>
      </c>
      <c r="CM28" s="849">
        <v>20004.485455486501</v>
      </c>
      <c r="CN28" s="849">
        <v>19923.164562289501</v>
      </c>
      <c r="CO28" s="849">
        <v>20513.698412698399</v>
      </c>
      <c r="CP28" s="849">
        <v>19803.327352471999</v>
      </c>
      <c r="CQ28" s="849">
        <v>21186.799855699799</v>
      </c>
      <c r="CR28" s="849">
        <v>20936.819047618999</v>
      </c>
      <c r="CS28" s="849">
        <v>19308.564393939301</v>
      </c>
      <c r="CT28" s="849">
        <v>19148.640281533801</v>
      </c>
      <c r="CU28" s="849">
        <v>21038.368253968201</v>
      </c>
      <c r="CV28" s="849">
        <v>19773.801587301499</v>
      </c>
      <c r="CW28" s="849">
        <v>17139.151656314702</v>
      </c>
      <c r="CX28" s="849">
        <v>16693.305831607999</v>
      </c>
      <c r="CY28" s="849">
        <v>16266.796969696899</v>
      </c>
      <c r="CZ28" s="849">
        <v>15730.853110047799</v>
      </c>
      <c r="DA28" s="849">
        <v>17693.846621808101</v>
      </c>
      <c r="DB28" s="849">
        <v>18810.3411471861</v>
      </c>
      <c r="DC28" s="849">
        <v>25098.995833333302</v>
      </c>
      <c r="DD28" s="849">
        <v>31038.290151515099</v>
      </c>
      <c r="DE28" s="849">
        <v>34643.8281818182</v>
      </c>
      <c r="DF28" s="849">
        <v>38768.042229437197</v>
      </c>
      <c r="DG28" s="849">
        <v>43241.574065217399</v>
      </c>
      <c r="DH28" s="849">
        <v>36968.251031745996</v>
      </c>
      <c r="DI28" s="849">
        <v>23726.653632285499</v>
      </c>
      <c r="DJ28" s="849">
        <v>21596.667972582902</v>
      </c>
      <c r="DK28" s="849">
        <v>26287.489916996001</v>
      </c>
      <c r="DL28" s="849">
        <v>26151.589947298999</v>
      </c>
      <c r="DM28" s="849">
        <v>26785.821476880599</v>
      </c>
      <c r="DN28" s="849">
        <v>24424.082128427101</v>
      </c>
      <c r="DO28" s="849">
        <v>26233.045341614899</v>
      </c>
      <c r="DP28" s="849">
        <v>32168.776810276599</v>
      </c>
      <c r="DQ28" s="849">
        <v>31656.1986131501</v>
      </c>
      <c r="DR28" s="849">
        <v>30179.3162761151</v>
      </c>
      <c r="DS28" s="849">
        <v>31852.2144906832</v>
      </c>
      <c r="DT28" s="849">
        <v>32263.970295815299</v>
      </c>
      <c r="DU28" s="849">
        <v>33991.093293493897</v>
      </c>
      <c r="DV28" s="849">
        <v>38126.018602766802</v>
      </c>
      <c r="DW28" s="849">
        <v>47357.59375</v>
      </c>
      <c r="DX28" s="849">
        <v>46489.666666666599</v>
      </c>
      <c r="DY28" s="849">
        <v>46586.333333333299</v>
      </c>
      <c r="DZ28" s="849">
        <v>46639</v>
      </c>
      <c r="EA28" s="849">
        <v>46585</v>
      </c>
      <c r="EB28" s="849">
        <v>46516</v>
      </c>
      <c r="EC28" s="849">
        <v>46516</v>
      </c>
      <c r="ED28" s="849">
        <v>46516</v>
      </c>
      <c r="EE28" s="849">
        <v>0</v>
      </c>
      <c r="EF28" s="849">
        <v>0</v>
      </c>
      <c r="EG28" s="849">
        <v>0</v>
      </c>
      <c r="EH28" s="849">
        <v>0</v>
      </c>
      <c r="EI28" s="849">
        <v>0</v>
      </c>
      <c r="EJ28" s="849">
        <v>0</v>
      </c>
      <c r="EK28" s="849">
        <v>0</v>
      </c>
      <c r="EL28" s="849">
        <v>0</v>
      </c>
      <c r="EM28" s="849">
        <v>0</v>
      </c>
      <c r="EN28" s="849">
        <v>0</v>
      </c>
      <c r="EO28" s="849">
        <v>0</v>
      </c>
      <c r="EP28" s="849">
        <v>0</v>
      </c>
      <c r="EQ28"/>
      <c r="ER28"/>
      <c r="ES28"/>
      <c r="ET28"/>
      <c r="EU28"/>
    </row>
    <row r="29" spans="1:151">
      <c r="B29" s="793"/>
      <c r="C29" s="793"/>
      <c r="D29" s="799"/>
      <c r="E29" s="799"/>
      <c r="F29" s="799"/>
      <c r="G29" s="799"/>
      <c r="H29" s="799"/>
      <c r="I29" s="799"/>
      <c r="J29" s="799"/>
      <c r="K29" s="799"/>
      <c r="L29" s="799"/>
      <c r="M29" s="799"/>
      <c r="N29" s="799"/>
      <c r="O29" s="799"/>
      <c r="P29" s="799"/>
      <c r="Q29" s="799"/>
      <c r="R29" s="799"/>
      <c r="S29" s="799"/>
      <c r="T29" s="799"/>
      <c r="U29" s="799"/>
      <c r="V29" s="799"/>
      <c r="W29" s="799"/>
      <c r="X29" s="799"/>
      <c r="Y29" s="799"/>
      <c r="Z29" s="799"/>
      <c r="AA29" s="799"/>
      <c r="AB29" s="799"/>
      <c r="AC29" s="799"/>
      <c r="AD29" s="799"/>
      <c r="AE29" s="799"/>
      <c r="AF29" s="799"/>
      <c r="AG29" s="799"/>
      <c r="AH29" s="799"/>
      <c r="AI29" s="799"/>
      <c r="AJ29" s="799"/>
      <c r="AK29" s="799"/>
      <c r="AL29" s="799"/>
      <c r="AM29" s="799"/>
      <c r="AN29" s="799"/>
      <c r="AO29" s="799"/>
      <c r="AP29" s="799"/>
      <c r="AQ29" s="799"/>
      <c r="AR29" s="799"/>
      <c r="AS29" s="799"/>
      <c r="AT29" s="799"/>
      <c r="AU29" s="799"/>
      <c r="AV29" s="799"/>
      <c r="AW29" s="799"/>
      <c r="AX29" s="799"/>
      <c r="AY29" s="799"/>
      <c r="AZ29" s="799"/>
      <c r="BA29" s="799"/>
      <c r="BB29" s="799"/>
      <c r="BC29" s="799"/>
      <c r="BD29" s="799"/>
      <c r="BE29" s="799"/>
      <c r="BF29" s="799"/>
      <c r="BG29" s="799"/>
      <c r="BH29" s="799"/>
      <c r="BI29" s="799"/>
      <c r="BJ29" s="799"/>
      <c r="BK29" s="799"/>
      <c r="BL29" s="799"/>
      <c r="BM29" s="799"/>
      <c r="BN29" s="799"/>
      <c r="BO29" s="799"/>
      <c r="BP29" s="799"/>
      <c r="BQ29" s="799"/>
      <c r="BR29" s="799"/>
      <c r="BS29" s="857"/>
      <c r="BT29" s="846"/>
      <c r="BU29" s="846"/>
      <c r="BV29" s="846"/>
      <c r="BW29" s="846"/>
      <c r="BX29" s="846"/>
      <c r="BY29" s="846"/>
      <c r="BZ29" s="846"/>
      <c r="CA29" s="846"/>
      <c r="CB29" s="846"/>
      <c r="CC29" s="846"/>
      <c r="CD29" s="846"/>
      <c r="CE29" s="846"/>
      <c r="CF29" s="846"/>
      <c r="CG29" s="846"/>
      <c r="CH29" s="846"/>
      <c r="CI29" s="846"/>
      <c r="CJ29" s="846"/>
      <c r="CK29" s="846"/>
      <c r="CL29" s="846"/>
      <c r="CM29" s="846"/>
      <c r="CN29" s="846"/>
      <c r="CO29" s="846"/>
      <c r="CP29" s="846"/>
      <c r="CQ29" s="846"/>
      <c r="CR29" s="846"/>
      <c r="CS29" s="846"/>
      <c r="CT29" s="846"/>
      <c r="CU29" s="846"/>
      <c r="CV29" s="846"/>
      <c r="CW29" s="846"/>
      <c r="CX29" s="846"/>
      <c r="CY29" s="846"/>
      <c r="CZ29" s="846"/>
      <c r="DA29" s="846"/>
      <c r="DB29" s="846"/>
      <c r="DC29" s="846"/>
      <c r="DD29" s="846"/>
      <c r="DE29" s="846"/>
      <c r="DF29" s="846"/>
      <c r="DG29" s="846"/>
      <c r="DH29" s="846"/>
      <c r="DI29" s="846"/>
      <c r="DJ29" s="846"/>
      <c r="DK29" s="846"/>
      <c r="DL29" s="846"/>
      <c r="DM29" s="846"/>
      <c r="DN29" s="846"/>
      <c r="DO29" s="846"/>
      <c r="DP29" s="846"/>
      <c r="DQ29" s="846"/>
      <c r="DR29" s="846"/>
      <c r="DS29" s="846"/>
      <c r="DT29" s="846"/>
      <c r="DU29" s="846"/>
      <c r="DV29" s="846"/>
      <c r="DW29" s="846"/>
      <c r="DX29" s="846"/>
      <c r="DY29" s="846"/>
      <c r="DZ29" s="846"/>
      <c r="EA29" s="846"/>
      <c r="EB29" s="846"/>
      <c r="EC29" s="846"/>
      <c r="ED29" s="846"/>
      <c r="EE29" s="846"/>
      <c r="EF29" s="846"/>
      <c r="EG29" s="846"/>
      <c r="EH29" s="846"/>
      <c r="EI29" s="846"/>
      <c r="EJ29" s="846"/>
      <c r="EK29" s="846"/>
      <c r="EL29" s="846"/>
      <c r="EM29" s="846"/>
      <c r="EN29" s="846"/>
      <c r="EO29" s="846"/>
      <c r="EP29" s="846"/>
    </row>
    <row r="30" spans="1:151">
      <c r="B30" s="791" t="s">
        <v>495</v>
      </c>
      <c r="C30" s="793" t="s">
        <v>1427</v>
      </c>
      <c r="D30" s="799"/>
      <c r="E30" s="799"/>
      <c r="F30" s="799"/>
      <c r="G30" s="799"/>
      <c r="H30" s="799"/>
      <c r="I30" s="799"/>
      <c r="J30" s="799"/>
      <c r="K30" s="799"/>
      <c r="L30" s="799"/>
      <c r="M30" s="799"/>
      <c r="N30" s="799"/>
      <c r="O30" s="799"/>
      <c r="P30" s="799"/>
      <c r="Q30" s="799"/>
      <c r="R30" s="799"/>
      <c r="S30" s="799"/>
      <c r="T30" s="799"/>
      <c r="U30" s="799"/>
      <c r="V30" s="799"/>
      <c r="W30" s="799"/>
      <c r="X30" s="799"/>
      <c r="Y30" s="799"/>
      <c r="Z30" s="799"/>
      <c r="AA30" s="799"/>
      <c r="AB30" s="799"/>
      <c r="AC30" s="799"/>
      <c r="AD30" s="799"/>
      <c r="AE30" s="799"/>
      <c r="AF30" s="799"/>
      <c r="AG30" s="799"/>
      <c r="AH30" s="799"/>
      <c r="AI30" s="799"/>
      <c r="AJ30" s="799"/>
      <c r="AK30" s="799"/>
      <c r="AL30" s="799"/>
      <c r="AM30" s="799"/>
      <c r="AN30" s="799"/>
      <c r="AO30" s="799"/>
      <c r="AP30" s="799"/>
      <c r="AQ30" s="799"/>
      <c r="AR30" s="799"/>
      <c r="AS30" s="799"/>
      <c r="AT30" s="799"/>
      <c r="AU30" s="799"/>
      <c r="AV30" s="799"/>
      <c r="AW30" s="799"/>
      <c r="AX30" s="799"/>
      <c r="AY30" s="799"/>
      <c r="AZ30" s="799"/>
      <c r="BA30" s="799"/>
      <c r="BB30" s="799"/>
      <c r="BC30" s="799"/>
      <c r="BD30" s="799"/>
      <c r="BE30" s="799"/>
      <c r="BF30" s="799"/>
      <c r="BG30" s="799"/>
      <c r="BH30" s="799"/>
      <c r="BI30" s="799"/>
      <c r="BJ30" s="799"/>
      <c r="BK30" s="799"/>
      <c r="BL30" s="799"/>
      <c r="BM30" s="799"/>
      <c r="BN30" s="799"/>
      <c r="BO30" s="799"/>
      <c r="BP30" s="799"/>
      <c r="BQ30" s="799"/>
      <c r="BR30" s="799"/>
      <c r="BS30" s="857"/>
      <c r="BT30" s="846"/>
      <c r="BU30" s="846"/>
      <c r="BV30" s="846"/>
      <c r="BW30" s="846"/>
      <c r="BX30" s="846"/>
      <c r="BY30" s="846"/>
      <c r="BZ30" s="846"/>
      <c r="CA30" s="846"/>
      <c r="CB30" s="846"/>
      <c r="CC30" s="846"/>
      <c r="CD30" s="846"/>
      <c r="CE30" s="846"/>
      <c r="CF30" s="846"/>
      <c r="CG30" s="846"/>
      <c r="CH30" s="846"/>
      <c r="CI30" s="846"/>
      <c r="CJ30" s="846"/>
      <c r="CK30" s="846"/>
      <c r="CL30" s="846"/>
      <c r="CM30" s="846"/>
      <c r="CN30" s="846"/>
      <c r="CO30" s="846"/>
      <c r="CP30" s="846"/>
      <c r="CQ30" s="846"/>
      <c r="CR30" s="846"/>
      <c r="CS30" s="846"/>
      <c r="CT30" s="846"/>
      <c r="CU30" s="846"/>
      <c r="CV30" s="846"/>
      <c r="CW30" s="846"/>
      <c r="CX30" s="846"/>
      <c r="CY30" s="846"/>
      <c r="CZ30" s="846"/>
      <c r="DA30" s="846"/>
      <c r="DB30" s="846"/>
      <c r="DC30" s="846"/>
      <c r="DD30" s="846"/>
      <c r="DE30" s="846"/>
      <c r="DF30" s="846"/>
      <c r="DG30" s="846"/>
      <c r="DH30" s="846"/>
      <c r="DI30" s="846"/>
      <c r="DJ30" s="846"/>
      <c r="DK30" s="846"/>
      <c r="DL30" s="846"/>
      <c r="DM30" s="846"/>
      <c r="DN30" s="846"/>
      <c r="DO30" s="846"/>
      <c r="DP30" s="846"/>
      <c r="DQ30" s="846"/>
      <c r="DR30" s="846"/>
      <c r="DS30" s="846"/>
      <c r="DT30" s="846"/>
      <c r="DU30" s="846"/>
      <c r="DV30" s="846"/>
      <c r="DW30" s="846"/>
      <c r="DX30" s="846"/>
      <c r="DY30" s="846"/>
      <c r="DZ30" s="846"/>
      <c r="EA30" s="846"/>
      <c r="EB30" s="846"/>
      <c r="EC30" s="846"/>
      <c r="ED30" s="846"/>
      <c r="EE30" s="846"/>
      <c r="EF30" s="846"/>
      <c r="EG30" s="846"/>
      <c r="EH30" s="846"/>
      <c r="EI30" s="846"/>
      <c r="EJ30" s="846"/>
      <c r="EK30" s="846"/>
      <c r="EL30" s="846"/>
      <c r="EM30" s="846"/>
      <c r="EN30" s="846"/>
      <c r="EO30" s="846"/>
      <c r="EP30" s="846"/>
    </row>
    <row r="31" spans="1:151">
      <c r="B31" s="793" t="s">
        <v>496</v>
      </c>
      <c r="C31" s="793" t="s">
        <v>1428</v>
      </c>
      <c r="D31" s="799">
        <v>1.3466933333333333</v>
      </c>
      <c r="E31" s="799">
        <v>1.3329833333333336</v>
      </c>
      <c r="F31" s="799">
        <v>1.3394199999999998</v>
      </c>
      <c r="G31" s="799">
        <v>1.3123133333333332</v>
      </c>
      <c r="H31" s="799">
        <v>1.2788633333333332</v>
      </c>
      <c r="I31" s="799">
        <v>1.2988066666666667</v>
      </c>
      <c r="J31" s="799">
        <v>1.2779100000000001</v>
      </c>
      <c r="K31" s="799">
        <v>1.1833533333333333</v>
      </c>
      <c r="L31" s="799">
        <v>1.1428733333333334</v>
      </c>
      <c r="M31" s="799">
        <v>1.0863033333333334</v>
      </c>
      <c r="N31" s="799">
        <v>1.1178333333333332</v>
      </c>
      <c r="O31" s="799">
        <v>1.0768766666666667</v>
      </c>
      <c r="P31" s="799">
        <v>1.0915266666666668</v>
      </c>
      <c r="Q31" s="799">
        <v>1.1112799999999998</v>
      </c>
      <c r="R31" s="799">
        <v>1.1763300000000001</v>
      </c>
      <c r="S31" s="799">
        <v>1.1232802173912999</v>
      </c>
      <c r="T31" s="799">
        <v>1.0570016594516334</v>
      </c>
      <c r="U31" s="799">
        <v>1.0485666666666666</v>
      </c>
      <c r="V31" s="799">
        <v>1.0384898989898668</v>
      </c>
      <c r="W31" s="799">
        <v>0.98715417529330007</v>
      </c>
      <c r="X31" s="799">
        <v>0.93403181818183334</v>
      </c>
      <c r="Y31" s="799">
        <v>0.90527598343683335</v>
      </c>
      <c r="Z31" s="799">
        <v>0.86962041467306672</v>
      </c>
      <c r="AA31" s="799">
        <v>0.9231698484848333</v>
      </c>
      <c r="AB31" s="799">
        <v>0.8731101010101</v>
      </c>
      <c r="AC31" s="799">
        <v>0.89074708168643335</v>
      </c>
      <c r="AD31" s="799">
        <v>0.89551551017419995</v>
      </c>
      <c r="AE31" s="799">
        <v>0.87637378787880005</v>
      </c>
      <c r="AF31" s="799">
        <v>0.91942761904763337</v>
      </c>
      <c r="AG31" s="799">
        <v>0.98357897923333326</v>
      </c>
      <c r="AH31" s="799">
        <v>1.0002418668047</v>
      </c>
      <c r="AI31" s="799">
        <v>1.0733779148629334</v>
      </c>
      <c r="AJ31" s="799">
        <v>1.1364073015873333</v>
      </c>
      <c r="AK31" s="799">
        <v>1.1244073342117</v>
      </c>
      <c r="AL31" s="799">
        <v>1.1893160697032334</v>
      </c>
      <c r="AM31" s="799">
        <v>1.2507097550034334</v>
      </c>
      <c r="AN31" s="799">
        <v>1.2043652092352</v>
      </c>
      <c r="AO31" s="799">
        <v>1.2219878787879002</v>
      </c>
      <c r="AP31" s="799">
        <v>1.2962879666227665</v>
      </c>
      <c r="AQ31" s="799">
        <v>1.3111400793651</v>
      </c>
      <c r="AR31" s="799">
        <v>1.2598922799423</v>
      </c>
      <c r="AS31" s="799">
        <v>1.2195344783236</v>
      </c>
      <c r="AT31" s="799">
        <v>1.1885448773448666</v>
      </c>
      <c r="AU31" s="799">
        <v>1.2020495454545335</v>
      </c>
      <c r="AV31" s="799">
        <v>1.2563570707070999</v>
      </c>
      <c r="AW31" s="799">
        <v>1.2740799861973999</v>
      </c>
      <c r="AX31" s="799">
        <v>1.2901748006379332</v>
      </c>
      <c r="AY31" s="799">
        <v>1.3104899999999999</v>
      </c>
      <c r="AZ31" s="799">
        <v>1.3482015835041998</v>
      </c>
      <c r="BA31" s="799">
        <v>1.3744839723320332</v>
      </c>
      <c r="BB31" s="799">
        <v>1.4493827681853</v>
      </c>
      <c r="BC31" s="799">
        <v>1.4997605453026335</v>
      </c>
      <c r="BD31" s="799">
        <v>1.5620087301587333</v>
      </c>
      <c r="BE31" s="799">
        <v>1.5038192201518334</v>
      </c>
      <c r="BF31" s="799">
        <v>1.3167888509317001</v>
      </c>
      <c r="BG31" s="799">
        <v>1.3024394949495</v>
      </c>
      <c r="BH31" s="799">
        <v>1.3619068181818335</v>
      </c>
      <c r="BI31" s="799">
        <v>1.4305777338603332</v>
      </c>
      <c r="BJ31" s="799">
        <v>1.4781476911976998</v>
      </c>
      <c r="BK31" s="799">
        <v>1.3842107246376667</v>
      </c>
      <c r="BL31" s="799">
        <v>1.2726511111111001</v>
      </c>
      <c r="BM31" s="799">
        <v>1.2910393939394</v>
      </c>
      <c r="BN31" s="799">
        <v>1.3592964834682668</v>
      </c>
      <c r="BO31" s="799">
        <v>1.3669263526569999</v>
      </c>
      <c r="BP31" s="799">
        <v>1.4392944976076334</v>
      </c>
      <c r="BQ31" s="799">
        <v>1.4125834368529999</v>
      </c>
      <c r="BR31" s="799">
        <v>1.3480369408369335</v>
      </c>
      <c r="BS31" s="857">
        <v>1.31099862933333</v>
      </c>
      <c r="BT31" s="846">
        <v>1.2825643879999999</v>
      </c>
      <c r="BU31" s="846">
        <v>1.251470369</v>
      </c>
      <c r="BV31" s="846">
        <v>1.29737565333333</v>
      </c>
      <c r="BW31" s="846">
        <v>1.3203565150000001</v>
      </c>
      <c r="BX31" s="846">
        <v>1.3065598483333301</v>
      </c>
      <c r="BY31" s="846">
        <v>1.3245845063333299</v>
      </c>
      <c r="BZ31" s="846">
        <v>1.3610487093333301</v>
      </c>
      <c r="CA31" s="846">
        <v>1.3697083693333301</v>
      </c>
      <c r="CB31" s="846">
        <v>1.3712341269999999</v>
      </c>
      <c r="CC31" s="846">
        <v>1.3252210929999999</v>
      </c>
      <c r="CD31" s="846">
        <v>1.2492090819999999</v>
      </c>
      <c r="CE31" s="846">
        <v>1.126955505</v>
      </c>
      <c r="CF31" s="846">
        <v>1.104735909</v>
      </c>
      <c r="CG31" s="846">
        <v>1.11186706833333</v>
      </c>
      <c r="CH31" s="846">
        <v>1.0949424243333299</v>
      </c>
      <c r="CI31" s="846">
        <v>1.1017423016666601</v>
      </c>
      <c r="CJ31" s="846">
        <v>1.12930634933333</v>
      </c>
      <c r="CK31" s="846">
        <v>1.1164117950000001</v>
      </c>
      <c r="CL31" s="846">
        <v>1.078930231</v>
      </c>
      <c r="CM31" s="846">
        <v>1.0647251579999999</v>
      </c>
      <c r="CN31" s="846">
        <v>1.1003207073333301</v>
      </c>
      <c r="CO31" s="846">
        <v>1.1744151140000001</v>
      </c>
      <c r="CP31" s="846">
        <v>1.177669139</v>
      </c>
      <c r="CQ31" s="846">
        <v>1.2294496826666601</v>
      </c>
      <c r="CR31" s="846">
        <v>1.1922270993333299</v>
      </c>
      <c r="CS31" s="846">
        <v>1.163112793</v>
      </c>
      <c r="CT31" s="846">
        <v>1.1411705883333301</v>
      </c>
      <c r="CU31" s="846">
        <v>1.13566784266666</v>
      </c>
      <c r="CV31" s="846">
        <v>1.123874697</v>
      </c>
      <c r="CW31" s="846">
        <v>1.11161744433333</v>
      </c>
      <c r="CX31" s="846">
        <v>1.1072322533333301</v>
      </c>
      <c r="CY31" s="846">
        <v>1.1022924243333301</v>
      </c>
      <c r="CZ31" s="846">
        <v>1.1006113636666599</v>
      </c>
      <c r="DA31" s="846">
        <v>1.1694631876666599</v>
      </c>
      <c r="DB31" s="846">
        <v>1.1927604616666601</v>
      </c>
      <c r="DC31" s="846">
        <v>1.20559456533333</v>
      </c>
      <c r="DD31" s="846">
        <v>1.2057365223333301</v>
      </c>
      <c r="DE31" s="846">
        <v>1.1787984846666599</v>
      </c>
      <c r="DF31" s="846">
        <v>1.1439768083333299</v>
      </c>
      <c r="DG31" s="846">
        <v>1.12251109033333</v>
      </c>
      <c r="DH31" s="846">
        <v>1.06543516733333</v>
      </c>
      <c r="DI31" s="846">
        <v>1.00703707556666</v>
      </c>
      <c r="DJ31" s="846">
        <v>1.0205249639</v>
      </c>
      <c r="DK31" s="846">
        <v>1.0729975363333299</v>
      </c>
      <c r="DL31" s="846">
        <v>1.0891695286666601</v>
      </c>
      <c r="DM31" s="846">
        <v>1.0883607316666599</v>
      </c>
      <c r="DN31" s="846">
        <v>1.07579417833333</v>
      </c>
      <c r="DO31" s="846">
        <v>1.0857350216666599</v>
      </c>
      <c r="DP31" s="846">
        <v>1.0766329723333301</v>
      </c>
      <c r="DQ31" s="846">
        <v>1.0987422926666599</v>
      </c>
      <c r="DR31" s="846">
        <v>1.0671080230000001</v>
      </c>
      <c r="DS31" s="846">
        <v>1.05243455966666</v>
      </c>
      <c r="DT31" s="846">
        <v>1.13360627</v>
      </c>
      <c r="DU31" s="846">
        <v>1.1680176046666599</v>
      </c>
      <c r="DV31" s="846">
        <v>1.1593843123435801</v>
      </c>
      <c r="DW31" s="846">
        <v>1.1587430402980099</v>
      </c>
      <c r="DX31" s="846">
        <v>1.15844397575386</v>
      </c>
      <c r="DY31" s="846">
        <v>1.15772099163408</v>
      </c>
      <c r="DZ31" s="846">
        <v>1.15680801618038</v>
      </c>
      <c r="EA31" s="846">
        <v>1.1559632961597299</v>
      </c>
      <c r="EB31" s="846">
        <v>1.15530413974099</v>
      </c>
      <c r="EC31" s="846">
        <v>1.1548449011869799</v>
      </c>
      <c r="ED31" s="846">
        <v>1.15452432066974</v>
      </c>
      <c r="EE31" s="846">
        <v>1.1538078276616099</v>
      </c>
      <c r="EF31" s="846">
        <v>1.15359589919767</v>
      </c>
      <c r="EG31" s="846">
        <v>1.1534002139529</v>
      </c>
      <c r="EH31" s="846">
        <v>1.1532180996849899</v>
      </c>
      <c r="EI31" s="846">
        <v>1.1532180996849899</v>
      </c>
      <c r="EJ31" s="846">
        <v>1.1532180996849899</v>
      </c>
      <c r="EK31" s="846">
        <v>1.1532180996849899</v>
      </c>
      <c r="EL31" s="846">
        <v>1.1532180996849899</v>
      </c>
      <c r="EM31" s="846">
        <v>1.1532180996849899</v>
      </c>
      <c r="EN31" s="846">
        <v>1.1532180996849899</v>
      </c>
      <c r="EO31" s="846">
        <v>1.1532180996849899</v>
      </c>
      <c r="EP31" s="846">
        <v>1.1532180996849899</v>
      </c>
    </row>
    <row r="32" spans="1:151">
      <c r="B32" s="793" t="s">
        <v>497</v>
      </c>
      <c r="C32" s="793" t="s">
        <v>1429</v>
      </c>
      <c r="D32" s="799">
        <v>0.63857348672594283</v>
      </c>
      <c r="E32" s="799">
        <v>0.65927425844847265</v>
      </c>
      <c r="F32" s="799">
        <v>0.66990008484477881</v>
      </c>
      <c r="G32" s="799">
        <v>0.6824639122527737</v>
      </c>
      <c r="H32" s="799">
        <v>0.69150302550667331</v>
      </c>
      <c r="I32" s="799">
        <v>0.68864204634008541</v>
      </c>
      <c r="J32" s="799">
        <v>0.69272727330624606</v>
      </c>
      <c r="K32" s="799">
        <v>0.71819808345750902</v>
      </c>
      <c r="L32" s="799">
        <v>0.72343846765400965</v>
      </c>
      <c r="M32" s="799">
        <v>0.73342587994575592</v>
      </c>
      <c r="N32" s="799">
        <v>0.73208240721761086</v>
      </c>
      <c r="O32" s="799">
        <v>0.74306911527586639</v>
      </c>
      <c r="P32" s="799">
        <v>0.74620533440859171</v>
      </c>
      <c r="Q32" s="799">
        <v>0.74593952743103575</v>
      </c>
      <c r="R32" s="799">
        <v>0.71403382889242939</v>
      </c>
      <c r="S32" s="799">
        <v>0.72338716742231768</v>
      </c>
      <c r="T32" s="799">
        <v>0.74193189994612185</v>
      </c>
      <c r="U32" s="799">
        <v>0.73547496699421566</v>
      </c>
      <c r="V32" s="799">
        <v>0.72492157227429921</v>
      </c>
      <c r="W32" s="799">
        <v>0.7392738349249508</v>
      </c>
      <c r="X32" s="799">
        <v>0.75371764957119802</v>
      </c>
      <c r="Y32" s="799">
        <v>0.76421439238126654</v>
      </c>
      <c r="Z32" s="799">
        <v>0.77647684270463957</v>
      </c>
      <c r="AA32" s="799">
        <v>0.7741423078584333</v>
      </c>
      <c r="AB32" s="799">
        <v>0.79365821417459415</v>
      </c>
      <c r="AC32" s="799">
        <v>0.78706419637970793</v>
      </c>
      <c r="AD32" s="799">
        <v>0.7874479420689372</v>
      </c>
      <c r="AE32" s="799">
        <v>0.80054384132004408</v>
      </c>
      <c r="AF32" s="799">
        <v>0.782531061554263</v>
      </c>
      <c r="AG32" s="799">
        <v>0.75507030941566766</v>
      </c>
      <c r="AH32" s="799">
        <v>0.75214760955380411</v>
      </c>
      <c r="AI32" s="799">
        <v>0.73066328902280109</v>
      </c>
      <c r="AJ32" s="799">
        <v>0.71577579471956199</v>
      </c>
      <c r="AK32" s="799">
        <v>0.71779518597527547</v>
      </c>
      <c r="AL32" s="799">
        <v>0.69239704195683904</v>
      </c>
      <c r="AM32" s="799">
        <v>0.6725950106148294</v>
      </c>
      <c r="AN32" s="799">
        <v>0.68530148195983553</v>
      </c>
      <c r="AO32" s="799">
        <v>0.68148504860004966</v>
      </c>
      <c r="AP32" s="799">
        <v>0.66189870353669444</v>
      </c>
      <c r="AQ32" s="799">
        <v>0.65625022324593774</v>
      </c>
      <c r="AR32" s="799">
        <v>0.6704774161603142</v>
      </c>
      <c r="AS32" s="799">
        <v>0.68454218570598202</v>
      </c>
      <c r="AT32" s="799">
        <v>0.69708719800334507</v>
      </c>
      <c r="AU32" s="799">
        <v>0.69419646207516517</v>
      </c>
      <c r="AV32" s="799">
        <v>0.67912185326864305</v>
      </c>
      <c r="AW32" s="799">
        <v>0.67472431467243543</v>
      </c>
      <c r="AX32" s="799">
        <v>0.67104894579122865</v>
      </c>
      <c r="AY32" s="799">
        <v>0.66676771943878743</v>
      </c>
      <c r="AZ32" s="799">
        <v>0.65953859304100193</v>
      </c>
      <c r="BA32" s="799">
        <v>0.65187069395975472</v>
      </c>
      <c r="BB32" s="799">
        <v>0.63553873666092675</v>
      </c>
      <c r="BC32" s="799">
        <v>0.6248996828971024</v>
      </c>
      <c r="BD32" s="799">
        <v>0.61488217260590272</v>
      </c>
      <c r="BE32" s="799">
        <v>0.62899567616497165</v>
      </c>
      <c r="BF32" s="799">
        <v>0.66399360581292488</v>
      </c>
      <c r="BG32" s="799">
        <v>0.66835065171987307</v>
      </c>
      <c r="BH32" s="799">
        <v>0.65804101123960668</v>
      </c>
      <c r="BI32" s="799">
        <v>0.63969492002010997</v>
      </c>
      <c r="BJ32" s="799">
        <v>0.62872873789171935</v>
      </c>
      <c r="BK32" s="799">
        <v>0.64794535186238988</v>
      </c>
      <c r="BL32" s="799">
        <v>0.6719809096412056</v>
      </c>
      <c r="BM32" s="799">
        <v>0.65952385727713247</v>
      </c>
      <c r="BN32" s="799">
        <v>0.64280416317122502</v>
      </c>
      <c r="BO32" s="799">
        <v>0.63976095064182459</v>
      </c>
      <c r="BP32" s="799">
        <v>0.62562638006530336</v>
      </c>
      <c r="BQ32" s="799">
        <v>0.62827438545665093</v>
      </c>
      <c r="BR32" s="799">
        <v>0.64029455102693855</v>
      </c>
      <c r="BS32" s="857">
        <v>0.64853150912094903</v>
      </c>
      <c r="BT32" s="846">
        <v>0.65372044040781296</v>
      </c>
      <c r="BU32" s="846">
        <v>0.65837411079741004</v>
      </c>
      <c r="BV32" s="846">
        <v>0.65096486832020795</v>
      </c>
      <c r="BW32" s="846">
        <v>0.65714034197925097</v>
      </c>
      <c r="BX32" s="846">
        <v>0.66406269751095903</v>
      </c>
      <c r="BY32" s="846">
        <v>0.659986337352646</v>
      </c>
      <c r="BZ32" s="846">
        <v>0.65107555007538598</v>
      </c>
      <c r="CA32" s="846">
        <v>0.64897101890377995</v>
      </c>
      <c r="CB32" s="846">
        <v>0.647033396521833</v>
      </c>
      <c r="CC32" s="846">
        <v>0.65702333365000098</v>
      </c>
      <c r="CD32" s="846">
        <v>0.68030313720399005</v>
      </c>
      <c r="CE32" s="846">
        <v>0.71130147218670203</v>
      </c>
      <c r="CF32" s="846">
        <v>0.71549036244030495</v>
      </c>
      <c r="CG32" s="846">
        <v>0.71350255575193899</v>
      </c>
      <c r="CH32" s="846">
        <v>0.71876154421272598</v>
      </c>
      <c r="CI32" s="846">
        <v>0.71943216328409698</v>
      </c>
      <c r="CJ32" s="846">
        <v>0.70959877397587501</v>
      </c>
      <c r="CK32" s="846">
        <v>0.71625382263969395</v>
      </c>
      <c r="CL32" s="846">
        <v>0.73272919959539995</v>
      </c>
      <c r="CM32" s="846">
        <v>0.73862511349152704</v>
      </c>
      <c r="CN32" s="846">
        <v>0.72830389461654099</v>
      </c>
      <c r="CO32" s="846">
        <v>0.70975967293034803</v>
      </c>
      <c r="CP32" s="846">
        <v>0.70870029044424798</v>
      </c>
      <c r="CQ32" s="846">
        <v>0.69085953113619103</v>
      </c>
      <c r="CR32" s="846">
        <v>0.69958535139313005</v>
      </c>
      <c r="CS32" s="846">
        <v>0.71415746192558605</v>
      </c>
      <c r="CT32" s="846">
        <v>0.72104643044509098</v>
      </c>
      <c r="CU32" s="846">
        <v>0.71815010253739697</v>
      </c>
      <c r="CV32" s="846">
        <v>0.72213047707214295</v>
      </c>
      <c r="CW32" s="846">
        <v>0.72773490797550799</v>
      </c>
      <c r="CX32" s="846">
        <v>0.72709676265548495</v>
      </c>
      <c r="CY32" s="846">
        <v>0.72798471721845004</v>
      </c>
      <c r="CZ32" s="846">
        <v>0.73050118224893001</v>
      </c>
      <c r="DA32" s="846">
        <v>0.71159403516432396</v>
      </c>
      <c r="DB32" s="846">
        <v>0.70209848823732701</v>
      </c>
      <c r="DC32" s="846">
        <v>0.69605202116604503</v>
      </c>
      <c r="DD32" s="846">
        <v>0.69693099321001095</v>
      </c>
      <c r="DE32" s="846">
        <v>0.70329270033968605</v>
      </c>
      <c r="DF32" s="846">
        <v>0.71184159124838198</v>
      </c>
      <c r="DG32" s="846">
        <v>0.71719596112832296</v>
      </c>
      <c r="DH32" s="846">
        <v>0.74176627439120302</v>
      </c>
      <c r="DI32" s="846">
        <v>0.76501122207702799</v>
      </c>
      <c r="DJ32" s="846">
        <v>0.76739441218264004</v>
      </c>
      <c r="DK32" s="846">
        <v>0.74641461470853199</v>
      </c>
      <c r="DL32" s="846">
        <v>0.74556565399068098</v>
      </c>
      <c r="DM32" s="846">
        <v>0.75061065317791398</v>
      </c>
      <c r="DN32" s="846">
        <v>0.75594167181118399</v>
      </c>
      <c r="DO32" s="846">
        <v>0.75204816026683396</v>
      </c>
      <c r="DP32" s="846">
        <v>0.75731737735120097</v>
      </c>
      <c r="DQ32" s="846">
        <v>0.74744597666276602</v>
      </c>
      <c r="DR32" s="846">
        <v>0.75634872846627199</v>
      </c>
      <c r="DS32" s="846">
        <v>0.76189657675343503</v>
      </c>
      <c r="DT32" s="846">
        <v>0.73787580336163805</v>
      </c>
      <c r="DU32" s="846">
        <v>0.73067361297028299</v>
      </c>
      <c r="DV32" s="846">
        <v>0.73382184581617904</v>
      </c>
      <c r="DW32" s="846">
        <v>0.72865001411925001</v>
      </c>
      <c r="DX32" s="846">
        <v>0.72753012143123197</v>
      </c>
      <c r="DY32" s="846">
        <v>0.72705702648669202</v>
      </c>
      <c r="DZ32" s="846">
        <v>0.72671720702528897</v>
      </c>
      <c r="EA32" s="846">
        <v>0.72637158785700795</v>
      </c>
      <c r="EB32" s="846">
        <v>0.72605047070794304</v>
      </c>
      <c r="EC32" s="846">
        <v>0.725703733496461</v>
      </c>
      <c r="ED32" s="846">
        <v>0.72536100411302395</v>
      </c>
      <c r="EE32" s="846">
        <v>0.72501867891598204</v>
      </c>
      <c r="EF32" s="846">
        <v>0.72477550303191796</v>
      </c>
      <c r="EG32" s="846">
        <v>0.724579215232248</v>
      </c>
      <c r="EH32" s="846">
        <v>0.72439769463256498</v>
      </c>
      <c r="EI32" s="846">
        <v>0.72439769463256498</v>
      </c>
      <c r="EJ32" s="846">
        <v>0.72439769463256498</v>
      </c>
      <c r="EK32" s="846">
        <v>0.72439769463256498</v>
      </c>
      <c r="EL32" s="846">
        <v>0.72439769463256498</v>
      </c>
      <c r="EM32" s="846">
        <v>0.72439769463256498</v>
      </c>
      <c r="EN32" s="846">
        <v>0.72439769463256498</v>
      </c>
      <c r="EO32" s="846">
        <v>0.72439769463256498</v>
      </c>
      <c r="EP32" s="846">
        <v>0.72439769463256498</v>
      </c>
    </row>
    <row r="33" spans="1:147">
      <c r="B33" s="791" t="s">
        <v>1537</v>
      </c>
      <c r="C33" s="793"/>
      <c r="D33" s="799"/>
      <c r="E33" s="799"/>
      <c r="F33" s="799"/>
      <c r="G33" s="799"/>
      <c r="H33" s="799"/>
      <c r="I33" s="799"/>
      <c r="J33" s="799"/>
      <c r="K33" s="799"/>
      <c r="L33" s="799"/>
      <c r="M33" s="799"/>
      <c r="N33" s="799"/>
      <c r="O33" s="799"/>
      <c r="P33" s="799"/>
      <c r="Q33" s="799"/>
      <c r="R33" s="799"/>
      <c r="S33" s="799"/>
      <c r="T33" s="799"/>
      <c r="U33" s="799"/>
      <c r="V33" s="799"/>
      <c r="W33" s="799"/>
      <c r="X33" s="799"/>
      <c r="Y33" s="799"/>
      <c r="Z33" s="799"/>
      <c r="AA33" s="799"/>
      <c r="AB33" s="799"/>
      <c r="AC33" s="799"/>
      <c r="AD33" s="799"/>
      <c r="AE33" s="799"/>
      <c r="AF33" s="799"/>
      <c r="AG33" s="799"/>
      <c r="AH33" s="799"/>
      <c r="AI33" s="799"/>
      <c r="AJ33" s="799"/>
      <c r="AK33" s="799"/>
      <c r="AL33" s="799"/>
      <c r="AM33" s="799"/>
      <c r="AN33" s="799"/>
      <c r="AO33" s="799"/>
      <c r="AP33" s="799"/>
      <c r="AQ33" s="799"/>
      <c r="AR33" s="799"/>
      <c r="AS33" s="799"/>
      <c r="AT33" s="799"/>
      <c r="AU33" s="799"/>
      <c r="AV33" s="799"/>
      <c r="AW33" s="799"/>
      <c r="AX33" s="799"/>
      <c r="AY33" s="799"/>
      <c r="AZ33" s="799"/>
      <c r="BA33" s="799"/>
      <c r="BB33" s="799"/>
      <c r="BC33" s="799"/>
      <c r="BD33" s="799"/>
      <c r="BE33" s="799"/>
      <c r="BF33" s="799"/>
      <c r="BG33" s="799"/>
      <c r="BH33" s="799"/>
      <c r="BI33" s="799"/>
      <c r="BJ33" s="799"/>
      <c r="BK33" s="799"/>
      <c r="BL33" s="799"/>
      <c r="BM33" s="799"/>
      <c r="BN33" s="799"/>
      <c r="BO33" s="799"/>
      <c r="BP33" s="799"/>
      <c r="BQ33" s="799"/>
      <c r="BR33" s="799"/>
      <c r="BS33" s="857"/>
      <c r="BT33" s="846"/>
      <c r="BU33" s="846"/>
      <c r="BV33" s="846"/>
      <c r="BW33" s="846"/>
      <c r="BX33" s="846"/>
      <c r="BY33" s="846"/>
      <c r="BZ33" s="846"/>
      <c r="CA33" s="846"/>
      <c r="CB33" s="846"/>
      <c r="CC33" s="846"/>
      <c r="CD33" s="846"/>
      <c r="CE33" s="846"/>
      <c r="CF33" s="846"/>
      <c r="CG33" s="846"/>
      <c r="CH33" s="846"/>
      <c r="CI33" s="846"/>
      <c r="CJ33" s="846"/>
      <c r="CK33" s="846"/>
      <c r="CL33" s="846"/>
      <c r="CM33" s="846"/>
      <c r="CN33" s="846"/>
      <c r="CO33" s="846"/>
      <c r="CP33" s="846"/>
      <c r="CQ33" s="846"/>
      <c r="CR33" s="846"/>
      <c r="CS33" s="846"/>
      <c r="CT33" s="846"/>
      <c r="CU33" s="846"/>
      <c r="CV33" s="846"/>
      <c r="CW33" s="846"/>
      <c r="CX33" s="846"/>
      <c r="CY33" s="846"/>
      <c r="CZ33" s="846"/>
      <c r="DA33" s="846"/>
      <c r="DB33" s="846"/>
      <c r="DC33" s="846"/>
      <c r="DD33" s="846"/>
      <c r="DE33" s="846"/>
      <c r="DF33" s="846"/>
      <c r="DG33" s="846"/>
      <c r="DH33" s="846"/>
      <c r="DI33" s="846"/>
      <c r="DJ33" s="846"/>
      <c r="DK33" s="846"/>
      <c r="DL33" s="846"/>
      <c r="DM33" s="846"/>
      <c r="DN33" s="846"/>
      <c r="DO33" s="846"/>
      <c r="DP33" s="846"/>
      <c r="DQ33" s="846"/>
      <c r="DR33" s="846"/>
      <c r="DS33" s="846"/>
      <c r="DT33" s="846"/>
      <c r="DU33" s="846"/>
      <c r="DV33" s="846"/>
      <c r="DW33" s="846"/>
      <c r="DX33" s="846"/>
      <c r="DY33" s="846"/>
      <c r="DZ33" s="846"/>
      <c r="EA33" s="846"/>
      <c r="EB33" s="846"/>
      <c r="EC33" s="846"/>
      <c r="ED33" s="846"/>
      <c r="EE33" s="846"/>
      <c r="EF33" s="846"/>
      <c r="EG33" s="846"/>
      <c r="EH33" s="846"/>
      <c r="EI33" s="846"/>
      <c r="EJ33" s="846"/>
      <c r="EK33" s="846"/>
      <c r="EL33" s="846"/>
      <c r="EM33" s="846"/>
      <c r="EN33" s="846"/>
      <c r="EO33" s="846"/>
      <c r="EP33" s="846"/>
    </row>
    <row r="34" spans="1:147">
      <c r="A34" t="s">
        <v>1387</v>
      </c>
      <c r="B34" s="793" t="s">
        <v>1538</v>
      </c>
      <c r="C34" s="793" t="s">
        <v>1430</v>
      </c>
      <c r="D34" s="799">
        <v>6.1578333333333335</v>
      </c>
      <c r="E34" s="799">
        <v>5.8857999999999997</v>
      </c>
      <c r="F34" s="799">
        <v>5.7482000000000006</v>
      </c>
      <c r="G34" s="799">
        <v>5.3378666666666668</v>
      </c>
      <c r="H34" s="799">
        <v>5.6387333333333336</v>
      </c>
      <c r="I34" s="799">
        <v>5.7953333333333328</v>
      </c>
      <c r="J34" s="799">
        <v>5.5937666666666699</v>
      </c>
      <c r="K34" s="799">
        <v>5.6889666666666665</v>
      </c>
      <c r="L34" s="799">
        <v>5.9712999999999994</v>
      </c>
      <c r="M34" s="799">
        <v>5.8385666666666696</v>
      </c>
      <c r="N34" s="799">
        <v>5.8789666666666696</v>
      </c>
      <c r="O34" s="799">
        <v>5.6716666666666669</v>
      </c>
      <c r="P34" s="799">
        <v>5.7507666666666664</v>
      </c>
      <c r="Q34" s="799">
        <v>5.6299000000000001</v>
      </c>
      <c r="R34" s="799">
        <v>5.1007666666666696</v>
      </c>
      <c r="S34" s="799">
        <v>5.0462333333333298</v>
      </c>
      <c r="T34" s="799">
        <v>5.1847333333333303</v>
      </c>
      <c r="U34" s="799">
        <v>5.80263333333333</v>
      </c>
      <c r="V34" s="799">
        <v>6.0827999999999998</v>
      </c>
      <c r="W34" s="799">
        <v>6.3186666666666662</v>
      </c>
      <c r="X34" s="799">
        <v>6.8272000000000004</v>
      </c>
      <c r="Y34" s="799">
        <v>6.8416333333333332</v>
      </c>
      <c r="Z34" s="799">
        <v>6.6100666666666656</v>
      </c>
      <c r="AA34" s="799">
        <v>5.1806666666666663</v>
      </c>
      <c r="AB34" s="799">
        <v>4.1300333333333334</v>
      </c>
      <c r="AC34" s="799">
        <v>3.4544333333333328</v>
      </c>
      <c r="AD34" s="799">
        <v>2.1457999999999999</v>
      </c>
      <c r="AE34" s="799">
        <v>2.0683666666666665</v>
      </c>
      <c r="AF34" s="799">
        <v>2.1030999999999995</v>
      </c>
      <c r="AG34" s="799">
        <v>1.81633333333333</v>
      </c>
      <c r="AH34" s="799">
        <v>1.5401999999999998</v>
      </c>
      <c r="AI34" s="799">
        <v>1.3268666666666666</v>
      </c>
      <c r="AJ34" s="799">
        <v>1.19803333333333</v>
      </c>
      <c r="AK34" s="799">
        <v>1.1680666666666666</v>
      </c>
      <c r="AL34" s="799">
        <v>1.2273000000000001</v>
      </c>
      <c r="AM34" s="799">
        <v>1.1779333333333335</v>
      </c>
      <c r="AN34" s="799">
        <v>1.5360000000000003</v>
      </c>
      <c r="AO34" s="799">
        <v>1.9739000000000002</v>
      </c>
      <c r="AP34" s="799">
        <v>2.4791333333333334</v>
      </c>
      <c r="AQ34" s="799">
        <v>3.0745333333333331</v>
      </c>
      <c r="AR34" s="799">
        <v>3.4942333333333337</v>
      </c>
      <c r="AS34" s="799">
        <v>3.9670999999999998</v>
      </c>
      <c r="AT34" s="799">
        <v>4.5247000000000002</v>
      </c>
      <c r="AU34" s="799">
        <v>4.9027333333333338</v>
      </c>
      <c r="AV34" s="799">
        <v>5.3285666666666671</v>
      </c>
      <c r="AW34" s="799">
        <v>5.4902666666666669</v>
      </c>
      <c r="AX34" s="799">
        <v>5.3722333333333339</v>
      </c>
      <c r="AY34" s="799">
        <v>5.363033333333334</v>
      </c>
      <c r="AZ34" s="799">
        <v>5.3722333333333339</v>
      </c>
      <c r="BA34" s="799">
        <v>5.3679666666666703</v>
      </c>
      <c r="BB34" s="799">
        <v>4.9028999999999998</v>
      </c>
      <c r="BC34" s="799">
        <v>3.1543999999999999</v>
      </c>
      <c r="BD34" s="799">
        <v>2.9325666666666668</v>
      </c>
      <c r="BE34" s="799">
        <v>3.18746666666667</v>
      </c>
      <c r="BF34" s="799">
        <v>2.904666666666667</v>
      </c>
      <c r="BG34" s="799">
        <v>1.7354333333333301</v>
      </c>
      <c r="BH34" s="799">
        <v>1.3957666666666666</v>
      </c>
      <c r="BI34" s="799">
        <v>0.83386666666666664</v>
      </c>
      <c r="BJ34" s="799">
        <v>0.51980000000000004</v>
      </c>
      <c r="BK34" s="799">
        <v>0.39926666666666666</v>
      </c>
      <c r="BL34" s="799">
        <v>0.629</v>
      </c>
      <c r="BM34" s="799">
        <v>0.59179999999999999</v>
      </c>
      <c r="BN34" s="799">
        <v>0.45313333333333333</v>
      </c>
      <c r="BO34" s="799">
        <v>0.46010000000000001</v>
      </c>
      <c r="BP34" s="799">
        <v>0.41799999999999998</v>
      </c>
      <c r="BQ34" s="799">
        <v>0.46510000000000001</v>
      </c>
      <c r="BR34" s="799">
        <v>0.68520000000000003</v>
      </c>
      <c r="BS34" s="860">
        <v>0.76519999999999999</v>
      </c>
      <c r="BT34" s="850">
        <v>0.73360000000000003</v>
      </c>
      <c r="BU34" s="850">
        <v>0.70656666666666701</v>
      </c>
      <c r="BV34" s="850">
        <v>0.54176666666666695</v>
      </c>
      <c r="BW34" s="851">
        <v>8.6666666666666697E-2</v>
      </c>
      <c r="BX34" s="851">
        <v>0.05</v>
      </c>
      <c r="BY34" s="851">
        <v>3.3333333333333298E-2</v>
      </c>
      <c r="BZ34" s="851">
        <v>6.3333333333333297E-2</v>
      </c>
      <c r="CA34" s="851">
        <v>4.6666666666666697E-2</v>
      </c>
      <c r="CB34" s="851">
        <v>3.3333333333333298E-2</v>
      </c>
      <c r="CC34" s="851">
        <v>2.66666666666667E-2</v>
      </c>
      <c r="CD34" s="851">
        <v>2.33333333333333E-2</v>
      </c>
      <c r="CE34" s="851">
        <v>2.66666666666667E-2</v>
      </c>
      <c r="CF34" s="851">
        <v>0.02</v>
      </c>
      <c r="CG34" s="851">
        <v>0.04</v>
      </c>
      <c r="CH34" s="851">
        <v>0.12666666666666701</v>
      </c>
      <c r="CI34" s="851">
        <v>0.28999999999999998</v>
      </c>
      <c r="CJ34" s="851">
        <v>0.26</v>
      </c>
      <c r="CK34" s="851">
        <v>0.29666666666666702</v>
      </c>
      <c r="CL34" s="851">
        <v>0.43</v>
      </c>
      <c r="CM34" s="851">
        <v>0.6</v>
      </c>
      <c r="CN34" s="851">
        <v>0.90333333333333299</v>
      </c>
      <c r="CO34" s="851">
        <v>1.05666666666667</v>
      </c>
      <c r="CP34" s="851">
        <v>1.2266666666666699</v>
      </c>
      <c r="CQ34" s="851">
        <v>1.5833333333333299</v>
      </c>
      <c r="CR34" s="851">
        <v>1.87666666666667</v>
      </c>
      <c r="CS34" s="851">
        <v>2.0766666666666702</v>
      </c>
      <c r="CT34" s="851">
        <v>2.35666666666667</v>
      </c>
      <c r="CU34" s="851">
        <v>2.4366666666666701</v>
      </c>
      <c r="CV34" s="851">
        <v>2.35</v>
      </c>
      <c r="CW34" s="851">
        <v>2.0233333333333299</v>
      </c>
      <c r="CX34" s="851">
        <v>1.60666666666667</v>
      </c>
      <c r="CY34" s="851">
        <v>1.1299999999999999</v>
      </c>
      <c r="CZ34" s="851">
        <v>0.14333333333333301</v>
      </c>
      <c r="DA34" s="851">
        <v>0.11333333333333299</v>
      </c>
      <c r="DB34" s="851">
        <v>9.3333333333333296E-2</v>
      </c>
      <c r="DC34" s="851">
        <v>0.05</v>
      </c>
      <c r="DD34" s="851">
        <v>2.66666666666667E-2</v>
      </c>
      <c r="DE34" s="851">
        <v>4.6666666666666697E-2</v>
      </c>
      <c r="DF34" s="851">
        <v>5.3333333333333302E-2</v>
      </c>
      <c r="DG34" s="851">
        <v>0.30333333333333301</v>
      </c>
      <c r="DH34" s="851">
        <v>1.09666666666667</v>
      </c>
      <c r="DI34" s="851">
        <v>2.7466666666666701</v>
      </c>
      <c r="DJ34" s="851">
        <v>4.18333333333333</v>
      </c>
      <c r="DK34" s="851">
        <v>4.78</v>
      </c>
      <c r="DL34" s="851">
        <v>5.2666666666666702</v>
      </c>
      <c r="DM34" s="851">
        <v>5.5366666666666697</v>
      </c>
      <c r="DN34" s="851">
        <v>5.52</v>
      </c>
      <c r="DO34" s="851">
        <v>5.4533333333333296</v>
      </c>
      <c r="DP34" s="851">
        <v>5.47</v>
      </c>
      <c r="DQ34" s="851">
        <v>5.2166666666666703</v>
      </c>
      <c r="DR34" s="851">
        <v>4.5766666666666698</v>
      </c>
      <c r="DS34" s="851">
        <v>4.3366666666666696</v>
      </c>
      <c r="DT34" s="851">
        <v>4.3666666666666698</v>
      </c>
      <c r="DU34" s="851">
        <v>4.26</v>
      </c>
      <c r="DV34" s="851">
        <v>3.7940999999999998</v>
      </c>
      <c r="DW34" s="851">
        <v>3.5440999999999998</v>
      </c>
      <c r="DX34" s="851">
        <v>3.5024333333333302</v>
      </c>
      <c r="DY34" s="851">
        <v>3.2940999999999998</v>
      </c>
      <c r="DZ34" s="851">
        <v>3.2940999999999998</v>
      </c>
      <c r="EA34" s="851">
        <v>3.2940999999999998</v>
      </c>
      <c r="EB34" s="851">
        <v>3.2940999999999998</v>
      </c>
      <c r="EC34" s="851">
        <v>3.1690999999999998</v>
      </c>
      <c r="ED34" s="851">
        <v>3.0440999999999998</v>
      </c>
      <c r="EE34" s="851">
        <v>3.0440999999999998</v>
      </c>
      <c r="EF34" s="851">
        <v>3.0440999999999998</v>
      </c>
      <c r="EG34" s="851">
        <v>3.0440999999999998</v>
      </c>
      <c r="EH34" s="851">
        <v>3.0440999999999998</v>
      </c>
      <c r="EI34" s="851">
        <v>2.8461833333333302</v>
      </c>
      <c r="EJ34" s="851">
        <v>2.8461833333333302</v>
      </c>
      <c r="EK34" s="851">
        <v>2.8461833333333302</v>
      </c>
      <c r="EL34" s="851">
        <v>2.8461833333333302</v>
      </c>
      <c r="EM34" s="851">
        <v>2.7940999999999998</v>
      </c>
      <c r="EN34" s="851">
        <v>2.7940999999999998</v>
      </c>
      <c r="EO34" s="851">
        <v>2.7940999999999998</v>
      </c>
      <c r="EP34" s="851">
        <v>2.7940999999999998</v>
      </c>
    </row>
    <row r="35" spans="1:147">
      <c r="B35" s="793" t="s">
        <v>1539</v>
      </c>
      <c r="C35" s="793" t="s">
        <v>1430</v>
      </c>
      <c r="D35" s="799">
        <v>0</v>
      </c>
      <c r="E35" s="799">
        <v>0</v>
      </c>
      <c r="F35" s="799">
        <v>0</v>
      </c>
      <c r="G35" s="799">
        <v>0</v>
      </c>
      <c r="H35" s="799">
        <v>0</v>
      </c>
      <c r="I35" s="799">
        <v>0</v>
      </c>
      <c r="J35" s="799">
        <v>0</v>
      </c>
      <c r="K35" s="799">
        <v>0</v>
      </c>
      <c r="L35" s="799">
        <v>0</v>
      </c>
      <c r="M35" s="799">
        <v>0</v>
      </c>
      <c r="N35" s="799">
        <v>0</v>
      </c>
      <c r="O35" s="799">
        <v>0</v>
      </c>
      <c r="P35" s="799">
        <v>0</v>
      </c>
      <c r="Q35" s="799">
        <v>0</v>
      </c>
      <c r="R35" s="799">
        <v>0</v>
      </c>
      <c r="S35" s="799">
        <v>3.0901401666666666</v>
      </c>
      <c r="T35" s="799">
        <v>2.6334693333333337</v>
      </c>
      <c r="U35" s="799">
        <v>2.6983533333333334</v>
      </c>
      <c r="V35" s="799">
        <v>3.42963</v>
      </c>
      <c r="W35" s="799">
        <v>3.5283366666666667</v>
      </c>
      <c r="X35" s="799">
        <v>4.33467</v>
      </c>
      <c r="Y35" s="799">
        <v>4.7354733333333341</v>
      </c>
      <c r="Z35" s="799">
        <v>5.02156</v>
      </c>
      <c r="AA35" s="799">
        <v>4.7425199999999998</v>
      </c>
      <c r="AB35" s="799">
        <v>4.5907400000000003</v>
      </c>
      <c r="AC35" s="799">
        <v>4.26661</v>
      </c>
      <c r="AD35" s="799">
        <v>3.4420999999999999</v>
      </c>
      <c r="AE35" s="799">
        <v>3.3615300000000001</v>
      </c>
      <c r="AF35" s="799">
        <v>3.4437933333333337</v>
      </c>
      <c r="AG35" s="799">
        <v>3.3553899999999999</v>
      </c>
      <c r="AH35" s="799">
        <v>3.105363333333333</v>
      </c>
      <c r="AI35" s="799">
        <v>2.6806133333333335</v>
      </c>
      <c r="AJ35" s="799">
        <v>2.3616200000000003</v>
      </c>
      <c r="AK35" s="799">
        <v>2.1369000000000002</v>
      </c>
      <c r="AL35" s="799">
        <v>2.1471366666666669</v>
      </c>
      <c r="AM35" s="799">
        <v>2.0609299999999999</v>
      </c>
      <c r="AN35" s="799">
        <v>2.0817700000000001</v>
      </c>
      <c r="AO35" s="799">
        <v>2.1158733333333335</v>
      </c>
      <c r="AP35" s="799">
        <v>2.1635366666666669</v>
      </c>
      <c r="AQ35" s="799">
        <v>2.1392033333333331</v>
      </c>
      <c r="AR35" s="799">
        <v>2.12479</v>
      </c>
      <c r="AS35" s="799">
        <v>2.1308033333333332</v>
      </c>
      <c r="AT35" s="799">
        <v>2.3430866666666668</v>
      </c>
      <c r="AU35" s="799">
        <v>2.612246666666667</v>
      </c>
      <c r="AV35" s="799">
        <v>2.8901300000000005</v>
      </c>
      <c r="AW35" s="799">
        <v>3.2216866666666668</v>
      </c>
      <c r="AX35" s="799">
        <v>3.5947499999999999</v>
      </c>
      <c r="AY35" s="799">
        <v>3.8209699999999995</v>
      </c>
      <c r="AZ35" s="799">
        <v>4.0648333333333335</v>
      </c>
      <c r="BA35" s="799">
        <v>4.5031299999999996</v>
      </c>
      <c r="BB35" s="799">
        <v>4.7221333333333337</v>
      </c>
      <c r="BC35" s="799">
        <v>4.4806300000000006</v>
      </c>
      <c r="BD35" s="799">
        <v>4.8599350000000001</v>
      </c>
      <c r="BE35" s="799">
        <v>4.9772999999999996</v>
      </c>
      <c r="BF35" s="799">
        <v>4.2097899999999999</v>
      </c>
      <c r="BG35" s="799">
        <v>2.0095566666666662</v>
      </c>
      <c r="BH35" s="799">
        <v>1.3106333333333333</v>
      </c>
      <c r="BI35" s="799">
        <v>0.86920000000000008</v>
      </c>
      <c r="BJ35" s="799">
        <v>0.7219000000000001</v>
      </c>
      <c r="BK35" s="799">
        <v>0.66216666666666668</v>
      </c>
      <c r="BL35" s="799">
        <v>0.68626666666666658</v>
      </c>
      <c r="BM35" s="799">
        <v>0.87493333333333334</v>
      </c>
      <c r="BN35" s="799">
        <v>1.0204666666666666</v>
      </c>
      <c r="BO35" s="799">
        <v>1.0931333333333335</v>
      </c>
      <c r="BP35" s="799">
        <v>1.4116333333333333</v>
      </c>
      <c r="BQ35" s="799">
        <v>1.5620666666666667</v>
      </c>
      <c r="BR35" s="799">
        <v>1.4955666666666667</v>
      </c>
      <c r="BS35" s="860">
        <v>1.0429333333333333</v>
      </c>
      <c r="BT35" s="850">
        <v>0.69603333333333328</v>
      </c>
      <c r="BU35" s="850">
        <v>0.35856666666666664</v>
      </c>
      <c r="BV35" s="850">
        <v>0.19510000000000002</v>
      </c>
      <c r="BW35" s="851">
        <v>3.8292187499999998E-2</v>
      </c>
      <c r="BX35" s="851">
        <v>2.5532307692307701E-2</v>
      </c>
      <c r="BY35" s="851">
        <v>4.0687878787878801E-2</v>
      </c>
      <c r="BZ35" s="851">
        <v>6.9305084745762705E-2</v>
      </c>
      <c r="CA35" s="851">
        <v>9.67453125E-2</v>
      </c>
      <c r="CB35" s="851">
        <v>8.3838461538461501E-2</v>
      </c>
      <c r="CC35" s="851">
        <v>-1.5806060606060601E-2</v>
      </c>
      <c r="CD35" s="851">
        <v>-4.2534848484848502E-2</v>
      </c>
      <c r="CE35" s="851">
        <v>-0.16427</v>
      </c>
      <c r="CF35" s="851">
        <v>-0.21822</v>
      </c>
      <c r="CG35" s="851">
        <v>-0.2382</v>
      </c>
      <c r="CH35" s="851">
        <v>-0.28774</v>
      </c>
      <c r="CI35" s="851">
        <v>-0.47484307692307698</v>
      </c>
      <c r="CJ35" s="851">
        <v>-0.55059999999999998</v>
      </c>
      <c r="CK35" s="851">
        <v>-0.70170757575757503</v>
      </c>
      <c r="CL35" s="851">
        <v>-0.85607846153846101</v>
      </c>
      <c r="CM35" s="851">
        <v>-0.87179692307692302</v>
      </c>
      <c r="CN35" s="851">
        <v>-0.76135846153846198</v>
      </c>
      <c r="CO35" s="851">
        <v>-0.77306153846153802</v>
      </c>
      <c r="CP35" s="851">
        <v>-0.83701230769230806</v>
      </c>
      <c r="CQ35" s="851">
        <v>-0.72846307692307699</v>
      </c>
      <c r="CR35" s="851">
        <v>-0.70827230769230798</v>
      </c>
      <c r="CS35" s="851">
        <v>-0.72409076923076898</v>
      </c>
      <c r="CT35" s="851">
        <v>-0.79467575757575803</v>
      </c>
      <c r="CU35" s="851">
        <v>-0.61965000000000003</v>
      </c>
      <c r="CV35" s="851">
        <v>-0.60911230769230795</v>
      </c>
      <c r="CW35" s="851">
        <v>-0.74295454545454598</v>
      </c>
      <c r="CX35" s="851">
        <v>-0.68216818181818195</v>
      </c>
      <c r="CY35" s="851">
        <v>-0.67303230769230704</v>
      </c>
      <c r="CZ35" s="851">
        <v>-0.59571384615384604</v>
      </c>
      <c r="DA35" s="851">
        <v>-0.67581818181818198</v>
      </c>
      <c r="DB35" s="851">
        <v>-0.73619999999999997</v>
      </c>
      <c r="DC35" s="851">
        <v>-0.64861250000000004</v>
      </c>
      <c r="DD35" s="851">
        <v>-0.65051846153846205</v>
      </c>
      <c r="DE35" s="851">
        <v>-0.70654242424242397</v>
      </c>
      <c r="DF35" s="851">
        <v>-0.83950000000000002</v>
      </c>
      <c r="DG35" s="851">
        <v>-0.74510312499999998</v>
      </c>
      <c r="DH35" s="851">
        <v>-0.46406153846153803</v>
      </c>
      <c r="DI35" s="851">
        <v>0.30509999999999998</v>
      </c>
      <c r="DJ35" s="851">
        <v>1.5343968750000001</v>
      </c>
      <c r="DK35" s="851">
        <v>2.6044955555555598</v>
      </c>
      <c r="DL35" s="851">
        <v>2.9837681318681302</v>
      </c>
      <c r="DM35" s="851">
        <v>3.3729010869565199</v>
      </c>
      <c r="DN35" s="851">
        <v>3.61629130434783</v>
      </c>
      <c r="DO35" s="851">
        <v>3.7443516483516501</v>
      </c>
      <c r="DP35" s="851">
        <v>3.5807307692307702</v>
      </c>
      <c r="DQ35" s="851">
        <v>3.1942619565217401</v>
      </c>
      <c r="DR35" s="851">
        <v>2.6660521739130401</v>
      </c>
      <c r="DS35" s="851">
        <v>2.3099544444444402</v>
      </c>
      <c r="DT35" s="851">
        <v>1.9482472527472501</v>
      </c>
      <c r="DU35" s="851">
        <v>1.86889565217392</v>
      </c>
      <c r="DV35" s="851">
        <v>1.8810300952381001</v>
      </c>
      <c r="DW35" s="851">
        <v>2.0330652676402701</v>
      </c>
      <c r="DX35" s="851">
        <v>2.0330652676402701</v>
      </c>
      <c r="DY35" s="851">
        <v>2.0330652676402701</v>
      </c>
      <c r="DZ35" s="851">
        <v>2.0330652676402701</v>
      </c>
      <c r="EA35" s="851">
        <v>2.0330652676402701</v>
      </c>
      <c r="EB35" s="851">
        <v>2.0330652676402701</v>
      </c>
      <c r="EC35" s="851">
        <v>2.0330652676402701</v>
      </c>
      <c r="ED35" s="851">
        <v>2.0330652676402701</v>
      </c>
      <c r="EE35" s="851">
        <v>2.0330652676402701</v>
      </c>
      <c r="EF35" s="851">
        <v>2.0330652676402701</v>
      </c>
      <c r="EG35" s="851">
        <v>2.0330652676402701</v>
      </c>
      <c r="EH35" s="851">
        <v>2.0330652676402701</v>
      </c>
      <c r="EI35" s="851">
        <v>2.0330652676402701</v>
      </c>
      <c r="EJ35" s="851">
        <v>2.0330652676402701</v>
      </c>
      <c r="EK35" s="851">
        <v>2.0330652676402701</v>
      </c>
      <c r="EL35" s="851">
        <v>2.0330652676402701</v>
      </c>
      <c r="EM35" s="851">
        <v>2.0330652676402701</v>
      </c>
      <c r="EN35" s="851">
        <v>2.0330652676402701</v>
      </c>
      <c r="EO35" s="851">
        <v>2.0330652676402701</v>
      </c>
      <c r="EP35" s="851">
        <v>2.0330652676402701</v>
      </c>
    </row>
    <row r="36" spans="1:147" ht="15.5" thickBot="1">
      <c r="B36" s="793" t="s">
        <v>1554</v>
      </c>
      <c r="C36" s="793"/>
      <c r="D36" s="803"/>
      <c r="E36" s="803"/>
      <c r="F36" s="803"/>
      <c r="G36" s="803"/>
      <c r="H36" s="803"/>
      <c r="I36" s="803"/>
      <c r="J36" s="803"/>
      <c r="K36" s="803"/>
      <c r="L36" s="803"/>
      <c r="M36" s="803"/>
      <c r="N36" s="803"/>
      <c r="O36" s="803"/>
      <c r="P36" s="803"/>
      <c r="Q36" s="803"/>
      <c r="R36" s="803"/>
      <c r="S36" s="803"/>
      <c r="T36" s="803"/>
      <c r="U36" s="803"/>
      <c r="V36" s="803"/>
      <c r="W36" s="803"/>
      <c r="X36" s="803"/>
      <c r="Y36" s="803"/>
      <c r="Z36" s="803"/>
      <c r="AA36" s="803"/>
      <c r="AB36" s="803"/>
      <c r="AC36" s="803"/>
      <c r="AD36" s="803"/>
      <c r="AE36" s="803"/>
      <c r="AF36" s="803"/>
      <c r="AG36" s="803"/>
      <c r="AH36" s="803"/>
      <c r="AI36" s="803"/>
      <c r="AJ36" s="803"/>
      <c r="AK36" s="803"/>
      <c r="AL36" s="803"/>
      <c r="AM36" s="803"/>
      <c r="AN36" s="803"/>
      <c r="AO36" s="803"/>
      <c r="AP36" s="803"/>
      <c r="AQ36" s="803"/>
      <c r="AR36" s="803"/>
      <c r="AS36" s="803"/>
      <c r="AT36" s="803"/>
      <c r="AU36" s="803"/>
      <c r="AV36" s="803"/>
      <c r="AW36" s="803"/>
      <c r="AX36" s="803"/>
      <c r="AY36" s="803"/>
      <c r="AZ36" s="803"/>
      <c r="BA36" s="803"/>
      <c r="BB36" s="803"/>
      <c r="BC36" s="803"/>
      <c r="BD36" s="803"/>
      <c r="BE36" s="803"/>
      <c r="BF36" s="803"/>
      <c r="BG36" s="803"/>
      <c r="BH36" s="803"/>
      <c r="BI36" s="803"/>
      <c r="BJ36" s="803"/>
      <c r="BK36" s="803"/>
      <c r="BL36" s="803"/>
      <c r="BM36" s="803"/>
      <c r="BN36" s="803"/>
      <c r="BO36" s="803"/>
      <c r="BP36" s="803"/>
      <c r="BQ36" s="803"/>
      <c r="BR36" s="803"/>
      <c r="BS36" s="861"/>
      <c r="BT36" s="862"/>
      <c r="BU36" s="862"/>
      <c r="BV36" s="862"/>
      <c r="BW36" s="863">
        <v>7.5117187500000099E-2</v>
      </c>
      <c r="BX36" s="863">
        <v>7.9784615384615398E-2</v>
      </c>
      <c r="BY36" s="863">
        <v>7.9886363636363603E-2</v>
      </c>
      <c r="BZ36" s="863">
        <v>5.4128787878787901E-2</v>
      </c>
      <c r="CA36" s="863">
        <v>4.2382812499999999E-2</v>
      </c>
      <c r="CB36" s="863">
        <v>4.1434426229508201E-2</v>
      </c>
      <c r="CC36" s="863">
        <v>1.9538461538461501E-2</v>
      </c>
      <c r="CD36" s="863">
        <v>-1.17916666666667E-2</v>
      </c>
      <c r="CE36" s="863">
        <v>-1.39375E-2</v>
      </c>
      <c r="CF36" s="863">
        <v>-4.6153846153846202E-3</v>
      </c>
      <c r="CG36" s="863">
        <v>-7.9824561403508808E-3</v>
      </c>
      <c r="CH36" s="863">
        <v>-2.9666666666666699E-2</v>
      </c>
      <c r="CI36" s="863">
        <v>-9.3738461538461507E-2</v>
      </c>
      <c r="CJ36" s="863">
        <v>-0.26836923076923103</v>
      </c>
      <c r="CK36" s="863">
        <v>-0.28598484848484901</v>
      </c>
      <c r="CL36" s="863">
        <v>-0.33966153846153802</v>
      </c>
      <c r="CM36" s="863">
        <v>-0.30958461538461601</v>
      </c>
      <c r="CN36" s="863">
        <v>-0.12540000000000001</v>
      </c>
      <c r="CO36" s="863">
        <v>-0.13443076923076899</v>
      </c>
      <c r="CP36" s="863">
        <v>-0.19454687500000001</v>
      </c>
      <c r="CQ36" s="863">
        <v>-0.16595312500000001</v>
      </c>
      <c r="CR36" s="863">
        <v>-0.1444375</v>
      </c>
      <c r="CS36" s="863">
        <v>-0.14956923076923101</v>
      </c>
      <c r="CT36" s="863">
        <v>-0.26737878787878799</v>
      </c>
      <c r="CU36" s="863">
        <v>-0.19325000000000001</v>
      </c>
      <c r="CV36" s="863">
        <v>-0.159723076923077</v>
      </c>
      <c r="CW36" s="863">
        <v>-0.14262121212121201</v>
      </c>
      <c r="CX36" s="863">
        <v>-0.21210606060606099</v>
      </c>
      <c r="CY36" s="863">
        <v>-0.185984615384615</v>
      </c>
      <c r="CZ36" s="863">
        <v>-0.13487692307692301</v>
      </c>
      <c r="DA36" s="863">
        <v>-0.1045</v>
      </c>
      <c r="DB36" s="863">
        <v>-0.10245454545454501</v>
      </c>
      <c r="DC36" s="863">
        <v>-0.101109375</v>
      </c>
      <c r="DD36" s="863">
        <v>-0.10532307692307701</v>
      </c>
      <c r="DE36" s="863">
        <v>-0.117666666666667</v>
      </c>
      <c r="DF36" s="863">
        <v>-0.12803030303030299</v>
      </c>
      <c r="DG36" s="863">
        <v>-9.4734375000000107E-2</v>
      </c>
      <c r="DH36" s="863">
        <v>-0.130907692307692</v>
      </c>
      <c r="DI36" s="863">
        <v>-0.14522727272727301</v>
      </c>
      <c r="DJ36" s="863">
        <v>-0.17103076923076899</v>
      </c>
      <c r="DK36" s="863">
        <v>-0.190953846153846</v>
      </c>
      <c r="DL36" s="863">
        <v>-0.17872307692307701</v>
      </c>
      <c r="DM36" s="863">
        <v>-0.14953846153846201</v>
      </c>
      <c r="DN36" s="863">
        <v>-0.21063076923076901</v>
      </c>
      <c r="DO36" s="863">
        <v>-0.12383076923076899</v>
      </c>
      <c r="DP36" s="863">
        <v>1.6738461538461501E-2</v>
      </c>
      <c r="DQ36" s="863">
        <v>6.5803030303030294E-2</v>
      </c>
      <c r="DR36" s="863">
        <v>7.9863636363636401E-2</v>
      </c>
      <c r="DS36" s="863">
        <v>0.300328125</v>
      </c>
      <c r="DT36" s="863">
        <v>0.390507692307692</v>
      </c>
      <c r="DU36" s="863">
        <v>0.425651515151515</v>
      </c>
      <c r="DV36" s="863">
        <v>0.51541555555555496</v>
      </c>
      <c r="DW36" s="863">
        <v>0.61724945054945202</v>
      </c>
      <c r="DX36" s="863">
        <v>0.71212826086956704</v>
      </c>
      <c r="DY36" s="863">
        <v>0.82951304347826205</v>
      </c>
      <c r="DZ36" s="863">
        <v>0.94361043478260898</v>
      </c>
      <c r="EA36" s="863">
        <v>1.0577078260869599</v>
      </c>
      <c r="EB36" s="863">
        <v>1.17180521739131</v>
      </c>
      <c r="EC36" s="863">
        <v>1.28590260869565</v>
      </c>
      <c r="ED36" s="863">
        <v>1.4</v>
      </c>
      <c r="EE36" s="863">
        <v>1.4</v>
      </c>
      <c r="EF36" s="863">
        <v>1.4</v>
      </c>
      <c r="EG36" s="863">
        <v>1.4</v>
      </c>
      <c r="EH36" s="863">
        <v>1.4</v>
      </c>
      <c r="EI36" s="863">
        <v>1.4</v>
      </c>
      <c r="EJ36" s="863">
        <v>1.4</v>
      </c>
      <c r="EK36" s="863">
        <v>1.4</v>
      </c>
      <c r="EL36" s="863">
        <v>1.4</v>
      </c>
      <c r="EM36" s="863">
        <v>1.4</v>
      </c>
      <c r="EN36" s="863">
        <v>1.4</v>
      </c>
      <c r="EO36" s="863">
        <v>1.4</v>
      </c>
      <c r="EP36" s="863">
        <v>1.4</v>
      </c>
    </row>
    <row r="37" spans="1:147">
      <c r="B37" s="872"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5.5" thickBot="1">
      <c r="B39" s="871"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2">
      <c r="A40" s="686"/>
      <c r="B40" s="811" t="s">
        <v>961</v>
      </c>
      <c r="C40" s="807" t="s">
        <v>502</v>
      </c>
      <c r="D40" s="807" t="s">
        <v>503</v>
      </c>
      <c r="E40" s="807" t="s">
        <v>504</v>
      </c>
      <c r="F40" s="807" t="s">
        <v>505</v>
      </c>
      <c r="G40" s="807" t="s">
        <v>506</v>
      </c>
      <c r="H40" s="807" t="s">
        <v>507</v>
      </c>
      <c r="I40" s="807" t="s">
        <v>508</v>
      </c>
      <c r="J40" s="807" t="s">
        <v>509</v>
      </c>
      <c r="K40" s="807" t="s">
        <v>510</v>
      </c>
      <c r="L40" s="807" t="s">
        <v>511</v>
      </c>
      <c r="M40" s="807" t="s">
        <v>512</v>
      </c>
      <c r="N40" s="807" t="s">
        <v>513</v>
      </c>
      <c r="O40" s="807" t="s">
        <v>514</v>
      </c>
      <c r="P40" s="807" t="s">
        <v>515</v>
      </c>
      <c r="Q40" s="807" t="s">
        <v>516</v>
      </c>
      <c r="R40" s="807" t="s">
        <v>517</v>
      </c>
      <c r="S40" s="807" t="s">
        <v>518</v>
      </c>
      <c r="T40" s="807" t="s">
        <v>519</v>
      </c>
      <c r="U40" s="807" t="s">
        <v>520</v>
      </c>
      <c r="V40" s="807" t="s">
        <v>521</v>
      </c>
      <c r="W40" s="807" t="s">
        <v>522</v>
      </c>
      <c r="X40" s="807" t="s">
        <v>523</v>
      </c>
      <c r="Y40" s="807" t="s">
        <v>524</v>
      </c>
      <c r="Z40" s="807" t="s">
        <v>525</v>
      </c>
      <c r="AA40" s="807" t="s">
        <v>526</v>
      </c>
      <c r="AB40" s="807" t="s">
        <v>527</v>
      </c>
      <c r="AC40" s="807" t="s">
        <v>528</v>
      </c>
      <c r="AD40" s="807" t="s">
        <v>529</v>
      </c>
      <c r="AE40" s="807" t="s">
        <v>530</v>
      </c>
      <c r="AF40" s="807" t="s">
        <v>531</v>
      </c>
      <c r="AG40" s="807" t="s">
        <v>532</v>
      </c>
      <c r="AH40" s="807" t="s">
        <v>533</v>
      </c>
      <c r="AI40" s="807" t="s">
        <v>534</v>
      </c>
      <c r="AJ40" s="807" t="s">
        <v>535</v>
      </c>
      <c r="AK40" s="807" t="s">
        <v>536</v>
      </c>
      <c r="AL40" s="807" t="s">
        <v>537</v>
      </c>
      <c r="AM40" s="807" t="s">
        <v>538</v>
      </c>
      <c r="AN40" s="807" t="s">
        <v>539</v>
      </c>
      <c r="AO40" s="807" t="s">
        <v>540</v>
      </c>
      <c r="AP40" s="807" t="s">
        <v>541</v>
      </c>
      <c r="AQ40" s="807" t="s">
        <v>542</v>
      </c>
      <c r="AR40" s="807" t="s">
        <v>543</v>
      </c>
      <c r="AS40" s="807" t="s">
        <v>544</v>
      </c>
      <c r="AT40" s="807" t="s">
        <v>545</v>
      </c>
      <c r="AU40" s="807" t="s">
        <v>68</v>
      </c>
      <c r="AV40" s="807" t="s">
        <v>69</v>
      </c>
      <c r="AW40" s="807" t="s">
        <v>70</v>
      </c>
      <c r="AX40" s="807" t="s">
        <v>71</v>
      </c>
      <c r="AY40" s="807" t="s">
        <v>72</v>
      </c>
      <c r="AZ40" s="807" t="s">
        <v>73</v>
      </c>
      <c r="BA40" s="807" t="s">
        <v>74</v>
      </c>
      <c r="BB40" s="807" t="s">
        <v>75</v>
      </c>
      <c r="BC40" s="807" t="s">
        <v>76</v>
      </c>
      <c r="BD40" s="807" t="s">
        <v>77</v>
      </c>
      <c r="BE40" s="807" t="s">
        <v>78</v>
      </c>
      <c r="BF40" s="807" t="s">
        <v>79</v>
      </c>
      <c r="BG40" s="807" t="s">
        <v>80</v>
      </c>
      <c r="BH40" s="807" t="s">
        <v>81</v>
      </c>
      <c r="BI40" s="807" t="s">
        <v>82</v>
      </c>
      <c r="BJ40" s="807" t="s">
        <v>83</v>
      </c>
      <c r="BK40" s="807" t="s">
        <v>84</v>
      </c>
      <c r="BL40" s="807" t="s">
        <v>85</v>
      </c>
      <c r="BM40" s="807" t="s">
        <v>86</v>
      </c>
      <c r="BN40" s="807" t="s">
        <v>87</v>
      </c>
      <c r="BO40" s="815" t="s">
        <v>88</v>
      </c>
      <c r="BP40" s="769" t="s">
        <v>89</v>
      </c>
      <c r="BQ40" s="769" t="s">
        <v>90</v>
      </c>
      <c r="BR40" s="769" t="s">
        <v>91</v>
      </c>
      <c r="BS40" s="769" t="s">
        <v>92</v>
      </c>
      <c r="BT40" s="769" t="s">
        <v>93</v>
      </c>
      <c r="BU40" s="769" t="s">
        <v>94</v>
      </c>
      <c r="BV40" s="769" t="s">
        <v>95</v>
      </c>
      <c r="BW40" s="769" t="s">
        <v>96</v>
      </c>
      <c r="BX40" s="769" t="s">
        <v>97</v>
      </c>
      <c r="BY40" s="769" t="s">
        <v>98</v>
      </c>
      <c r="BZ40" s="769" t="s">
        <v>99</v>
      </c>
      <c r="CA40" s="769" t="s">
        <v>49</v>
      </c>
      <c r="CB40" s="769" t="s">
        <v>50</v>
      </c>
      <c r="CC40" s="769" t="s">
        <v>51</v>
      </c>
      <c r="CD40" s="769" t="s">
        <v>52</v>
      </c>
      <c r="CE40" s="769" t="s">
        <v>53</v>
      </c>
      <c r="CF40" s="769" t="s">
        <v>54</v>
      </c>
      <c r="CG40" s="769" t="s">
        <v>55</v>
      </c>
      <c r="CH40" s="769" t="s">
        <v>56</v>
      </c>
      <c r="CI40" s="769" t="s">
        <v>57</v>
      </c>
      <c r="CJ40" s="769" t="s">
        <v>58</v>
      </c>
      <c r="CK40" s="769" t="s">
        <v>59</v>
      </c>
      <c r="CL40" s="769" t="s">
        <v>60</v>
      </c>
      <c r="CM40" s="769" t="s">
        <v>61</v>
      </c>
      <c r="CN40" s="769" t="s">
        <v>62</v>
      </c>
      <c r="CO40" s="769" t="s">
        <v>63</v>
      </c>
      <c r="CP40" s="769" t="s">
        <v>64</v>
      </c>
      <c r="CQ40" s="769" t="s">
        <v>65</v>
      </c>
      <c r="CR40" s="769" t="s">
        <v>100</v>
      </c>
      <c r="CS40" s="769" t="s">
        <v>105</v>
      </c>
      <c r="CT40" s="769" t="s">
        <v>546</v>
      </c>
      <c r="CU40" s="769" t="s">
        <v>547</v>
      </c>
      <c r="CV40" s="769" t="s">
        <v>548</v>
      </c>
      <c r="CW40" s="769" t="s">
        <v>549</v>
      </c>
      <c r="CX40" s="769" t="s">
        <v>550</v>
      </c>
      <c r="CY40" s="769" t="s">
        <v>551</v>
      </c>
      <c r="CZ40" s="769" t="s">
        <v>552</v>
      </c>
      <c r="DA40" s="769" t="s">
        <v>553</v>
      </c>
      <c r="DB40" s="769" t="s">
        <v>554</v>
      </c>
      <c r="DC40" s="769" t="s">
        <v>555</v>
      </c>
      <c r="DD40" s="769" t="s">
        <v>556</v>
      </c>
      <c r="DE40" s="769" t="s">
        <v>557</v>
      </c>
      <c r="DF40" s="769" t="s">
        <v>558</v>
      </c>
      <c r="DG40" s="769" t="s">
        <v>559</v>
      </c>
      <c r="DH40" s="769" t="s">
        <v>560</v>
      </c>
      <c r="DI40" s="769" t="s">
        <v>561</v>
      </c>
      <c r="DJ40" s="769" t="s">
        <v>562</v>
      </c>
      <c r="DK40" s="769" t="s">
        <v>563</v>
      </c>
      <c r="DL40" s="769" t="s">
        <v>564</v>
      </c>
      <c r="DM40" s="769" t="s">
        <v>565</v>
      </c>
      <c r="DN40" s="769" t="s">
        <v>566</v>
      </c>
      <c r="DO40" s="769" t="s">
        <v>567</v>
      </c>
      <c r="DP40" s="769" t="s">
        <v>851</v>
      </c>
      <c r="DQ40" s="769" t="s">
        <v>852</v>
      </c>
      <c r="DR40" s="769" t="s">
        <v>853</v>
      </c>
      <c r="DS40" s="769" t="s">
        <v>1364</v>
      </c>
      <c r="DT40" s="769" t="s">
        <v>1365</v>
      </c>
      <c r="DU40" s="769" t="s">
        <v>1366</v>
      </c>
      <c r="DV40" s="769" t="s">
        <v>1367</v>
      </c>
      <c r="DW40" s="769" t="s">
        <v>1369</v>
      </c>
      <c r="DX40" s="769" t="s">
        <v>1371</v>
      </c>
      <c r="DY40" s="769" t="s">
        <v>1370</v>
      </c>
      <c r="DZ40" s="833" t="s">
        <v>1368</v>
      </c>
      <c r="EA40" s="769" t="s">
        <v>1544</v>
      </c>
      <c r="EB40" s="769" t="s">
        <v>1545</v>
      </c>
      <c r="EC40" s="769" t="s">
        <v>1546</v>
      </c>
      <c r="ED40" s="769" t="s">
        <v>1547</v>
      </c>
      <c r="EE40" s="769" t="s">
        <v>1548</v>
      </c>
      <c r="EF40" s="769" t="s">
        <v>1549</v>
      </c>
      <c r="EG40" s="769" t="s">
        <v>1550</v>
      </c>
      <c r="EH40" s="769" t="s">
        <v>1551</v>
      </c>
      <c r="EI40" s="769" t="s">
        <v>1565</v>
      </c>
      <c r="EJ40" s="769" t="s">
        <v>1566</v>
      </c>
      <c r="EK40" s="769" t="s">
        <v>1567</v>
      </c>
      <c r="EL40" s="769" t="s">
        <v>1568</v>
      </c>
      <c r="EM40" s="769" t="s">
        <v>1636</v>
      </c>
      <c r="EN40" s="769" t="s">
        <v>1637</v>
      </c>
      <c r="EO40" s="769" t="s">
        <v>1638</v>
      </c>
      <c r="EP40" s="769" t="s">
        <v>1639</v>
      </c>
      <c r="EQ40" s="805"/>
    </row>
    <row r="41" spans="1:147">
      <c r="B41" s="812" t="s">
        <v>614</v>
      </c>
      <c r="C41" s="808"/>
      <c r="D41" s="808"/>
      <c r="E41" s="808"/>
      <c r="F41" s="808"/>
      <c r="G41" s="808"/>
      <c r="H41" s="808"/>
      <c r="I41" s="808"/>
      <c r="J41" s="808"/>
      <c r="K41" s="808"/>
      <c r="L41" s="808"/>
      <c r="M41" s="808"/>
      <c r="N41" s="808"/>
      <c r="O41" s="808"/>
      <c r="P41" s="808"/>
      <c r="Q41" s="808"/>
      <c r="R41" s="808"/>
      <c r="S41" s="808"/>
      <c r="T41" s="808"/>
      <c r="U41" s="808"/>
      <c r="V41" s="808"/>
      <c r="W41" s="808"/>
      <c r="X41" s="808"/>
      <c r="Y41" s="808"/>
      <c r="Z41" s="808"/>
      <c r="AA41" s="808"/>
      <c r="AB41" s="808"/>
      <c r="AC41" s="808"/>
      <c r="AD41" s="808"/>
      <c r="AE41" s="808"/>
      <c r="AF41" s="808"/>
      <c r="AG41" s="808"/>
      <c r="AH41" s="808"/>
      <c r="AI41" s="808"/>
      <c r="AJ41" s="808"/>
      <c r="AK41" s="808"/>
      <c r="AL41" s="808"/>
      <c r="AM41" s="808"/>
      <c r="AN41" s="808"/>
      <c r="AO41" s="808"/>
      <c r="AP41" s="808"/>
      <c r="AQ41" s="808"/>
      <c r="AR41" s="808"/>
      <c r="AS41" s="808"/>
      <c r="AT41" s="808"/>
      <c r="AU41" s="808"/>
      <c r="AV41" s="808"/>
      <c r="AW41" s="808"/>
      <c r="AX41" s="808"/>
      <c r="AY41" s="808"/>
      <c r="AZ41" s="808"/>
      <c r="BA41" s="808"/>
      <c r="BB41" s="808"/>
      <c r="BC41" s="808"/>
      <c r="BD41" s="808"/>
      <c r="BE41" s="808"/>
      <c r="BF41" s="808"/>
      <c r="BG41" s="808"/>
      <c r="BH41" s="808"/>
      <c r="BI41" s="808"/>
      <c r="BJ41" s="808"/>
      <c r="BK41" s="808"/>
      <c r="BL41" s="808"/>
      <c r="BM41" s="808"/>
      <c r="BN41" s="808"/>
      <c r="BO41" s="816"/>
      <c r="BP41" s="808"/>
      <c r="BQ41" s="808"/>
      <c r="BR41" s="808"/>
      <c r="BS41" s="808"/>
      <c r="BT41" s="808"/>
      <c r="BU41" s="808"/>
      <c r="BV41" s="808"/>
      <c r="BW41" s="808"/>
      <c r="BX41" s="808"/>
      <c r="BY41" s="808"/>
      <c r="BZ41" s="808"/>
      <c r="CA41" s="864"/>
      <c r="CB41" s="864"/>
      <c r="CC41" s="864"/>
      <c r="CD41" s="864"/>
      <c r="CE41" s="864"/>
      <c r="CF41" s="864"/>
      <c r="CG41" s="864"/>
      <c r="CH41" s="864"/>
      <c r="CI41" s="864"/>
      <c r="CJ41" s="864"/>
      <c r="CK41" s="864"/>
      <c r="CL41" s="864"/>
      <c r="CM41" s="864"/>
      <c r="CN41" s="864"/>
      <c r="CO41" s="864"/>
      <c r="CP41" s="864"/>
      <c r="CQ41" s="864"/>
      <c r="CR41" s="864"/>
      <c r="CS41" s="864"/>
      <c r="CT41" s="864"/>
      <c r="CU41" s="864"/>
      <c r="CV41" s="864"/>
      <c r="CW41" s="864"/>
      <c r="CX41" s="864"/>
      <c r="CY41" s="864"/>
      <c r="CZ41" s="864"/>
      <c r="DA41" s="864"/>
      <c r="DB41" s="864"/>
      <c r="DC41" s="864"/>
      <c r="DD41" s="864"/>
      <c r="DE41" s="864"/>
      <c r="DF41" s="864"/>
      <c r="DG41" s="864"/>
      <c r="DH41" s="864"/>
      <c r="DI41" s="864"/>
      <c r="DJ41" s="864"/>
      <c r="DK41" s="864">
        <v>46178.618420833336</v>
      </c>
      <c r="DL41" s="864"/>
      <c r="DM41" s="864"/>
      <c r="DN41" s="864"/>
      <c r="DO41" s="864"/>
      <c r="DP41" s="864"/>
      <c r="DQ41" s="864"/>
      <c r="DR41" s="864"/>
      <c r="DS41" s="865"/>
      <c r="DT41" s="866"/>
      <c r="DU41" s="865"/>
      <c r="DV41" s="864"/>
      <c r="DW41" s="864"/>
      <c r="DX41" s="864"/>
      <c r="DY41" s="864"/>
      <c r="DZ41" s="864"/>
      <c r="EA41" s="865" t="s">
        <v>1570</v>
      </c>
      <c r="EB41" s="864"/>
      <c r="EC41" s="864"/>
      <c r="ED41" s="864"/>
      <c r="EE41" s="864"/>
      <c r="EF41" s="864"/>
      <c r="EG41" s="864"/>
      <c r="EH41" s="864"/>
      <c r="EI41" s="864"/>
      <c r="EJ41" s="864"/>
      <c r="EK41" s="864"/>
      <c r="EL41" s="864"/>
      <c r="EM41" s="864"/>
      <c r="EN41" s="864"/>
      <c r="EO41" s="864"/>
      <c r="EP41" s="864"/>
    </row>
    <row r="42" spans="1:147" s="567" customFormat="1">
      <c r="A42" s="687" t="s">
        <v>1388</v>
      </c>
      <c r="B42" s="813" t="s">
        <v>1014</v>
      </c>
      <c r="C42" s="809"/>
      <c r="D42" s="809">
        <v>2.7632928069503036E-2</v>
      </c>
      <c r="E42" s="809">
        <v>2.7773280915032127E-2</v>
      </c>
      <c r="F42" s="809">
        <v>2.791365292978041E-2</v>
      </c>
      <c r="G42" s="809">
        <v>2.2561048793001602E-2</v>
      </c>
      <c r="H42" s="809">
        <v>2.6336811977972954E-2</v>
      </c>
      <c r="I42" s="809">
        <v>3.0126517007928219E-2</v>
      </c>
      <c r="J42" s="809">
        <v>3.3930215362537541E-2</v>
      </c>
      <c r="K42" s="809">
        <v>5.2983921458075504E-2</v>
      </c>
      <c r="L42" s="809">
        <v>4.6848774894781106E-2</v>
      </c>
      <c r="M42" s="809">
        <v>4.0749374388559287E-2</v>
      </c>
      <c r="N42" s="809">
        <v>3.4685511667189896E-2</v>
      </c>
      <c r="O42" s="809">
        <v>1.3366510538819831E-2</v>
      </c>
      <c r="P42" s="809">
        <v>1.7485120500017527E-2</v>
      </c>
      <c r="Q42" s="809">
        <v>2.1620469664491174E-2</v>
      </c>
      <c r="R42" s="809">
        <v>2.5772626065127223E-2</v>
      </c>
      <c r="S42" s="809">
        <v>3.0399263195824863E-2</v>
      </c>
      <c r="T42" s="809">
        <v>3.4176650210709529E-2</v>
      </c>
      <c r="U42" s="809">
        <v>3.7967884918590149E-2</v>
      </c>
      <c r="V42" s="809">
        <v>4.1773018084347531E-2</v>
      </c>
      <c r="W42" s="809">
        <v>6.6627976548091133E-2</v>
      </c>
      <c r="X42" s="809">
        <v>5.656950562740351E-2</v>
      </c>
      <c r="Y42" s="809">
        <v>4.660588768215513E-2</v>
      </c>
      <c r="Z42" s="809">
        <v>3.6736228233749828E-2</v>
      </c>
      <c r="AA42" s="809">
        <v>1.0585290791563309E-2</v>
      </c>
      <c r="AB42" s="809">
        <v>1.1739979525626231E-2</v>
      </c>
      <c r="AC42" s="809">
        <v>1.2895987600159137E-2</v>
      </c>
      <c r="AD42" s="809">
        <v>1.4053316522632723E-2</v>
      </c>
      <c r="AE42" s="809">
        <v>1.6294269754843667E-2</v>
      </c>
      <c r="AF42" s="809">
        <v>1.6701749659146944E-2</v>
      </c>
      <c r="AG42" s="809">
        <v>1.7109392941201697E-2</v>
      </c>
      <c r="AH42" s="809">
        <v>1.7517199666513557E-2</v>
      </c>
      <c r="AI42" s="809">
        <v>9.4581817581493605E-3</v>
      </c>
      <c r="AJ42" s="809">
        <v>1.5475407468354817E-2</v>
      </c>
      <c r="AK42" s="809">
        <v>2.1528500940000653E-2</v>
      </c>
      <c r="AL42" s="809">
        <v>2.7617675975323146E-2</v>
      </c>
      <c r="AM42" s="809">
        <v>4.5396096776047307E-2</v>
      </c>
      <c r="AN42" s="809">
        <v>4.3853014152388993E-2</v>
      </c>
      <c r="AO42" s="809">
        <v>4.2312209233794598E-2</v>
      </c>
      <c r="AP42" s="809">
        <v>4.0773678658201383E-2</v>
      </c>
      <c r="AQ42" s="809">
        <v>3.4032394927721817E-2</v>
      </c>
      <c r="AR42" s="809">
        <v>3.5928889587266685E-2</v>
      </c>
      <c r="AS42" s="809">
        <v>3.7828862563362903E-2</v>
      </c>
      <c r="AT42" s="809">
        <v>3.9732320235509072E-2</v>
      </c>
      <c r="AU42" s="809">
        <v>4.4746109443296531E-2</v>
      </c>
      <c r="AV42" s="809">
        <v>4.4598564483836943E-2</v>
      </c>
      <c r="AW42" s="809">
        <v>4.4451040361511082E-2</v>
      </c>
      <c r="AX42" s="809">
        <v>4.4303537073377169E-2</v>
      </c>
      <c r="AY42" s="809">
        <v>5.6126428443774717E-2</v>
      </c>
      <c r="AZ42" s="809">
        <v>4.8076026586561717E-2</v>
      </c>
      <c r="BA42" s="809">
        <v>4.0086989513258849E-2</v>
      </c>
      <c r="BB42" s="809">
        <v>3.2158849466258507E-2</v>
      </c>
      <c r="BC42" s="809">
        <v>2.6774667602866217E-2</v>
      </c>
      <c r="BD42" s="809">
        <v>1.7213630343439472E-2</v>
      </c>
      <c r="BE42" s="809">
        <v>7.74162277705119E-3</v>
      </c>
      <c r="BF42" s="809">
        <v>-1.6421841157897897E-3</v>
      </c>
      <c r="BG42" s="809">
        <v>-5.0700280242007928E-2</v>
      </c>
      <c r="BH42" s="809">
        <v>-3.3462612094679087E-2</v>
      </c>
      <c r="BI42" s="809">
        <v>-1.5911937215153049E-2</v>
      </c>
      <c r="BJ42" s="809">
        <v>1.9574280664017567E-3</v>
      </c>
      <c r="BK42" s="809">
        <v>5.6301637512872101E-2</v>
      </c>
      <c r="BL42" s="809">
        <v>5.0930470869025933E-2</v>
      </c>
      <c r="BM42" s="809">
        <v>4.558661596085397E-2</v>
      </c>
      <c r="BN42" s="809">
        <v>4.026993391146836E-2</v>
      </c>
      <c r="BO42" s="810">
        <v>2.9636685401036689E-2</v>
      </c>
      <c r="BP42" s="809">
        <v>2.63323897895501E-2</v>
      </c>
      <c r="BQ42" s="809">
        <v>2.303869827719934E-2</v>
      </c>
      <c r="BR42" s="809">
        <v>1.9755576833462608E-2</v>
      </c>
      <c r="BS42" s="809">
        <v>9.1090554616937835E-3</v>
      </c>
      <c r="BT42" s="809">
        <v>1.0731827041660581E-2</v>
      </c>
      <c r="BU42" s="809">
        <v>1.235720823808747E-2</v>
      </c>
      <c r="BV42" s="867">
        <v>1.3985203247556982E-2</v>
      </c>
      <c r="BW42" s="809">
        <v>1.5132093030260968E-2</v>
      </c>
      <c r="BX42" s="809">
        <v>1.7093203082965931E-2</v>
      </c>
      <c r="BY42" s="809">
        <v>1.9058101758517222E-2</v>
      </c>
      <c r="BZ42" s="809">
        <v>2.102679637606604E-2</v>
      </c>
      <c r="CA42" s="809">
        <v>2.59930809530259E-2</v>
      </c>
      <c r="CB42" s="809">
        <v>2.5985911711710701E-2</v>
      </c>
      <c r="CC42" s="809">
        <v>2.597874252048956E-2</v>
      </c>
      <c r="CD42" s="809">
        <v>2.597157337936451E-2</v>
      </c>
      <c r="CE42" s="809">
        <v>2.7430105668071372E-2</v>
      </c>
      <c r="CF42" s="809">
        <v>5.8741670636747852E-2</v>
      </c>
      <c r="CG42" s="809">
        <v>5.0043467451818369E-2</v>
      </c>
      <c r="CH42" s="809">
        <v>4.1416725267005135E-2</v>
      </c>
      <c r="CI42" s="809">
        <v>1.6657004663509369E-2</v>
      </c>
      <c r="CJ42" s="809">
        <v>1.8949012659356709E-2</v>
      </c>
      <c r="CK42" s="809">
        <v>2.1246187885284661E-2</v>
      </c>
      <c r="CL42" s="809">
        <v>2.354854199057892E-2</v>
      </c>
      <c r="CM42" s="809">
        <v>2.569227488925048E-2</v>
      </c>
      <c r="CN42" s="809">
        <v>2.8014948863806621E-2</v>
      </c>
      <c r="CO42" s="809">
        <v>3.0342882519575308E-2</v>
      </c>
      <c r="CP42" s="809">
        <v>3.267608776707949E-2</v>
      </c>
      <c r="CQ42" s="809">
        <v>3.9906014947253723E-2</v>
      </c>
      <c r="CR42" s="809">
        <v>3.9000078416327189E-2</v>
      </c>
      <c r="CS42" s="809">
        <v>3.8094931111530797E-2</v>
      </c>
      <c r="CT42" s="809">
        <v>3.719057234530778E-2</v>
      </c>
      <c r="CU42" s="809">
        <v>5.4698913626136131E-2</v>
      </c>
      <c r="CV42" s="809">
        <v>4.1526864277652641E-2</v>
      </c>
      <c r="CW42" s="809">
        <v>2.8519319587132629E-2</v>
      </c>
      <c r="CX42" s="809">
        <v>1.567422506921767E-2</v>
      </c>
      <c r="CY42" s="809">
        <v>-3.5306308114782289E-2</v>
      </c>
      <c r="CZ42" s="809">
        <v>-2.2078471222405579E-2</v>
      </c>
      <c r="DA42" s="809">
        <v>-8.6692548203252291E-3</v>
      </c>
      <c r="DB42" s="809">
        <v>4.923828159214657E-3</v>
      </c>
      <c r="DC42" s="809">
        <v>2.962692537376033E-2</v>
      </c>
      <c r="DD42" s="809">
        <v>3.6177884820399318E-2</v>
      </c>
      <c r="DE42" s="809">
        <v>4.2770524480145997E-2</v>
      </c>
      <c r="DF42" s="809">
        <v>4.9405109541665333E-2</v>
      </c>
      <c r="DG42" s="809">
        <v>7.0574228057027066E-2</v>
      </c>
      <c r="DH42" s="809">
        <v>6.76099278484385E-2</v>
      </c>
      <c r="DI42" s="809">
        <v>6.4653835455338385E-2</v>
      </c>
      <c r="DJ42" s="809">
        <v>6.1705928151197888E-2</v>
      </c>
      <c r="DK42" s="809">
        <v>5.951825756037768E-2</v>
      </c>
      <c r="DL42" s="809">
        <v>5.6133342607974201E-2</v>
      </c>
      <c r="DM42" s="809">
        <v>5.2759241673310281E-2</v>
      </c>
      <c r="DN42" s="809">
        <v>4.9395920208108644E-2</v>
      </c>
      <c r="DO42" s="809">
        <v>4.0498748023655523E-2</v>
      </c>
      <c r="DP42" s="809">
        <v>4.0889928095117316E-2</v>
      </c>
      <c r="DQ42" s="809">
        <v>4.1281255232444865E-2</v>
      </c>
      <c r="DR42" s="809">
        <v>4.1672729490928734E-2</v>
      </c>
      <c r="DS42" s="868">
        <v>3.8728450069422132E-2</v>
      </c>
      <c r="DT42" s="868">
        <v>4.1452531851630364E-2</v>
      </c>
      <c r="DU42" s="868">
        <v>4.4183757581377339E-2</v>
      </c>
      <c r="DV42" s="868">
        <v>4.6922145993781729E-2</v>
      </c>
      <c r="DW42" s="868">
        <v>5.6586417567438152E-2</v>
      </c>
      <c r="DX42" s="868">
        <v>5.4881959664936496E-2</v>
      </c>
      <c r="DY42" s="868">
        <v>5.3180251349875383E-2</v>
      </c>
      <c r="DZ42" s="868">
        <v>5.1481288186687568E-2</v>
      </c>
      <c r="EA42" s="868">
        <v>4.8411912385548567E-2</v>
      </c>
      <c r="EB42" s="868">
        <v>4.6999599585812006E-2</v>
      </c>
      <c r="EC42" s="868">
        <v>4.5589189308758368E-2</v>
      </c>
      <c r="ED42" s="868">
        <v>4.4180678991504886E-2</v>
      </c>
      <c r="EE42" s="868">
        <v>4.0684854909105096E-2</v>
      </c>
      <c r="EF42" s="868">
        <v>4.0684854909105096E-2</v>
      </c>
      <c r="EG42" s="868">
        <v>4.0684854909105096E-2</v>
      </c>
      <c r="EH42" s="868">
        <v>4.0684854909105096E-2</v>
      </c>
      <c r="EI42" s="868">
        <v>3.9795372149849434E-2</v>
      </c>
      <c r="EJ42" s="868">
        <v>3.9795372149849434E-2</v>
      </c>
      <c r="EK42" s="868">
        <v>3.9795372149849434E-2</v>
      </c>
      <c r="EL42" s="868">
        <v>3.9795372149849434E-2</v>
      </c>
      <c r="EM42" s="868">
        <v>3.924146567435953E-2</v>
      </c>
      <c r="EN42" s="868">
        <v>3.924146567435953E-2</v>
      </c>
      <c r="EO42" s="868">
        <v>3.924146567435953E-2</v>
      </c>
      <c r="EP42" s="868">
        <v>3.924146567435953E-2</v>
      </c>
    </row>
    <row r="43" spans="1:147" s="567" customFormat="1">
      <c r="A43" s="687"/>
      <c r="B43" s="813" t="s">
        <v>1015</v>
      </c>
      <c r="C43" s="809"/>
      <c r="D43" s="809">
        <v>0.23076119005216089</v>
      </c>
      <c r="E43" s="809">
        <v>0.18296555712903589</v>
      </c>
      <c r="F43" s="809">
        <v>0.1370260296348004</v>
      </c>
      <c r="G43" s="809">
        <v>3.8372665204046509E-2</v>
      </c>
      <c r="H43" s="809">
        <v>3.0358194767770987E-2</v>
      </c>
      <c r="I43" s="809">
        <v>2.2405582408587355E-2</v>
      </c>
      <c r="J43" s="809">
        <v>1.4514350687376562E-2</v>
      </c>
      <c r="K43" s="809">
        <v>-3.2225452731905579E-2</v>
      </c>
      <c r="L43" s="809">
        <v>-8.3915716587382519E-3</v>
      </c>
      <c r="M43" s="809">
        <v>1.6029278650821245E-2</v>
      </c>
      <c r="N43" s="809">
        <v>4.1051553789775708E-2</v>
      </c>
      <c r="O43" s="809">
        <v>0.21645489517964461</v>
      </c>
      <c r="P43" s="809">
        <v>0.14727238201872458</v>
      </c>
      <c r="Q43" s="809">
        <v>8.2024433259844501E-2</v>
      </c>
      <c r="R43" s="809">
        <v>2.0487281417168698E-2</v>
      </c>
      <c r="S43" s="809">
        <v>-0.20228396928843928</v>
      </c>
      <c r="T43" s="809">
        <v>-0.14819059524947256</v>
      </c>
      <c r="U43" s="809">
        <v>-9.0429132564588066E-2</v>
      </c>
      <c r="V43" s="809">
        <v>-2.8750846993163204E-2</v>
      </c>
      <c r="W43" s="809">
        <v>0.1319306807008831</v>
      </c>
      <c r="X43" s="809">
        <v>0.12891895589697119</v>
      </c>
      <c r="Y43" s="809">
        <v>0.12591524438084145</v>
      </c>
      <c r="Z43" s="809">
        <v>0.12291952483156225</v>
      </c>
      <c r="AA43" s="809">
        <v>9.8150179476048288E-2</v>
      </c>
      <c r="AB43" s="809">
        <v>0.10842699694370235</v>
      </c>
      <c r="AC43" s="809">
        <v>0.11879998793956524</v>
      </c>
      <c r="AD43" s="809">
        <v>0.12927005248424756</v>
      </c>
      <c r="AE43" s="809">
        <v>0.18370924274455713</v>
      </c>
      <c r="AF43" s="809">
        <v>0.16688550478646141</v>
      </c>
      <c r="AG43" s="809">
        <v>0.15030087804644421</v>
      </c>
      <c r="AH43" s="809">
        <v>0.13395196410170687</v>
      </c>
      <c r="AI43" s="809">
        <v>4.9367873088182156E-2</v>
      </c>
      <c r="AJ43" s="809">
        <v>7.6803570465929713E-2</v>
      </c>
      <c r="AK43" s="809">
        <v>0.10495657348062978</v>
      </c>
      <c r="AL43" s="809">
        <v>0.13384563607061847</v>
      </c>
      <c r="AM43" s="809">
        <v>0.2059191858180468</v>
      </c>
      <c r="AN43" s="809">
        <v>0.20975183910419304</v>
      </c>
      <c r="AO43" s="809">
        <v>0.21359667333196833</v>
      </c>
      <c r="AP43" s="809">
        <v>0.21745372721485062</v>
      </c>
      <c r="AQ43" s="809">
        <v>0.29892840623701272</v>
      </c>
      <c r="AR43" s="809">
        <v>0.2534340733100115</v>
      </c>
      <c r="AS43" s="809">
        <v>0.20953315717067514</v>
      </c>
      <c r="AT43" s="809">
        <v>0.16716984917436903</v>
      </c>
      <c r="AU43" s="809">
        <v>-3.2889618912317814E-2</v>
      </c>
      <c r="AV43" s="809">
        <v>3.155909991457638E-2</v>
      </c>
      <c r="AW43" s="809">
        <v>0.1003027135535355</v>
      </c>
      <c r="AX43" s="809">
        <v>0.17362743593995664</v>
      </c>
      <c r="AY43" s="809">
        <v>0.50006870887444277</v>
      </c>
      <c r="AZ43" s="809">
        <v>0.4263491419431169</v>
      </c>
      <c r="BA43" s="809">
        <v>0.35625245876130973</v>
      </c>
      <c r="BB43" s="809">
        <v>0.2896006158704264</v>
      </c>
      <c r="BC43" s="809">
        <v>0.23420936442630794</v>
      </c>
      <c r="BD43" s="809">
        <v>0.1631417601508591</v>
      </c>
      <c r="BE43" s="809">
        <v>9.6166333850254415E-2</v>
      </c>
      <c r="BF43" s="809">
        <v>3.3047451852182386E-2</v>
      </c>
      <c r="BG43" s="809">
        <v>-0.19798998319840705</v>
      </c>
      <c r="BH43" s="809">
        <v>-0.13828974096572433</v>
      </c>
      <c r="BI43" s="809">
        <v>-7.4145515680492491E-2</v>
      </c>
      <c r="BJ43" s="809">
        <v>-5.2265049098773851E-3</v>
      </c>
      <c r="BK43" s="809">
        <v>0.24889770601640698</v>
      </c>
      <c r="BL43" s="809">
        <v>0.21299260029171713</v>
      </c>
      <c r="BM43" s="809">
        <v>0.17811974613646384</v>
      </c>
      <c r="BN43" s="809">
        <v>0.14424946689934395</v>
      </c>
      <c r="BO43" s="810">
        <v>6.6399032383703316E-2</v>
      </c>
      <c r="BP43" s="809">
        <v>4.6716932947586179E-2</v>
      </c>
      <c r="BQ43" s="809">
        <v>2.7398098130481153E-2</v>
      </c>
      <c r="BR43" s="809">
        <v>8.4358233029433356E-3</v>
      </c>
      <c r="BS43" s="809">
        <v>-9.3848199306057326E-2</v>
      </c>
      <c r="BT43" s="809">
        <v>-5.4823917883467972E-2</v>
      </c>
      <c r="BU43" s="809">
        <v>-1.411901899768511E-2</v>
      </c>
      <c r="BV43" s="867">
        <v>2.8338874726466109E-2</v>
      </c>
      <c r="BW43" s="809">
        <v>0.16311028061183211</v>
      </c>
      <c r="BX43" s="809">
        <v>0.14791940799756639</v>
      </c>
      <c r="BY43" s="809">
        <v>0.13292693669969149</v>
      </c>
      <c r="BZ43" s="809">
        <v>0.11813027548574331</v>
      </c>
      <c r="CA43" s="809">
        <v>0.15879447378859721</v>
      </c>
      <c r="CB43" s="809">
        <v>0.1081443775158781</v>
      </c>
      <c r="CC43" s="809">
        <v>5.9708161538988905E-2</v>
      </c>
      <c r="CD43" s="809">
        <v>1.3389058698041969E-2</v>
      </c>
      <c r="CE43" s="809">
        <v>-0.1476901103164433</v>
      </c>
      <c r="CF43" s="809">
        <v>-0.1097076587830909</v>
      </c>
      <c r="CG43" s="809">
        <v>-7.0032552216699545E-2</v>
      </c>
      <c r="CH43" s="809">
        <v>-2.8589358912750641E-2</v>
      </c>
      <c r="CI43" s="809">
        <v>8.648548256744483E-2</v>
      </c>
      <c r="CJ43" s="809">
        <v>8.0034791580581841E-2</v>
      </c>
      <c r="CK43" s="809">
        <v>7.3622399691935153E-2</v>
      </c>
      <c r="CL43" s="809">
        <v>6.7248079511768519E-2</v>
      </c>
      <c r="CM43" s="809">
        <v>4.1945322438961846E-2</v>
      </c>
      <c r="CN43" s="809">
        <v>4.7694341832973067E-2</v>
      </c>
      <c r="CO43" s="809">
        <v>5.3475081916434714E-2</v>
      </c>
      <c r="CP43" s="809">
        <v>5.9287717710865231E-2</v>
      </c>
      <c r="CQ43" s="809">
        <v>0.14801757069197349</v>
      </c>
      <c r="CR43" s="809">
        <v>0.100772462604361</v>
      </c>
      <c r="CS43" s="809">
        <v>5.5471662944764362E-2</v>
      </c>
      <c r="CT43" s="809">
        <v>1.203515633347107E-2</v>
      </c>
      <c r="CU43" s="809">
        <v>-0.1319844501354803</v>
      </c>
      <c r="CV43" s="809">
        <v>-0.10169079703985309</v>
      </c>
      <c r="CW43" s="809">
        <v>-7.0339898578033966E-2</v>
      </c>
      <c r="CX43" s="809">
        <v>-3.7894856995865374E-2</v>
      </c>
      <c r="CY43" s="809">
        <v>-1.9957382392493551E-2</v>
      </c>
      <c r="CZ43" s="809">
        <v>1.9622889730413949E-2</v>
      </c>
      <c r="DA43" s="809">
        <v>6.0801661666675104E-2</v>
      </c>
      <c r="DB43" s="809">
        <v>0.103643490871714</v>
      </c>
      <c r="DC43" s="809">
        <v>0.2324250413246336</v>
      </c>
      <c r="DD43" s="809">
        <v>0.22493050246783519</v>
      </c>
      <c r="DE43" s="809">
        <v>0.21748153888806962</v>
      </c>
      <c r="DF43" s="809">
        <v>0.21007787343607418</v>
      </c>
      <c r="DG43" s="809">
        <v>0.26852251019196982</v>
      </c>
      <c r="DH43" s="809">
        <v>0.21953060597603158</v>
      </c>
      <c r="DI43" s="809">
        <v>0.17243082953821312</v>
      </c>
      <c r="DJ43" s="809">
        <v>0.12715010456956019</v>
      </c>
      <c r="DK43" s="809">
        <v>1.103173925163102E-2</v>
      </c>
      <c r="DL43" s="809">
        <v>1.6838010464710781E-2</v>
      </c>
      <c r="DM43" s="809">
        <v>2.2677626610585179E-2</v>
      </c>
      <c r="DN43" s="809">
        <v>2.855077918643072E-2</v>
      </c>
      <c r="DO43" s="809">
        <v>5.0612939002326218E-2</v>
      </c>
      <c r="DP43" s="809">
        <v>4.5906982047097401E-2</v>
      </c>
      <c r="DQ43" s="809">
        <v>4.1222104244846298E-2</v>
      </c>
      <c r="DR43" s="809">
        <v>3.6558211176803017E-2</v>
      </c>
      <c r="DS43" s="868">
        <v>1.3583993955173339E-2</v>
      </c>
      <c r="DT43" s="868">
        <v>1.953241967647117E-2</v>
      </c>
      <c r="DU43" s="868">
        <v>2.5515754955119728E-2</v>
      </c>
      <c r="DV43" s="868">
        <v>3.1534204665014179E-2</v>
      </c>
      <c r="DW43" s="868">
        <v>4.2751985679181599E-2</v>
      </c>
      <c r="DX43" s="868">
        <v>4.4916042418925245E-2</v>
      </c>
      <c r="DY43" s="868">
        <v>4.7084590295232494E-2</v>
      </c>
      <c r="DZ43" s="868">
        <v>4.9257638628708383E-2</v>
      </c>
      <c r="EA43" s="868">
        <v>4.1811591447891552E-2</v>
      </c>
      <c r="EB43" s="868">
        <v>4.1616439927756863E-2</v>
      </c>
      <c r="EC43" s="868">
        <v>4.1421324963287348E-2</v>
      </c>
      <c r="ED43" s="868">
        <v>4.1226246547635646E-2</v>
      </c>
      <c r="EE43" s="868">
        <v>4.0832379793252688E-2</v>
      </c>
      <c r="EF43" s="868">
        <v>4.0832379793252688E-2</v>
      </c>
      <c r="EG43" s="868">
        <v>4.0832379793252688E-2</v>
      </c>
      <c r="EH43" s="868">
        <v>4.0832379793252688E-2</v>
      </c>
      <c r="EI43" s="868">
        <v>4.0184536781519981E-2</v>
      </c>
      <c r="EJ43" s="868">
        <v>4.0184536781519981E-2</v>
      </c>
      <c r="EK43" s="868">
        <v>4.0184536781519981E-2</v>
      </c>
      <c r="EL43" s="868">
        <v>4.0184536781519981E-2</v>
      </c>
      <c r="EM43" s="868">
        <v>3.9143759092754055E-2</v>
      </c>
      <c r="EN43" s="868">
        <v>3.9143759092754055E-2</v>
      </c>
      <c r="EO43" s="868">
        <v>3.9143759092754055E-2</v>
      </c>
      <c r="EP43" s="868">
        <v>3.9143759092754055E-2</v>
      </c>
    </row>
    <row r="44" spans="1:147" s="567" customFormat="1">
      <c r="A44" s="687"/>
      <c r="B44" s="812" t="s">
        <v>615</v>
      </c>
      <c r="C44" s="809"/>
      <c r="D44" s="809"/>
      <c r="E44" s="809"/>
      <c r="F44" s="809"/>
      <c r="G44" s="809"/>
      <c r="H44" s="809"/>
      <c r="I44" s="809"/>
      <c r="J44" s="809"/>
      <c r="K44" s="809"/>
      <c r="L44" s="809"/>
      <c r="M44" s="809"/>
      <c r="N44" s="809"/>
      <c r="O44" s="809"/>
      <c r="P44" s="809"/>
      <c r="Q44" s="809"/>
      <c r="R44" s="809"/>
      <c r="S44" s="809"/>
      <c r="T44" s="809"/>
      <c r="U44" s="809"/>
      <c r="V44" s="809"/>
      <c r="W44" s="809"/>
      <c r="X44" s="809"/>
      <c r="Y44" s="809"/>
      <c r="Z44" s="809"/>
      <c r="AA44" s="809"/>
      <c r="AB44" s="809"/>
      <c r="AC44" s="809"/>
      <c r="AD44" s="809"/>
      <c r="AE44" s="809"/>
      <c r="AF44" s="809"/>
      <c r="AG44" s="809"/>
      <c r="AH44" s="809"/>
      <c r="AI44" s="809"/>
      <c r="AJ44" s="809"/>
      <c r="AK44" s="809"/>
      <c r="AL44" s="809"/>
      <c r="AM44" s="809"/>
      <c r="AN44" s="809"/>
      <c r="AO44" s="809"/>
      <c r="AP44" s="809"/>
      <c r="AQ44" s="809"/>
      <c r="AR44" s="809"/>
      <c r="AS44" s="809"/>
      <c r="AT44" s="809"/>
      <c r="AU44" s="809"/>
      <c r="AV44" s="809"/>
      <c r="AW44" s="809"/>
      <c r="AX44" s="809"/>
      <c r="AY44" s="809"/>
      <c r="AZ44" s="809"/>
      <c r="BA44" s="809"/>
      <c r="BB44" s="809"/>
      <c r="BC44" s="809"/>
      <c r="BD44" s="809"/>
      <c r="BE44" s="809"/>
      <c r="BF44" s="809"/>
      <c r="BG44" s="809"/>
      <c r="BH44" s="809"/>
      <c r="BI44" s="809"/>
      <c r="BJ44" s="809"/>
      <c r="BK44" s="809"/>
      <c r="BL44" s="809"/>
      <c r="BM44" s="809"/>
      <c r="BN44" s="809"/>
      <c r="BO44" s="810"/>
      <c r="BP44" s="809"/>
      <c r="BQ44" s="809"/>
      <c r="BR44" s="809"/>
      <c r="BS44" s="809"/>
      <c r="BT44" s="809"/>
      <c r="BU44" s="809"/>
      <c r="BV44" s="867"/>
      <c r="BW44" s="809"/>
      <c r="BX44" s="809"/>
      <c r="BY44" s="809"/>
      <c r="BZ44" s="809"/>
      <c r="CA44" s="809"/>
      <c r="CB44" s="809"/>
      <c r="CC44" s="809"/>
      <c r="CD44" s="809"/>
      <c r="CE44" s="809"/>
      <c r="CF44" s="809"/>
      <c r="CG44" s="809"/>
      <c r="CH44" s="809"/>
      <c r="CI44" s="809"/>
      <c r="CJ44" s="809"/>
      <c r="CK44" s="809"/>
      <c r="CL44" s="809"/>
      <c r="CM44" s="809"/>
      <c r="CN44" s="809"/>
      <c r="CO44" s="809"/>
      <c r="CP44" s="809"/>
      <c r="CQ44" s="809"/>
      <c r="CR44" s="809"/>
      <c r="CS44" s="809"/>
      <c r="CT44" s="809"/>
      <c r="CU44" s="809"/>
      <c r="CV44" s="809"/>
      <c r="CW44" s="809"/>
      <c r="CX44" s="809"/>
      <c r="CY44" s="809"/>
      <c r="CZ44" s="809"/>
      <c r="DA44" s="809"/>
      <c r="DB44" s="809"/>
      <c r="DC44" s="809"/>
      <c r="DD44" s="809"/>
      <c r="DE44" s="809"/>
      <c r="DF44" s="809"/>
      <c r="DG44" s="809"/>
      <c r="DH44" s="809"/>
      <c r="DI44" s="809"/>
      <c r="DJ44" s="809"/>
      <c r="DK44" s="809"/>
      <c r="DL44" s="809"/>
      <c r="DM44" s="809"/>
      <c r="DN44" s="809"/>
      <c r="DO44" s="809"/>
      <c r="DP44" s="809"/>
      <c r="DQ44" s="809"/>
      <c r="DR44" s="809"/>
      <c r="DS44" s="868"/>
      <c r="DT44" s="868"/>
      <c r="DU44" s="868"/>
      <c r="DV44" s="868"/>
      <c r="DW44" s="868"/>
      <c r="DX44" s="868"/>
      <c r="DY44" s="868"/>
      <c r="DZ44" s="868"/>
      <c r="EA44" s="868"/>
      <c r="EB44" s="868"/>
      <c r="EC44" s="868"/>
      <c r="ED44" s="868"/>
      <c r="EE44" s="868"/>
      <c r="EF44" s="868"/>
      <c r="EG44" s="868"/>
      <c r="EH44" s="868"/>
      <c r="EI44" s="868"/>
      <c r="EJ44" s="868"/>
      <c r="EK44" s="868"/>
      <c r="EL44" s="868"/>
      <c r="EM44" s="868"/>
      <c r="EN44" s="868"/>
      <c r="EO44" s="868"/>
      <c r="EP44" s="868"/>
    </row>
    <row r="45" spans="1:147" s="567" customFormat="1">
      <c r="A45" s="687" t="s">
        <v>1389</v>
      </c>
      <c r="B45" s="813" t="s">
        <v>623</v>
      </c>
      <c r="C45" s="809"/>
      <c r="D45" s="809">
        <v>0.16546042238580269</v>
      </c>
      <c r="E45" s="809">
        <v>9.5056172498964586E-2</v>
      </c>
      <c r="F45" s="809">
        <v>8.6259983688871472E-2</v>
      </c>
      <c r="G45" s="809">
        <v>3.7091300222054847E-2</v>
      </c>
      <c r="H45" s="809">
        <v>-3.1577014962751233E-2</v>
      </c>
      <c r="I45" s="809">
        <v>-5.2182214356488125E-3</v>
      </c>
      <c r="J45" s="809">
        <v>-2.8254494626425496E-2</v>
      </c>
      <c r="K45" s="809">
        <v>-7.0770425755148525E-2</v>
      </c>
      <c r="L45" s="809">
        <v>-7.2226864706987595E-2</v>
      </c>
      <c r="M45" s="809">
        <v>-0.11139139840111896</v>
      </c>
      <c r="N45" s="809">
        <v>-8.8003307364655045E-2</v>
      </c>
      <c r="O45" s="809">
        <v>-6.1772686361519474E-2</v>
      </c>
      <c r="P45" s="809">
        <v>-3.766461270129557E-2</v>
      </c>
      <c r="Q45" s="809">
        <v>-3.3967613077270082E-3</v>
      </c>
      <c r="R45" s="809">
        <v>3.9869795368492569E-2</v>
      </c>
      <c r="S45" s="809">
        <v>4.5374214621658228E-2</v>
      </c>
      <c r="T45" s="809">
        <v>-3.646930406896396E-3</v>
      </c>
      <c r="U45" s="809">
        <v>-5.7743621436672724E-3</v>
      </c>
      <c r="V45" s="809">
        <v>-5.4220780407023508E-2</v>
      </c>
      <c r="W45" s="809">
        <v>-5.9721887720867971E-2</v>
      </c>
      <c r="X45" s="809">
        <v>-4.9903511704966139E-2</v>
      </c>
      <c r="Y45" s="809">
        <v>-7.2410486416356737E-2</v>
      </c>
      <c r="Z45" s="809">
        <v>-0.10255138374090796</v>
      </c>
      <c r="AA45" s="809">
        <v>-3.7511989299189023E-2</v>
      </c>
      <c r="AB45" s="809">
        <v>-4.8944771559858616E-2</v>
      </c>
      <c r="AC45" s="809">
        <v>-1.2694904962906893E-2</v>
      </c>
      <c r="AD45" s="809">
        <v>2.2596219222764658E-2</v>
      </c>
      <c r="AE45" s="809">
        <v>-2.9639968783372203E-2</v>
      </c>
      <c r="AF45" s="809">
        <v>5.7826276599279941E-2</v>
      </c>
      <c r="AG45" s="809">
        <v>0.1030509457154354</v>
      </c>
      <c r="AH45" s="809">
        <v>0.10831188081369665</v>
      </c>
      <c r="AI45" s="809">
        <v>0.19260964668838215</v>
      </c>
      <c r="AJ45" s="809">
        <v>0.18768370692685601</v>
      </c>
      <c r="AK45" s="809">
        <v>0.11175486642271312</v>
      </c>
      <c r="AL45" s="809">
        <v>0.15753582150409631</v>
      </c>
      <c r="AM45" s="809">
        <v>0.13699688158530035</v>
      </c>
      <c r="AN45" s="809">
        <v>6.8382566500260505E-2</v>
      </c>
      <c r="AO45" s="809">
        <v>9.0948916291864551E-2</v>
      </c>
      <c r="AP45" s="809">
        <v>9.2391163180268396E-2</v>
      </c>
      <c r="AQ45" s="809">
        <v>6.4168456966813142E-2</v>
      </c>
      <c r="AR45" s="809">
        <v>5.7756093807330842E-2</v>
      </c>
      <c r="AS45" s="809">
        <v>1.6466040833206699E-2</v>
      </c>
      <c r="AT45" s="809">
        <v>-5.5651323221802287E-2</v>
      </c>
      <c r="AU45" s="809">
        <v>-5.4455744255256816E-2</v>
      </c>
      <c r="AV45" s="809">
        <v>1.2289202612381594E-2</v>
      </c>
      <c r="AW45" s="809">
        <v>5.150854826065273E-2</v>
      </c>
      <c r="AX45" s="809">
        <v>8.5120474922941558E-2</v>
      </c>
      <c r="AY45" s="809">
        <v>7.6083860183453866E-2</v>
      </c>
      <c r="AZ45" s="809">
        <v>6.1110026268488757E-2</v>
      </c>
      <c r="BA45" s="809">
        <v>7.4077449672104903E-2</v>
      </c>
      <c r="BB45" s="809">
        <v>0.11561289622023418</v>
      </c>
      <c r="BC45" s="809">
        <v>0.16840049524716436</v>
      </c>
      <c r="BD45" s="809">
        <v>0.17195116497792712</v>
      </c>
      <c r="BE45" s="809">
        <v>0.10488624488905179</v>
      </c>
      <c r="BF45" s="809">
        <v>-4.7319007947213644E-2</v>
      </c>
      <c r="BG45" s="809">
        <v>-0.11191591437104639</v>
      </c>
      <c r="BH45" s="809">
        <v>-0.1023854546816543</v>
      </c>
      <c r="BI45" s="809">
        <v>-2.5147765440719515E-2</v>
      </c>
      <c r="BJ45" s="809">
        <v>0.1134061822067338</v>
      </c>
      <c r="BK45" s="809">
        <v>8.8825799233495817E-2</v>
      </c>
      <c r="BL45" s="809">
        <v>-2.5954774929048447E-3</v>
      </c>
      <c r="BM45" s="809">
        <v>-1.6911713833370177E-2</v>
      </c>
      <c r="BN45" s="809">
        <v>-1.1408901300312916E-3</v>
      </c>
      <c r="BO45" s="810">
        <v>5.385800438012036E-2</v>
      </c>
      <c r="BP45" s="809">
        <v>0.14786358887641041</v>
      </c>
      <c r="BQ45" s="809">
        <v>0.1186592280918748</v>
      </c>
      <c r="BR45" s="809">
        <v>3.0708186895582773E-2</v>
      </c>
      <c r="BS45" s="809">
        <v>5.7231756946068144E-3</v>
      </c>
      <c r="BT45" s="809">
        <v>-4.8563507932759827E-2</v>
      </c>
      <c r="BU45" s="809">
        <v>-5.7093069602200369E-2</v>
      </c>
      <c r="BV45" s="867">
        <v>1.173093240182041E-4</v>
      </c>
      <c r="BW45" s="809">
        <v>1.028449307684383E-2</v>
      </c>
      <c r="BX45" s="809">
        <v>1.007619017597128E-2</v>
      </c>
      <c r="BY45" s="809">
        <v>2.6846648320010828E-2</v>
      </c>
      <c r="BZ45" s="809">
        <v>2.335574465316648E-2</v>
      </c>
      <c r="CA45" s="809">
        <v>2.5828680153824429E-2</v>
      </c>
      <c r="CB45" s="809">
        <v>4.5240696620970591E-2</v>
      </c>
      <c r="CC45" s="809">
        <v>1.3851523566993641E-2</v>
      </c>
      <c r="CD45" s="809">
        <v>-5.7931384793244202E-2</v>
      </c>
      <c r="CE45" s="809">
        <v>-0.1185228312668291</v>
      </c>
      <c r="CF45" s="809">
        <v>-0.1307433047736172</v>
      </c>
      <c r="CG45" s="809">
        <v>-0.11612340575074659</v>
      </c>
      <c r="CH45" s="809">
        <v>-7.7814687883785982E-2</v>
      </c>
      <c r="CI45" s="809">
        <v>-2.0379375553754173E-2</v>
      </c>
      <c r="CJ45" s="809">
        <v>1.6060280661218101E-2</v>
      </c>
      <c r="CK45" s="809">
        <v>2.2317761059065279E-2</v>
      </c>
      <c r="CL45" s="809">
        <v>4.0824649101090741E-3</v>
      </c>
      <c r="CM45" s="809">
        <v>-1.404571527463801E-3</v>
      </c>
      <c r="CN45" s="809">
        <v>-2.9973950415296702E-3</v>
      </c>
      <c r="CO45" s="809">
        <v>3.8629905944602576E-2</v>
      </c>
      <c r="CP45" s="809">
        <v>7.1128478173998144E-2</v>
      </c>
      <c r="CQ45" s="809">
        <v>0.1202469969305989</v>
      </c>
      <c r="CR45" s="809">
        <v>6.813448187688971E-2</v>
      </c>
      <c r="CS45" s="809">
        <v>5.8913009950096974E-3</v>
      </c>
      <c r="CT45" s="809">
        <v>-8.3799710522820606E-3</v>
      </c>
      <c r="CU45" s="809">
        <v>-3.9692619865808632E-2</v>
      </c>
      <c r="CV45" s="809">
        <v>-2.770684236942993E-2</v>
      </c>
      <c r="CW45" s="809">
        <v>-1.450787434965654E-2</v>
      </c>
      <c r="CX45" s="809">
        <v>-3.3238130216920441E-3</v>
      </c>
      <c r="CY45" s="809">
        <v>-2.0320820914921711E-2</v>
      </c>
      <c r="CZ45" s="809">
        <v>-1.071640155504773E-2</v>
      </c>
      <c r="DA45" s="809">
        <v>4.3037508307611522E-2</v>
      </c>
      <c r="DB45" s="809">
        <v>6.8811803444827568E-2</v>
      </c>
      <c r="DC45" s="809">
        <v>7.8266442756982996E-2</v>
      </c>
      <c r="DD45" s="809">
        <v>9.1427289625279309E-2</v>
      </c>
      <c r="DE45" s="809">
        <v>4.016242225291404E-2</v>
      </c>
      <c r="DF45" s="809">
        <v>1.2100441714907519E-2</v>
      </c>
      <c r="DG45" s="809">
        <v>2.6078522701405791E-2</v>
      </c>
      <c r="DH45" s="809">
        <v>-2.384641076276341E-2</v>
      </c>
      <c r="DI45" s="809">
        <v>-5.4672706830477501E-2</v>
      </c>
      <c r="DJ45" s="809">
        <v>-4.1668533838210904E-2</v>
      </c>
      <c r="DK45" s="809">
        <v>2.9661355026538139E-3</v>
      </c>
      <c r="DL45" s="809">
        <v>4.9229598941302168E-2</v>
      </c>
      <c r="DM45" s="809">
        <v>8.404202711628013E-2</v>
      </c>
      <c r="DN45" s="809">
        <v>6.8147016293258048E-2</v>
      </c>
      <c r="DO45" s="809">
        <v>2.3138874710000472E-2</v>
      </c>
      <c r="DP45" s="809">
        <v>4.3931567492276067E-3</v>
      </c>
      <c r="DQ45" s="809">
        <v>2.900103060943858E-2</v>
      </c>
      <c r="DR45" s="809">
        <v>1.718919523772023E-2</v>
      </c>
      <c r="DS45" s="868">
        <v>-3.3895905893143656E-3</v>
      </c>
      <c r="DT45" s="868">
        <v>6.7346227446942908E-2</v>
      </c>
      <c r="DU45" s="868">
        <v>6.5106020529717978E-2</v>
      </c>
      <c r="DV45" s="868">
        <v>8.6340123212094472E-2</v>
      </c>
      <c r="DW45" s="868">
        <v>9.9477119850859025E-2</v>
      </c>
      <c r="DX45" s="868">
        <v>4.1642481822287268E-2</v>
      </c>
      <c r="DY45" s="868">
        <v>2.2911504924067332E-2</v>
      </c>
      <c r="DZ45" s="868">
        <v>2.2810986249728701E-2</v>
      </c>
      <c r="EA45" s="868">
        <v>2.0987819209352967E-2</v>
      </c>
      <c r="EB45" s="868">
        <v>2.1167415238862432E-2</v>
      </c>
      <c r="EC45" s="868">
        <v>2.1475597752475043E-2</v>
      </c>
      <c r="ED45" s="868">
        <v>2.1775087994933308E-2</v>
      </c>
      <c r="EE45" s="868">
        <v>2.2303354992785428E-2</v>
      </c>
      <c r="EF45" s="868">
        <v>2.2303354992785428E-2</v>
      </c>
      <c r="EG45" s="868">
        <v>2.2303354992785428E-2</v>
      </c>
      <c r="EH45" s="868">
        <v>2.2303354992785428E-2</v>
      </c>
      <c r="EI45" s="868">
        <v>2.1313915620951952E-2</v>
      </c>
      <c r="EJ45" s="868">
        <v>2.1313915620951952E-2</v>
      </c>
      <c r="EK45" s="868">
        <v>2.1313915620951952E-2</v>
      </c>
      <c r="EL45" s="868">
        <v>2.1313915620951952E-2</v>
      </c>
      <c r="EM45" s="868">
        <v>2.2372914419362809E-2</v>
      </c>
      <c r="EN45" s="868">
        <v>2.2372914419362809E-2</v>
      </c>
      <c r="EO45" s="868">
        <v>2.2372914419362809E-2</v>
      </c>
      <c r="EP45" s="868">
        <v>2.2372914419362809E-2</v>
      </c>
    </row>
    <row r="46" spans="1:147" s="567" customFormat="1">
      <c r="A46" s="687" t="s">
        <v>1390</v>
      </c>
      <c r="B46" s="813" t="s">
        <v>624</v>
      </c>
      <c r="C46" s="809"/>
      <c r="D46" s="809">
        <v>9.6367545096146576E-2</v>
      </c>
      <c r="E46" s="809">
        <v>6.91890716674953E-2</v>
      </c>
      <c r="F46" s="809">
        <v>4.2684340745374555E-2</v>
      </c>
      <c r="G46" s="809">
        <v>-1.0950514582456692E-2</v>
      </c>
      <c r="H46" s="809">
        <v>-1.6778514918404683E-2</v>
      </c>
      <c r="I46" s="809">
        <v>-2.2572173607734777E-2</v>
      </c>
      <c r="J46" s="809">
        <v>-2.8331693009510918E-2</v>
      </c>
      <c r="K46" s="809">
        <v>-4.1768731089379708E-2</v>
      </c>
      <c r="L46" s="809">
        <v>-4.7154901734623458E-2</v>
      </c>
      <c r="M46" s="809">
        <v>-5.2510796980638291E-2</v>
      </c>
      <c r="N46" s="809">
        <v>-5.7836587003948808E-2</v>
      </c>
      <c r="O46" s="809">
        <v>-8.4028650383208892E-2</v>
      </c>
      <c r="P46" s="809">
        <v>-7.08237031309705E-2</v>
      </c>
      <c r="Q46" s="809">
        <v>-5.7428388972597999E-2</v>
      </c>
      <c r="R46" s="809">
        <v>-4.3839963515534049E-2</v>
      </c>
      <c r="S46" s="809">
        <v>-9.6831426344318686E-3</v>
      </c>
      <c r="T46" s="809">
        <v>-8.9525217649067419E-3</v>
      </c>
      <c r="U46" s="809">
        <v>-8.2213618690579471E-3</v>
      </c>
      <c r="V46" s="809">
        <v>-7.4896625492106798E-3</v>
      </c>
      <c r="W46" s="809">
        <v>9.5154255464003929E-3</v>
      </c>
      <c r="X46" s="809">
        <v>-1.5479952851341658E-3</v>
      </c>
      <c r="Y46" s="809">
        <v>-1.2490170539435953E-2</v>
      </c>
      <c r="Z46" s="809">
        <v>-2.3312428963754839E-2</v>
      </c>
      <c r="AA46" s="809">
        <v>-6.746872276565298E-2</v>
      </c>
      <c r="AB46" s="809">
        <v>-5.6069453028368528E-2</v>
      </c>
      <c r="AC46" s="809">
        <v>-4.4530838527304314E-2</v>
      </c>
      <c r="AD46" s="809">
        <v>-3.2851175910961296E-2</v>
      </c>
      <c r="AE46" s="809">
        <v>-3.3376781860540834E-2</v>
      </c>
      <c r="AF46" s="809">
        <v>-1.3304075764657343E-2</v>
      </c>
      <c r="AG46" s="809">
        <v>7.1854561662055283E-3</v>
      </c>
      <c r="AH46" s="809">
        <v>2.8100469654693535E-2</v>
      </c>
      <c r="AI46" s="809">
        <v>7.6838619448664866E-2</v>
      </c>
      <c r="AJ46" s="809">
        <v>8.0518196199117223E-2</v>
      </c>
      <c r="AK46" s="809">
        <v>8.4210346128891139E-2</v>
      </c>
      <c r="AL46" s="809">
        <v>8.7915112200764034E-2</v>
      </c>
      <c r="AM46" s="809">
        <v>0.11459092772045572</v>
      </c>
      <c r="AN46" s="809">
        <v>0.10347108235174911</v>
      </c>
      <c r="AO46" s="809">
        <v>9.246217540713042E-2</v>
      </c>
      <c r="AP46" s="809">
        <v>8.1563100096574151E-2</v>
      </c>
      <c r="AQ46" s="809">
        <v>4.4859167210414677E-2</v>
      </c>
      <c r="AR46" s="809">
        <v>5.0965180163050051E-2</v>
      </c>
      <c r="AS46" s="809">
        <v>5.7106875813744427E-2</v>
      </c>
      <c r="AT46" s="809">
        <v>6.3284462687266674E-2</v>
      </c>
      <c r="AU46" s="809">
        <v>7.7469092032423387E-2</v>
      </c>
      <c r="AV46" s="809">
        <v>7.8971987324523249E-2</v>
      </c>
      <c r="AW46" s="809">
        <v>8.0476978912726288E-2</v>
      </c>
      <c r="AX46" s="809">
        <v>8.1984069721027147E-2</v>
      </c>
      <c r="AY46" s="809">
        <v>7.1102762489776636E-2</v>
      </c>
      <c r="AZ46" s="809">
        <v>8.0207578243338004E-2</v>
      </c>
      <c r="BA46" s="809">
        <v>8.9389788690302827E-2</v>
      </c>
      <c r="BB46" s="809">
        <v>9.8650051717521961E-2</v>
      </c>
      <c r="BC46" s="809">
        <v>0.19673147191737525</v>
      </c>
      <c r="BD46" s="809">
        <v>0.14732946920743317</v>
      </c>
      <c r="BE46" s="809">
        <v>9.9966819459306897E-2</v>
      </c>
      <c r="BF46" s="809">
        <v>5.4559336602094138E-2</v>
      </c>
      <c r="BG46" s="809">
        <v>-9.4937622202974248E-2</v>
      </c>
      <c r="BH46" s="809">
        <v>-6.5701231840614549E-2</v>
      </c>
      <c r="BI46" s="809">
        <v>-3.5520413179841726E-2</v>
      </c>
      <c r="BJ46" s="809">
        <v>-4.3646581859849085E-3</v>
      </c>
      <c r="BK46" s="809">
        <v>6.6834304138446723E-2</v>
      </c>
      <c r="BL46" s="809">
        <v>7.3525366758105115E-2</v>
      </c>
      <c r="BM46" s="809">
        <v>8.0258394956491286E-2</v>
      </c>
      <c r="BN46" s="809">
        <v>8.7033651936911566E-2</v>
      </c>
      <c r="BO46" s="810">
        <v>0.1532280004303932</v>
      </c>
      <c r="BP46" s="809">
        <v>0.12208254145206381</v>
      </c>
      <c r="BQ46" s="809">
        <v>9.177823410602913E-2</v>
      </c>
      <c r="BR46" s="809">
        <v>6.2292361242127815E-2</v>
      </c>
      <c r="BS46" s="809">
        <v>-6.1976486937543249E-3</v>
      </c>
      <c r="BT46" s="809">
        <v>-7.6860046668535895E-3</v>
      </c>
      <c r="BU46" s="809">
        <v>-9.1721316217781082E-3</v>
      </c>
      <c r="BV46" s="867">
        <v>-1.065603289679082E-2</v>
      </c>
      <c r="BW46" s="809">
        <v>-1.0048769164432489E-2</v>
      </c>
      <c r="BX46" s="809">
        <v>-1.3107523608775991E-2</v>
      </c>
      <c r="BY46" s="809">
        <v>-1.615682710396275E-2</v>
      </c>
      <c r="BZ46" s="809">
        <v>-1.919670885156418E-2</v>
      </c>
      <c r="CA46" s="809">
        <v>-1.7318026050896099E-3</v>
      </c>
      <c r="CB46" s="809">
        <v>-1.851180423382856E-2</v>
      </c>
      <c r="CC46" s="809">
        <v>-3.5009748940994359E-2</v>
      </c>
      <c r="CD46" s="809">
        <v>-5.1230377852887775E-2</v>
      </c>
      <c r="CE46" s="809">
        <v>-0.10656573586390759</v>
      </c>
      <c r="CF46" s="809">
        <v>-9.5318060155076184E-2</v>
      </c>
      <c r="CG46" s="809">
        <v>-8.392878453909064E-2</v>
      </c>
      <c r="CH46" s="809">
        <v>-7.2396126377986522E-2</v>
      </c>
      <c r="CI46" s="809">
        <v>-7.2272411318232699E-2</v>
      </c>
      <c r="CJ46" s="809">
        <v>-5.3107670950900097E-2</v>
      </c>
      <c r="CK46" s="809">
        <v>-3.354703066873399E-2</v>
      </c>
      <c r="CL46" s="809">
        <v>-1.358231208060864E-2</v>
      </c>
      <c r="CM46" s="809">
        <v>4.620903562376192E-2</v>
      </c>
      <c r="CN46" s="809">
        <v>4.05836307397427E-2</v>
      </c>
      <c r="CO46" s="809">
        <v>3.4988473329251125E-2</v>
      </c>
      <c r="CP46" s="809">
        <v>2.9423400753388358E-2</v>
      </c>
      <c r="CQ46" s="809">
        <v>2.6106678780765211E-2</v>
      </c>
      <c r="CR46" s="809">
        <v>2.002825129820085E-2</v>
      </c>
      <c r="CS46" s="809">
        <v>1.398583106656357E-2</v>
      </c>
      <c r="CT46" s="809">
        <v>7.9792047869161765E-3</v>
      </c>
      <c r="CU46" s="809">
        <v>-2.1852530692303352E-2</v>
      </c>
      <c r="CV46" s="809">
        <v>-1.283555115850298E-2</v>
      </c>
      <c r="CW46" s="809">
        <v>-3.7354492710051368E-3</v>
      </c>
      <c r="CX46" s="809">
        <v>5.4485412274125969E-3</v>
      </c>
      <c r="CY46" s="809">
        <v>-5.8233109850809258E-5</v>
      </c>
      <c r="CZ46" s="809">
        <v>1.9835417013540298E-2</v>
      </c>
      <c r="DA46" s="809">
        <v>4.0124847499685402E-2</v>
      </c>
      <c r="DB46" s="809">
        <v>6.0817932323172279E-2</v>
      </c>
      <c r="DC46" s="809">
        <v>0.1338269722149692</v>
      </c>
      <c r="DD46" s="809">
        <v>0.1207172139122656</v>
      </c>
      <c r="DE46" s="809">
        <v>0.10775903584796341</v>
      </c>
      <c r="DF46" s="809">
        <v>9.4950685391073916E-2</v>
      </c>
      <c r="DG46" s="809">
        <v>0.10264336767109819</v>
      </c>
      <c r="DH46" s="809">
        <v>7.6609982178905953E-2</v>
      </c>
      <c r="DI46" s="809">
        <v>5.1191244341664284E-2</v>
      </c>
      <c r="DJ46" s="809">
        <v>2.6372642341850532E-2</v>
      </c>
      <c r="DK46" s="809">
        <v>-4.8698988412808883E-2</v>
      </c>
      <c r="DL46" s="809">
        <v>-3.897283749908665E-2</v>
      </c>
      <c r="DM46" s="809">
        <v>-2.914724591364834E-2</v>
      </c>
      <c r="DN46" s="809">
        <v>-1.9221196969905322E-2</v>
      </c>
      <c r="DO46" s="809">
        <v>4.1712165248079212E-3</v>
      </c>
      <c r="DP46" s="809">
        <v>5.5088928407776606E-3</v>
      </c>
      <c r="DQ46" s="809">
        <v>6.8483511017969944E-3</v>
      </c>
      <c r="DR46" s="809">
        <v>8.1895936816279678E-3</v>
      </c>
      <c r="DS46" s="868">
        <v>1.145009661950688E-2</v>
      </c>
      <c r="DT46" s="868">
        <v>1.1320958548020531E-2</v>
      </c>
      <c r="DU46" s="868">
        <v>1.1191836964385081E-2</v>
      </c>
      <c r="DV46" s="868">
        <v>1.1062731866498261E-2</v>
      </c>
      <c r="DW46" s="868">
        <v>1.3732287514820309E-2</v>
      </c>
      <c r="DX46" s="868">
        <v>1.152687589360722E-2</v>
      </c>
      <c r="DY46" s="868">
        <v>9.3262622259369151E-3</v>
      </c>
      <c r="DZ46" s="868">
        <v>7.1304360736858139E-3</v>
      </c>
      <c r="EA46" s="868">
        <v>1.318890548908401E-2</v>
      </c>
      <c r="EB46" s="868">
        <v>1.2450378954291992E-2</v>
      </c>
      <c r="EC46" s="868">
        <v>1.1712390741069834E-2</v>
      </c>
      <c r="ED46" s="868">
        <v>1.0974940457028938E-2</v>
      </c>
      <c r="EE46" s="868">
        <v>9.035859235912878E-3</v>
      </c>
      <c r="EF46" s="868">
        <v>9.035859235912878E-3</v>
      </c>
      <c r="EG46" s="868">
        <v>9.035859235912878E-3</v>
      </c>
      <c r="EH46" s="868">
        <v>9.035859235912878E-3</v>
      </c>
      <c r="EI46" s="868">
        <v>1.0946871081862075E-2</v>
      </c>
      <c r="EJ46" s="868">
        <v>1.0946871081862075E-2</v>
      </c>
      <c r="EK46" s="868">
        <v>1.0946871081862075E-2</v>
      </c>
      <c r="EL46" s="868">
        <v>1.0946871081862075E-2</v>
      </c>
      <c r="EM46" s="868">
        <v>1.1622352996372069E-2</v>
      </c>
      <c r="EN46" s="868">
        <v>1.1622352996372069E-2</v>
      </c>
      <c r="EO46" s="868">
        <v>1.1622352996372069E-2</v>
      </c>
      <c r="EP46" s="868">
        <v>1.1622352996372069E-2</v>
      </c>
    </row>
    <row r="47" spans="1:147" s="567" customFormat="1">
      <c r="A47" s="687"/>
      <c r="B47" s="813" t="s">
        <v>1016</v>
      </c>
      <c r="C47" s="809"/>
      <c r="D47" s="809">
        <v>4.1859286931435695E-2</v>
      </c>
      <c r="E47" s="809">
        <v>4.6394060347561099E-2</v>
      </c>
      <c r="F47" s="809">
        <v>4.53620646424234E-2</v>
      </c>
      <c r="G47" s="809">
        <v>3.6386469777133203E-2</v>
      </c>
      <c r="H47" s="809">
        <v>2.3380267230294891E-2</v>
      </c>
      <c r="I47" s="809">
        <v>7.2568434365402508E-3</v>
      </c>
      <c r="J47" s="809">
        <v>-9.0233738246865217E-3</v>
      </c>
      <c r="K47" s="809">
        <v>-2.6406508039218245E-2</v>
      </c>
      <c r="L47" s="809">
        <v>-3.6670247519028053E-2</v>
      </c>
      <c r="M47" s="809">
        <v>-4.3177063991958892E-2</v>
      </c>
      <c r="N47" s="809">
        <v>-4.6668054427787299E-2</v>
      </c>
      <c r="O47" s="809">
        <v>-4.7336068193656905E-2</v>
      </c>
      <c r="P47" s="809">
        <v>-4.6929076843362151E-2</v>
      </c>
      <c r="Q47" s="809">
        <v>-4.4392205924166407E-2</v>
      </c>
      <c r="R47" s="809">
        <v>-3.895094606612836E-2</v>
      </c>
      <c r="S47" s="809">
        <v>-2.7872312739234028E-2</v>
      </c>
      <c r="T47" s="809">
        <v>-1.6473163701359782E-2</v>
      </c>
      <c r="U47" s="809">
        <v>-4.614574762486663E-3</v>
      </c>
      <c r="V47" s="809">
        <v>4.6424080225683038E-3</v>
      </c>
      <c r="W47" s="809">
        <v>1.0397177517571819E-2</v>
      </c>
      <c r="X47" s="809">
        <v>7.6195756660777094E-3</v>
      </c>
      <c r="Y47" s="809">
        <v>-8.0956565917564836E-4</v>
      </c>
      <c r="Z47" s="809">
        <v>-1.2081321660073353E-2</v>
      </c>
      <c r="AA47" s="809">
        <v>-2.8268323031171372E-2</v>
      </c>
      <c r="AB47" s="809">
        <v>-3.5566862634863451E-2</v>
      </c>
      <c r="AC47" s="809">
        <v>-3.8258806122437233E-2</v>
      </c>
      <c r="AD47" s="809">
        <v>-3.6635849433255638E-2</v>
      </c>
      <c r="AE47" s="809">
        <v>-2.9887886900733025E-2</v>
      </c>
      <c r="AF47" s="809">
        <v>-2.3370578518930561E-2</v>
      </c>
      <c r="AG47" s="809">
        <v>-1.5556614399254426E-2</v>
      </c>
      <c r="AH47" s="809">
        <v>-6.0115807044307549E-3</v>
      </c>
      <c r="AI47" s="809">
        <v>6.7911014877281737E-3</v>
      </c>
      <c r="AJ47" s="809">
        <v>2.1488557088110906E-2</v>
      </c>
      <c r="AK47" s="809">
        <v>3.7538545764451002E-2</v>
      </c>
      <c r="AL47" s="809">
        <v>5.2302119863597125E-2</v>
      </c>
      <c r="AM47" s="809">
        <v>6.6158376618759202E-2</v>
      </c>
      <c r="AN47" s="809">
        <v>7.0228001516308397E-2</v>
      </c>
      <c r="AO47" s="809">
        <v>6.7993587506894257E-2</v>
      </c>
      <c r="AP47" s="809">
        <v>6.1486195073214941E-2</v>
      </c>
      <c r="AQ47" s="809">
        <v>4.9558537374376425E-2</v>
      </c>
      <c r="AR47" s="809">
        <v>4.2723363479375089E-2</v>
      </c>
      <c r="AS47" s="809">
        <v>3.7637640799263114E-2</v>
      </c>
      <c r="AT47" s="809">
        <v>3.358706406962312E-2</v>
      </c>
      <c r="AU47" s="809">
        <v>2.9386311899319263E-2</v>
      </c>
      <c r="AV47" s="809">
        <v>2.4027831804960726E-2</v>
      </c>
      <c r="AW47" s="809">
        <v>1.8561216662445382E-2</v>
      </c>
      <c r="AX47" s="809">
        <v>1.5383505294082693E-2</v>
      </c>
      <c r="AY47" s="809">
        <v>1.5735028263325408E-2</v>
      </c>
      <c r="AZ47" s="809">
        <v>2.4143482072202502E-2</v>
      </c>
      <c r="BA47" s="809">
        <v>3.7848328830893417E-2</v>
      </c>
      <c r="BB47" s="809">
        <v>5.26365287930406E-2</v>
      </c>
      <c r="BC47" s="809">
        <v>7.1553303215773162E-2</v>
      </c>
      <c r="BD47" s="809">
        <v>7.1349363540393035E-2</v>
      </c>
      <c r="BE47" s="809">
        <v>5.9388798770575554E-2</v>
      </c>
      <c r="BF47" s="809">
        <v>3.8545310775292621E-2</v>
      </c>
      <c r="BG47" s="809">
        <v>1.9174444460755302E-3</v>
      </c>
      <c r="BH47" s="809">
        <v>-1.6934128212015932E-2</v>
      </c>
      <c r="BI47" s="809">
        <v>-2.630942741335068E-2</v>
      </c>
      <c r="BJ47" s="809">
        <v>-2.4258184349657663E-2</v>
      </c>
      <c r="BK47" s="809">
        <v>-4.0833538635572193E-3</v>
      </c>
      <c r="BL47" s="809">
        <v>1.3030963084108903E-2</v>
      </c>
      <c r="BM47" s="809">
        <v>2.9636735055037847E-2</v>
      </c>
      <c r="BN47" s="809">
        <v>4.130064242587584E-2</v>
      </c>
      <c r="BO47" s="810">
        <v>4.6980378515001017E-2</v>
      </c>
      <c r="BP47" s="809">
        <v>4.7426204756441444E-2</v>
      </c>
      <c r="BQ47" s="809">
        <v>4.5258069121213912E-2</v>
      </c>
      <c r="BR47" s="809">
        <v>4.1978715310463419E-2</v>
      </c>
      <c r="BS47" s="809">
        <v>3.877341339967004E-2</v>
      </c>
      <c r="BT47" s="809">
        <v>3.1537619665515694E-2</v>
      </c>
      <c r="BU47" s="809">
        <v>2.047604296524454E-2</v>
      </c>
      <c r="BV47" s="867">
        <v>5.9856514845176238E-3</v>
      </c>
      <c r="BW47" s="809">
        <v>-1.6436194189628713E-2</v>
      </c>
      <c r="BX47" s="809">
        <v>-2.9079573854000566E-2</v>
      </c>
      <c r="BY47" s="809">
        <v>-3.5482318613219238E-2</v>
      </c>
      <c r="BZ47" s="809">
        <v>-3.4000789704108622E-2</v>
      </c>
      <c r="CA47" s="809">
        <v>-1.814785057731778E-2</v>
      </c>
      <c r="CB47" s="809">
        <v>-7.1069413716676848E-3</v>
      </c>
      <c r="CC47" s="809">
        <v>1.2937146496146811E-3</v>
      </c>
      <c r="CD47" s="809">
        <v>2.500117247456629E-3</v>
      </c>
      <c r="CE47" s="809">
        <v>-8.7424806266752399E-3</v>
      </c>
      <c r="CF47" s="809">
        <v>-2.2907691495557669E-2</v>
      </c>
      <c r="CG47" s="809">
        <v>-3.8999680373555848E-2</v>
      </c>
      <c r="CH47" s="809">
        <v>-5.1809324284389204E-2</v>
      </c>
      <c r="CI47" s="809">
        <v>-6.0444134256572628E-2</v>
      </c>
      <c r="CJ47" s="809">
        <v>-5.7765067235919079E-2</v>
      </c>
      <c r="CK47" s="809">
        <v>-4.788914102639364E-2</v>
      </c>
      <c r="CL47" s="809">
        <v>-3.3893725516845948E-2</v>
      </c>
      <c r="CM47" s="809">
        <v>-1.3859384115074293E-2</v>
      </c>
      <c r="CN47" s="809">
        <v>-1.5477593832808278E-3</v>
      </c>
      <c r="CO47" s="809">
        <v>7.3796978542978835E-3</v>
      </c>
      <c r="CP47" s="809">
        <v>1.342587757543676E-2</v>
      </c>
      <c r="CQ47" s="809">
        <v>1.6720316576261253E-2</v>
      </c>
      <c r="CR47" s="809">
        <v>2.0091246717596194E-2</v>
      </c>
      <c r="CS47" s="809">
        <v>2.228314239013305E-2</v>
      </c>
      <c r="CT47" s="809">
        <v>2.2183694024425792E-2</v>
      </c>
      <c r="CU47" s="809">
        <v>1.9146268200671869E-2</v>
      </c>
      <c r="CV47" s="809">
        <v>1.1143498978552033E-2</v>
      </c>
      <c r="CW47" s="809">
        <v>-5.093467992118557E-4</v>
      </c>
      <c r="CX47" s="809">
        <v>-1.3672642495876469E-2</v>
      </c>
      <c r="CY47" s="809">
        <v>-3.3240169382786809E-2</v>
      </c>
      <c r="CZ47" s="809">
        <v>-3.881224383262153E-2</v>
      </c>
      <c r="DA47" s="809">
        <v>-3.5057468497806353E-2</v>
      </c>
      <c r="DB47" s="809">
        <v>-1.969366744123038E-2</v>
      </c>
      <c r="DC47" s="809">
        <v>1.6022613600314532E-2</v>
      </c>
      <c r="DD47" s="809">
        <v>5.101159407079732E-2</v>
      </c>
      <c r="DE47" s="809">
        <v>8.6802493368030476E-2</v>
      </c>
      <c r="DF47" s="809">
        <v>0.11427857699591067</v>
      </c>
      <c r="DG47" s="809">
        <v>0.13260797591411827</v>
      </c>
      <c r="DH47" s="809">
        <v>0.12389965483275373</v>
      </c>
      <c r="DI47" s="809">
        <v>9.8124323506105102E-2</v>
      </c>
      <c r="DJ47" s="809">
        <v>6.2817480849992682E-2</v>
      </c>
      <c r="DK47" s="809">
        <v>1.0198819208363718E-2</v>
      </c>
      <c r="DL47" s="809">
        <v>-1.6655036910229893E-2</v>
      </c>
      <c r="DM47" s="809">
        <v>-3.062449720510909E-2</v>
      </c>
      <c r="DN47" s="809">
        <v>-3.0639590435431904E-2</v>
      </c>
      <c r="DO47" s="809">
        <v>-8.0957844673516278E-3</v>
      </c>
      <c r="DP47" s="809">
        <v>8.0049369488307525E-3</v>
      </c>
      <c r="DQ47" s="809">
        <v>2.1812572224355967E-2</v>
      </c>
      <c r="DR47" s="809">
        <v>2.7929074540022178E-2</v>
      </c>
      <c r="DS47" s="868">
        <v>2.0966216151356649E-2</v>
      </c>
      <c r="DT47" s="868">
        <v>1.2042253113781477E-2</v>
      </c>
      <c r="DU47" s="868">
        <v>2.1107497747699382E-3</v>
      </c>
      <c r="DV47" s="868">
        <v>-4.2909257802748162E-3</v>
      </c>
      <c r="DW47" s="868">
        <v>-4.2941759236725533E-3</v>
      </c>
      <c r="DX47" s="868">
        <v>-3.5668792194750045E-4</v>
      </c>
      <c r="DY47" s="868">
        <v>5.2679695779113082E-3</v>
      </c>
      <c r="DZ47" s="868">
        <v>9.1405070190650421E-3</v>
      </c>
      <c r="EA47" s="868">
        <v>1.5381309510843169E-2</v>
      </c>
      <c r="EB47" s="868">
        <v>1.2574430603071309E-2</v>
      </c>
      <c r="EC47" s="868">
        <v>8.7076833615786792E-3</v>
      </c>
      <c r="ED47" s="868">
        <v>6.1974904948046304E-3</v>
      </c>
      <c r="EE47" s="868">
        <v>1.1721759060976245E-2</v>
      </c>
      <c r="EF47" s="868">
        <v>1.1721759060976245E-2</v>
      </c>
      <c r="EG47" s="868">
        <v>1.1721759060976245E-2</v>
      </c>
      <c r="EH47" s="868">
        <v>1.1721759060976245E-2</v>
      </c>
      <c r="EI47" s="868">
        <v>1.3249817452137999E-2</v>
      </c>
      <c r="EJ47" s="868">
        <v>1.3249817452137999E-2</v>
      </c>
      <c r="EK47" s="868">
        <v>1.3249817452137999E-2</v>
      </c>
      <c r="EL47" s="868">
        <v>1.3249817452137999E-2</v>
      </c>
      <c r="EM47" s="868">
        <v>1.296050366649586E-2</v>
      </c>
      <c r="EN47" s="868">
        <v>1.296050366649586E-2</v>
      </c>
      <c r="EO47" s="868">
        <v>1.296050366649586E-2</v>
      </c>
      <c r="EP47" s="868">
        <v>1.296050366649586E-2</v>
      </c>
    </row>
    <row r="48" spans="1:147" s="567" customFormat="1">
      <c r="A48" s="687" t="s">
        <v>1552</v>
      </c>
      <c r="B48" s="813" t="s">
        <v>626</v>
      </c>
      <c r="C48" s="809"/>
      <c r="D48" s="809">
        <v>0.12196578612264398</v>
      </c>
      <c r="E48" s="809">
        <v>-3.3538709297346959E-2</v>
      </c>
      <c r="F48" s="809">
        <v>2.3777379106232264E-2</v>
      </c>
      <c r="G48" s="809">
        <v>6.5248334543128506E-2</v>
      </c>
      <c r="H48" s="809">
        <v>7.2910626607467166E-2</v>
      </c>
      <c r="I48" s="809">
        <v>0.26038403939365307</v>
      </c>
      <c r="J48" s="809">
        <v>0.36862529943760292</v>
      </c>
      <c r="K48" s="809">
        <v>0.15355012806531848</v>
      </c>
      <c r="L48" s="809">
        <v>-5.3380684050329023E-2</v>
      </c>
      <c r="M48" s="809">
        <v>-0.10482053813892947</v>
      </c>
      <c r="N48" s="809">
        <v>-0.18804629685060228</v>
      </c>
      <c r="O48" s="809">
        <v>-0.32548002746534638</v>
      </c>
      <c r="P48" s="809">
        <v>-0.26806867608061613</v>
      </c>
      <c r="Q48" s="809">
        <v>-0.29724654984893195</v>
      </c>
      <c r="R48" s="809">
        <v>-0.37147888662332867</v>
      </c>
      <c r="S48" s="809">
        <v>-0.17192381833447551</v>
      </c>
      <c r="T48" s="809">
        <v>0.19487742371141314</v>
      </c>
      <c r="U48" s="809">
        <v>0.58423138105359551</v>
      </c>
      <c r="V48" s="809">
        <v>1.0084064126849899</v>
      </c>
      <c r="W48" s="809">
        <v>1.2612880303169007</v>
      </c>
      <c r="X48" s="809">
        <v>0.66669893255987089</v>
      </c>
      <c r="Y48" s="809">
        <v>0.45759390019031104</v>
      </c>
      <c r="Z48" s="809">
        <v>0.24837375605738118</v>
      </c>
      <c r="AA48" s="809">
        <v>-2.0024681134050318E-2</v>
      </c>
      <c r="AB48" s="809">
        <v>-4.8934810522606679E-3</v>
      </c>
      <c r="AC48" s="809">
        <v>-0.16115103259652688</v>
      </c>
      <c r="AD48" s="809">
        <v>-0.34943586176962704</v>
      </c>
      <c r="AE48" s="809">
        <v>-0.19425818285641744</v>
      </c>
      <c r="AF48" s="809">
        <v>-5.9589328421500512E-2</v>
      </c>
      <c r="AG48" s="809">
        <v>6.051765644455967E-2</v>
      </c>
      <c r="AH48" s="809">
        <v>0.37489351606540749</v>
      </c>
      <c r="AI48" s="809">
        <v>0.48436126158197168</v>
      </c>
      <c r="AJ48" s="809">
        <v>5.0541937356147086E-2</v>
      </c>
      <c r="AK48" s="809">
        <v>5.4374243076075274E-2</v>
      </c>
      <c r="AL48" s="809">
        <v>9.9451245701579219E-2</v>
      </c>
      <c r="AM48" s="809">
        <v>2.4495304038369567E-2</v>
      </c>
      <c r="AN48" s="809">
        <v>0.34760668033729869</v>
      </c>
      <c r="AO48" s="809">
        <v>0.42865389350773353</v>
      </c>
      <c r="AP48" s="809">
        <v>0.45901650789303089</v>
      </c>
      <c r="AQ48" s="809">
        <v>0.44168487216526059</v>
      </c>
      <c r="AR48" s="809">
        <v>0.43157543314633462</v>
      </c>
      <c r="AS48" s="809">
        <v>0.48820707408654868</v>
      </c>
      <c r="AT48" s="809">
        <v>0.32545322578203328</v>
      </c>
      <c r="AU48" s="809">
        <v>0.32600891911918145</v>
      </c>
      <c r="AV48" s="809">
        <v>0.34207383923673079</v>
      </c>
      <c r="AW48" s="809">
        <v>0.14256589049969146</v>
      </c>
      <c r="AX48" s="809">
        <v>4.3992678220781629E-2</v>
      </c>
      <c r="AY48" s="809">
        <v>-6.2444451294671695E-2</v>
      </c>
      <c r="AZ48" s="809">
        <v>-3.4007244179200459E-2</v>
      </c>
      <c r="BA48" s="809">
        <v>6.8080645520848151E-2</v>
      </c>
      <c r="BB48" s="809">
        <v>0.4852466771346422</v>
      </c>
      <c r="BC48" s="809">
        <v>0.66062181099674422</v>
      </c>
      <c r="BD48" s="809">
        <v>0.83111478989622345</v>
      </c>
      <c r="BE48" s="809">
        <v>0.57262360203236129</v>
      </c>
      <c r="BF48" s="809">
        <v>-0.37217110219094507</v>
      </c>
      <c r="BG48" s="809">
        <v>-0.54374933443064599</v>
      </c>
      <c r="BH48" s="809">
        <v>-0.51561463532357754</v>
      </c>
      <c r="BI48" s="809">
        <v>-0.41011499346675256</v>
      </c>
      <c r="BJ48" s="809">
        <v>0.3652855011791265</v>
      </c>
      <c r="BK48" s="809">
        <v>0.77285282311676695</v>
      </c>
      <c r="BL48" s="809">
        <v>0.33062659767942554</v>
      </c>
      <c r="BM48" s="809">
        <v>0.10873122845345368</v>
      </c>
      <c r="BN48" s="809">
        <v>0.13392370544271301</v>
      </c>
      <c r="BO48" s="810">
        <v>0.2942285071062043</v>
      </c>
      <c r="BP48" s="809">
        <v>0.40909730108331405</v>
      </c>
      <c r="BQ48" s="809">
        <v>0.3637277803325582</v>
      </c>
      <c r="BR48" s="809">
        <v>0.20423127833665294</v>
      </c>
      <c r="BS48" s="809">
        <v>0.12619122255444082</v>
      </c>
      <c r="BT48" s="809">
        <v>-6.5344177911083767E-2</v>
      </c>
      <c r="BU48" s="809">
        <v>-2.6921512991679077E-3</v>
      </c>
      <c r="BV48" s="867">
        <v>-9.7624090530221506E-3</v>
      </c>
      <c r="BW48" s="809">
        <v>-6.4144303260924573E-2</v>
      </c>
      <c r="BX48" s="809">
        <v>-3.5298754622196685E-2</v>
      </c>
      <c r="BY48" s="809">
        <v>4.3278485174028845E-2</v>
      </c>
      <c r="BZ48" s="809">
        <v>2.6381547736468475E-2</v>
      </c>
      <c r="CA48" s="809">
        <v>-1.3320095335989197E-2</v>
      </c>
      <c r="CB48" s="809">
        <v>7.1229277555559398E-2</v>
      </c>
      <c r="CC48" s="809">
        <v>-6.4973365637664968E-2</v>
      </c>
      <c r="CD48" s="809">
        <v>-0.28737056525857413</v>
      </c>
      <c r="CE48" s="809">
        <v>-0.50051650283061844</v>
      </c>
      <c r="CF48" s="809">
        <v>-0.43148062237221102</v>
      </c>
      <c r="CG48" s="809">
        <v>-0.51208261218678885</v>
      </c>
      <c r="CH48" s="809">
        <v>-0.4333756223789621</v>
      </c>
      <c r="CI48" s="809">
        <v>-0.36086474749937247</v>
      </c>
      <c r="CJ48" s="809">
        <v>-0.25162630252835549</v>
      </c>
      <c r="CK48" s="809">
        <v>-7.980808786144554E-2</v>
      </c>
      <c r="CL48" s="809">
        <v>0.17172407795478775</v>
      </c>
      <c r="CM48" s="809">
        <v>0.6051345831813153</v>
      </c>
      <c r="CN48" s="809">
        <v>9.6593449501212111E-2</v>
      </c>
      <c r="CO48" s="809">
        <v>0.11607697918586471</v>
      </c>
      <c r="CP48" s="809">
        <v>0.18560805784649367</v>
      </c>
      <c r="CQ48" s="809">
        <v>0.21718298812196621</v>
      </c>
      <c r="CR48" s="809">
        <v>0.44263855740449548</v>
      </c>
      <c r="CS48" s="809">
        <v>0.45606077589394106</v>
      </c>
      <c r="CT48" s="809">
        <v>9.7505927275171961E-2</v>
      </c>
      <c r="CU48" s="809">
        <v>-6.2414841113441186E-2</v>
      </c>
      <c r="CV48" s="809">
        <v>-9.2961872807534082E-2</v>
      </c>
      <c r="CW48" s="809">
        <v>-0.18502577573329493</v>
      </c>
      <c r="CX48" s="809">
        <v>-6.4194821331360424E-2</v>
      </c>
      <c r="CY48" s="809">
        <v>-0.19120314289295229</v>
      </c>
      <c r="CZ48" s="809">
        <v>-0.51601940229044041</v>
      </c>
      <c r="DA48" s="809">
        <v>-0.2917211692978825</v>
      </c>
      <c r="DB48" s="809">
        <v>-0.26698553461159136</v>
      </c>
      <c r="DC48" s="809">
        <v>0.2149322765278435</v>
      </c>
      <c r="DD48" s="809">
        <v>1.1413966391592392</v>
      </c>
      <c r="DE48" s="809">
        <v>0.69470903285013141</v>
      </c>
      <c r="DF48" s="809">
        <v>0.77127835626687224</v>
      </c>
      <c r="DG48" s="809">
        <v>0.59858404382033914</v>
      </c>
      <c r="DH48" s="809">
        <v>0.62467885518398802</v>
      </c>
      <c r="DI48" s="809">
        <v>0.33144393164681285</v>
      </c>
      <c r="DJ48" s="809">
        <v>8.8181997528255354E-2</v>
      </c>
      <c r="DK48" s="809">
        <v>-0.16561726121839918</v>
      </c>
      <c r="DL48" s="809">
        <v>-0.3010927019083936</v>
      </c>
      <c r="DM48" s="809">
        <v>-0.11047869246128858</v>
      </c>
      <c r="DN48" s="809">
        <v>-4.4390762965311879E-2</v>
      </c>
      <c r="DO48" s="809">
        <v>1.622222767122259E-2</v>
      </c>
      <c r="DP48" s="809">
        <v>0.10390772160612355</v>
      </c>
      <c r="DQ48" s="809">
        <v>-7.8619444416023046E-2</v>
      </c>
      <c r="DR48" s="809">
        <v>-0.10141536606959239</v>
      </c>
      <c r="DS48" s="868">
        <v>-7.8341973004369847E-2</v>
      </c>
      <c r="DT48" s="868">
        <v>-0.21471309754896273</v>
      </c>
      <c r="DU48" s="868">
        <v>-0.13379743275932587</v>
      </c>
      <c r="DV48" s="868">
        <v>-8.3010082066653043E-2</v>
      </c>
      <c r="DW48" s="868">
        <v>-0.11250220395234146</v>
      </c>
      <c r="DX48" s="868">
        <v>-6.156731370652934E-3</v>
      </c>
      <c r="DY48" s="868">
        <v>-3.0643513327431843E-2</v>
      </c>
      <c r="DZ48" s="868">
        <v>-2.1906727394790243E-2</v>
      </c>
      <c r="EA48" s="868">
        <v>-1.8339001229761412E-2</v>
      </c>
      <c r="EB48" s="868">
        <v>-1.8339001229761412E-2</v>
      </c>
      <c r="EC48" s="868">
        <v>-1.8339001229761412E-2</v>
      </c>
      <c r="ED48" s="868">
        <v>-1.8339001229761412E-2</v>
      </c>
      <c r="EE48" s="868">
        <v>-7.9274933731491096E-3</v>
      </c>
      <c r="EF48" s="868">
        <v>-7.9274933731491096E-3</v>
      </c>
      <c r="EG48" s="868">
        <v>-7.9274933731491096E-3</v>
      </c>
      <c r="EH48" s="868">
        <v>-7.9274933731491096E-3</v>
      </c>
      <c r="EI48" s="868">
        <v>-5.5550957070197192E-3</v>
      </c>
      <c r="EJ48" s="868">
        <v>-5.5550957070197192E-3</v>
      </c>
      <c r="EK48" s="868">
        <v>-5.5550957070197192E-3</v>
      </c>
      <c r="EL48" s="868">
        <v>-5.5550957070197192E-3</v>
      </c>
      <c r="EM48" s="868">
        <v>-3.6007600508530134E-3</v>
      </c>
      <c r="EN48" s="868">
        <v>-3.6007600508530134E-3</v>
      </c>
      <c r="EO48" s="868">
        <v>-3.6007600508530134E-3</v>
      </c>
      <c r="EP48" s="868">
        <v>-3.6007600508530134E-3</v>
      </c>
    </row>
    <row r="49" spans="1:159" s="567" customFormat="1">
      <c r="A49" s="687"/>
      <c r="B49" s="812" t="s">
        <v>616</v>
      </c>
      <c r="C49" s="809"/>
      <c r="D49" s="809"/>
      <c r="E49" s="809"/>
      <c r="F49" s="809"/>
      <c r="G49" s="809"/>
      <c r="H49" s="809"/>
      <c r="I49" s="809"/>
      <c r="J49" s="809"/>
      <c r="K49" s="809"/>
      <c r="L49" s="809"/>
      <c r="M49" s="809"/>
      <c r="N49" s="809"/>
      <c r="O49" s="809"/>
      <c r="P49" s="809"/>
      <c r="Q49" s="809"/>
      <c r="R49" s="809"/>
      <c r="S49" s="809"/>
      <c r="T49" s="809"/>
      <c r="U49" s="809"/>
      <c r="V49" s="809"/>
      <c r="W49" s="809"/>
      <c r="X49" s="809"/>
      <c r="Y49" s="809"/>
      <c r="Z49" s="809"/>
      <c r="AA49" s="809"/>
      <c r="AB49" s="809"/>
      <c r="AC49" s="809"/>
      <c r="AD49" s="809"/>
      <c r="AE49" s="809"/>
      <c r="AF49" s="809"/>
      <c r="AG49" s="809"/>
      <c r="AH49" s="809"/>
      <c r="AI49" s="809"/>
      <c r="AJ49" s="809"/>
      <c r="AK49" s="809"/>
      <c r="AL49" s="809"/>
      <c r="AM49" s="809"/>
      <c r="AN49" s="809"/>
      <c r="AO49" s="809"/>
      <c r="AP49" s="809"/>
      <c r="AQ49" s="809"/>
      <c r="AR49" s="809"/>
      <c r="AS49" s="809"/>
      <c r="AT49" s="809"/>
      <c r="AU49" s="809"/>
      <c r="AV49" s="809"/>
      <c r="AW49" s="809"/>
      <c r="AX49" s="809"/>
      <c r="AY49" s="809"/>
      <c r="AZ49" s="809"/>
      <c r="BA49" s="809"/>
      <c r="BB49" s="809"/>
      <c r="BC49" s="809"/>
      <c r="BD49" s="809"/>
      <c r="BE49" s="809"/>
      <c r="BF49" s="809"/>
      <c r="BG49" s="809"/>
      <c r="BH49" s="809"/>
      <c r="BI49" s="809"/>
      <c r="BJ49" s="809"/>
      <c r="BK49" s="809"/>
      <c r="BL49" s="809"/>
      <c r="BM49" s="809"/>
      <c r="BN49" s="809"/>
      <c r="BO49" s="810"/>
      <c r="BP49" s="809"/>
      <c r="BQ49" s="809"/>
      <c r="BR49" s="809"/>
      <c r="BS49" s="809"/>
      <c r="BT49" s="809"/>
      <c r="BU49" s="809"/>
      <c r="BV49" s="867"/>
      <c r="BW49" s="809"/>
      <c r="BX49" s="809"/>
      <c r="BY49" s="809"/>
      <c r="BZ49" s="809"/>
      <c r="CA49" s="809"/>
      <c r="CB49" s="809"/>
      <c r="CC49" s="809"/>
      <c r="CD49" s="809"/>
      <c r="CE49" s="809"/>
      <c r="CF49" s="809"/>
      <c r="CG49" s="809"/>
      <c r="CH49" s="809"/>
      <c r="CI49" s="809"/>
      <c r="CJ49" s="809"/>
      <c r="CK49" s="809"/>
      <c r="CL49" s="809"/>
      <c r="CM49" s="809"/>
      <c r="CN49" s="809"/>
      <c r="CO49" s="809"/>
      <c r="CP49" s="809"/>
      <c r="CQ49" s="809"/>
      <c r="CR49" s="809"/>
      <c r="CS49" s="809"/>
      <c r="CT49" s="809"/>
      <c r="CU49" s="809"/>
      <c r="CV49" s="809"/>
      <c r="CW49" s="809"/>
      <c r="CX49" s="809"/>
      <c r="CY49" s="809"/>
      <c r="CZ49" s="809"/>
      <c r="DA49" s="809"/>
      <c r="DB49" s="809"/>
      <c r="DC49" s="809"/>
      <c r="DD49" s="809"/>
      <c r="DE49" s="809"/>
      <c r="DF49" s="809"/>
      <c r="DG49" s="809"/>
      <c r="DH49" s="809"/>
      <c r="DI49" s="809"/>
      <c r="DJ49" s="809"/>
      <c r="DK49" s="809"/>
      <c r="DL49" s="809"/>
      <c r="DM49" s="809"/>
      <c r="DN49" s="809"/>
      <c r="DO49" s="809"/>
      <c r="DP49" s="809"/>
      <c r="DQ49" s="809"/>
      <c r="DR49" s="809"/>
      <c r="DS49" s="868"/>
      <c r="DT49" s="868"/>
      <c r="DU49" s="868"/>
      <c r="DV49" s="868"/>
      <c r="DW49" s="868"/>
      <c r="DX49" s="868"/>
      <c r="DY49" s="868"/>
      <c r="DZ49" s="868"/>
      <c r="EA49" s="868"/>
      <c r="EB49" s="868"/>
      <c r="EC49" s="868"/>
      <c r="ED49" s="868"/>
      <c r="EE49" s="868"/>
      <c r="EF49" s="868"/>
      <c r="EG49" s="868"/>
      <c r="EH49" s="868"/>
      <c r="EI49" s="868"/>
      <c r="EJ49" s="868"/>
      <c r="EK49" s="868"/>
      <c r="EL49" s="868"/>
      <c r="EM49" s="868"/>
      <c r="EN49" s="868"/>
      <c r="EO49" s="868"/>
      <c r="EP49" s="868"/>
    </row>
    <row r="50" spans="1:159" s="567" customFormat="1" ht="15" customHeight="1">
      <c r="A50" s="687" t="s">
        <v>1392</v>
      </c>
      <c r="B50" s="813" t="s">
        <v>627</v>
      </c>
      <c r="C50" s="809"/>
      <c r="D50" s="809">
        <v>8.9264744624866499E-2</v>
      </c>
      <c r="E50" s="809">
        <v>6.4950220239964232E-2</v>
      </c>
      <c r="F50" s="809">
        <v>4.11784437030773E-2</v>
      </c>
      <c r="G50" s="809">
        <v>-6.0007001837867073E-4</v>
      </c>
      <c r="H50" s="809">
        <v>-1.1393067811018832E-2</v>
      </c>
      <c r="I50" s="809">
        <v>-2.2069506858898805E-2</v>
      </c>
      <c r="J50" s="809">
        <v>-3.2630645935646074E-2</v>
      </c>
      <c r="K50" s="809">
        <v>-6.1140884127608867E-2</v>
      </c>
      <c r="L50" s="809">
        <v>-5.9123871580686306E-2</v>
      </c>
      <c r="M50" s="809">
        <v>-5.7102525753567251E-2</v>
      </c>
      <c r="N50" s="809">
        <v>-5.5076837336781301E-2</v>
      </c>
      <c r="O50" s="809">
        <v>-5.5477267871912067E-2</v>
      </c>
      <c r="P50" s="809">
        <v>-5.1063506020303039E-2</v>
      </c>
      <c r="Q50" s="809">
        <v>-4.662911862626902E-2</v>
      </c>
      <c r="R50" s="809">
        <v>-4.2174009306495008E-2</v>
      </c>
      <c r="S50" s="809">
        <v>-4.7988987079753187E-2</v>
      </c>
      <c r="T50" s="809">
        <v>-3.7197051171527724E-2</v>
      </c>
      <c r="U50" s="809">
        <v>-2.6282778568593162E-2</v>
      </c>
      <c r="V50" s="809">
        <v>-1.5244782470008648E-2</v>
      </c>
      <c r="W50" s="809">
        <v>2.4131721148436078E-2</v>
      </c>
      <c r="X50" s="809">
        <v>1.6494989248630579E-2</v>
      </c>
      <c r="Y50" s="809">
        <v>8.9152028304510262E-3</v>
      </c>
      <c r="Z50" s="809">
        <v>1.3919372635818647E-3</v>
      </c>
      <c r="AA50" s="809">
        <v>-2.1188614174993858E-2</v>
      </c>
      <c r="AB50" s="809">
        <v>-1.8899118141420902E-2</v>
      </c>
      <c r="AC50" s="809">
        <v>-1.6604266845165319E-2</v>
      </c>
      <c r="AD50" s="809">
        <v>-1.4304047759960147E-2</v>
      </c>
      <c r="AE50" s="809">
        <v>-3.7054034816155296E-2</v>
      </c>
      <c r="AF50" s="809">
        <v>-1.8382093542799328E-2</v>
      </c>
      <c r="AG50" s="809">
        <v>6.5190479660298434E-4</v>
      </c>
      <c r="AH50" s="809">
        <v>2.0054980646104923E-2</v>
      </c>
      <c r="AI50" s="809">
        <v>6.4172266358262245E-2</v>
      </c>
      <c r="AJ50" s="809">
        <v>6.8288176573523818E-2</v>
      </c>
      <c r="AK50" s="809">
        <v>7.2420005937814169E-2</v>
      </c>
      <c r="AL50" s="809">
        <v>7.6567816021791885E-2</v>
      </c>
      <c r="AM50" s="809">
        <v>0.10627411416630191</v>
      </c>
      <c r="AN50" s="809">
        <v>9.352991037060536E-2</v>
      </c>
      <c r="AO50" s="809">
        <v>8.0932518950165525E-2</v>
      </c>
      <c r="AP50" s="809">
        <v>6.8480248636240623E-2</v>
      </c>
      <c r="AQ50" s="809">
        <v>2.7909264395528415E-2</v>
      </c>
      <c r="AR50" s="809">
        <v>3.4578697061393555E-2</v>
      </c>
      <c r="AS50" s="809">
        <v>4.1291403325060851E-2</v>
      </c>
      <c r="AT50" s="809">
        <v>4.8047663960677417E-2</v>
      </c>
      <c r="AU50" s="809">
        <v>5.8358824148092896E-2</v>
      </c>
      <c r="AV50" s="809">
        <v>6.3079937660377131E-2</v>
      </c>
      <c r="AW50" s="809">
        <v>6.7822111055460599E-2</v>
      </c>
      <c r="AX50" s="809">
        <v>7.258543827699869E-2</v>
      </c>
      <c r="AY50" s="809">
        <v>8.0967299680352364E-2</v>
      </c>
      <c r="AZ50" s="809">
        <v>8.3481940665534826E-2</v>
      </c>
      <c r="BA50" s="809">
        <v>8.6002431429231627E-2</v>
      </c>
      <c r="BB50" s="809">
        <v>8.8528785579710847E-2</v>
      </c>
      <c r="BC50" s="809">
        <v>0.1565085815929656</v>
      </c>
      <c r="BD50" s="809">
        <v>0.11539635175874656</v>
      </c>
      <c r="BE50" s="809">
        <v>7.5745603031406705E-2</v>
      </c>
      <c r="BF50" s="809">
        <v>3.7504381843008125E-2</v>
      </c>
      <c r="BG50" s="809">
        <v>-9.8757110476767607E-2</v>
      </c>
      <c r="BH50" s="809">
        <v>-6.8168143331396813E-2</v>
      </c>
      <c r="BI50" s="809">
        <v>-3.6540960049291069E-2</v>
      </c>
      <c r="BJ50" s="809">
        <v>-3.8403226722202289E-3</v>
      </c>
      <c r="BK50" s="809">
        <v>7.4388155912565368E-2</v>
      </c>
      <c r="BL50" s="809">
        <v>7.9782721757012634E-2</v>
      </c>
      <c r="BM50" s="809">
        <v>8.5204374032457675E-2</v>
      </c>
      <c r="BN50" s="809">
        <v>9.0653248741456541E-2</v>
      </c>
      <c r="BO50" s="810">
        <v>0.1207067730571922</v>
      </c>
      <c r="BP50" s="809">
        <v>0.10880443689306681</v>
      </c>
      <c r="BQ50" s="809">
        <v>9.7028508108259026E-2</v>
      </c>
      <c r="BR50" s="809">
        <v>8.5377644207869585E-2</v>
      </c>
      <c r="BS50" s="809">
        <v>8.223827257872221E-2</v>
      </c>
      <c r="BT50" s="809">
        <v>6.5204391008657242E-2</v>
      </c>
      <c r="BU50" s="809">
        <v>4.8438614096037315E-2</v>
      </c>
      <c r="BV50" s="867">
        <v>3.1936722009519011E-2</v>
      </c>
      <c r="BW50" s="809">
        <v>-1.5682849589430989E-2</v>
      </c>
      <c r="BX50" s="809">
        <v>-1.113670119372997E-2</v>
      </c>
      <c r="BY50" s="809">
        <v>-6.5695560438566621E-3</v>
      </c>
      <c r="BZ50" s="809">
        <v>-1.9813171645996991E-3</v>
      </c>
      <c r="CA50" s="809">
        <v>1.3786667673083902E-2</v>
      </c>
      <c r="CB50" s="809">
        <v>1.1233449677788481E-2</v>
      </c>
      <c r="CC50" s="809">
        <v>8.6866619526275671E-3</v>
      </c>
      <c r="CD50" s="809">
        <v>6.1462883029877388E-3</v>
      </c>
      <c r="CE50" s="809">
        <v>4.7513204969152336E-3</v>
      </c>
      <c r="CF50" s="809">
        <v>2.1939967409279628E-3</v>
      </c>
      <c r="CG50" s="809">
        <v>-3.5681803651017125E-4</v>
      </c>
      <c r="CH50" s="809">
        <v>-2.9011404022502713E-3</v>
      </c>
      <c r="CI50" s="809">
        <v>5.1974295256648475E-3</v>
      </c>
      <c r="CJ50" s="809">
        <v>-4.9092663868316325E-3</v>
      </c>
      <c r="CK50" s="809">
        <v>-1.491434514505832E-2</v>
      </c>
      <c r="CL50" s="809">
        <v>-2.4818828452460629E-2</v>
      </c>
      <c r="CM50" s="809">
        <v>-9.7087187928766236E-2</v>
      </c>
      <c r="CN50" s="809">
        <v>-6.4493584973284626E-2</v>
      </c>
      <c r="CO50" s="809">
        <v>-3.0723408887577078E-2</v>
      </c>
      <c r="CP50" s="809">
        <v>4.2658125991467226E-3</v>
      </c>
      <c r="CQ50" s="809">
        <v>0.1240467701214821</v>
      </c>
      <c r="CR50" s="809">
        <v>0.105158666026351</v>
      </c>
      <c r="CS50" s="809">
        <v>8.6587951283506062E-2</v>
      </c>
      <c r="CT50" s="809">
        <v>6.8329292588957105E-2</v>
      </c>
      <c r="CU50" s="809">
        <v>7.6878073968242047E-2</v>
      </c>
      <c r="CV50" s="809">
        <v>4.2421035543686106E-2</v>
      </c>
      <c r="CW50" s="809">
        <v>9.0665244392526944E-3</v>
      </c>
      <c r="CX50" s="809">
        <v>-2.3220737086476401E-2</v>
      </c>
      <c r="CY50" s="809">
        <v>-0.16353015999629172</v>
      </c>
      <c r="CZ50" s="809">
        <v>-0.1202758134021102</v>
      </c>
      <c r="DA50" s="809">
        <v>-7.4784759146979449E-2</v>
      </c>
      <c r="DB50" s="809">
        <v>-2.6941335764377058E-2</v>
      </c>
      <c r="DC50" s="809">
        <v>0.1085111191264537</v>
      </c>
      <c r="DD50" s="809">
        <v>0.10250046739382719</v>
      </c>
      <c r="DE50" s="809">
        <v>9.652240706567787E-2</v>
      </c>
      <c r="DF50" s="809">
        <v>9.0576761422458962E-2</v>
      </c>
      <c r="DG50" s="809">
        <v>0.10598605184662929</v>
      </c>
      <c r="DH50" s="809">
        <v>8.5836196257508046E-2</v>
      </c>
      <c r="DI50" s="809">
        <v>6.6053448987326235E-2</v>
      </c>
      <c r="DJ50" s="809">
        <v>4.6631121724236106E-2</v>
      </c>
      <c r="DK50" s="809">
        <v>9.5048822691051586E-4</v>
      </c>
      <c r="DL50" s="809">
        <v>-8.0770179040174384E-5</v>
      </c>
      <c r="DM50" s="809">
        <v>-1.1109661009700569E-3</v>
      </c>
      <c r="DN50" s="809">
        <v>-2.140100633533789E-3</v>
      </c>
      <c r="DO50" s="809">
        <v>-1.9246231429521379E-2</v>
      </c>
      <c r="DP50" s="809">
        <v>-9.6316486628605629E-3</v>
      </c>
      <c r="DQ50" s="809">
        <v>7.7188344507666095E-5</v>
      </c>
      <c r="DR50" s="809">
        <v>9.8812035912732923E-3</v>
      </c>
      <c r="DS50" s="868">
        <v>3.9829703762295401E-2</v>
      </c>
      <c r="DT50" s="868">
        <v>3.6462944277876871E-2</v>
      </c>
      <c r="DU50" s="868">
        <v>3.3107085683656189E-2</v>
      </c>
      <c r="DV50" s="868">
        <v>2.9762092684745181E-2</v>
      </c>
      <c r="DW50" s="868">
        <v>2.4054377921166773E-2</v>
      </c>
      <c r="DX50" s="868">
        <v>2.2220158081928471E-2</v>
      </c>
      <c r="DY50" s="868">
        <v>2.0389223578402841E-2</v>
      </c>
      <c r="DZ50" s="868">
        <v>1.8561568526106811E-2</v>
      </c>
      <c r="EA50" s="868">
        <v>1.5183703967798043E-2</v>
      </c>
      <c r="EB50" s="868">
        <v>1.4879491670992366E-2</v>
      </c>
      <c r="EC50" s="868">
        <v>1.4575370535147025E-2</v>
      </c>
      <c r="ED50" s="868">
        <v>1.4271340532945051E-2</v>
      </c>
      <c r="EE50" s="868">
        <v>1.3608797739925137E-2</v>
      </c>
      <c r="EF50" s="868">
        <v>1.3608797739925137E-2</v>
      </c>
      <c r="EG50" s="868">
        <v>1.3608797739925137E-2</v>
      </c>
      <c r="EH50" s="868">
        <v>1.3608797739925137E-2</v>
      </c>
      <c r="EI50" s="868">
        <v>1.385723745503971E-2</v>
      </c>
      <c r="EJ50" s="868">
        <v>1.385723745503971E-2</v>
      </c>
      <c r="EK50" s="868">
        <v>1.385723745503971E-2</v>
      </c>
      <c r="EL50" s="868">
        <v>1.385723745503971E-2</v>
      </c>
      <c r="EM50" s="868">
        <v>1.2652548770479371E-2</v>
      </c>
      <c r="EN50" s="868">
        <v>1.2652548770479371E-2</v>
      </c>
      <c r="EO50" s="868">
        <v>1.2652548770479371E-2</v>
      </c>
      <c r="EP50" s="868">
        <v>1.2652548770479371E-2</v>
      </c>
    </row>
    <row r="51" spans="1:159" s="567" customFormat="1" ht="16.5" customHeight="1">
      <c r="A51" s="687"/>
      <c r="B51" s="813" t="s">
        <v>628</v>
      </c>
      <c r="C51" s="809"/>
      <c r="D51" s="809">
        <v>0.12139837189873597</v>
      </c>
      <c r="E51" s="809">
        <v>-4.6189807506033118E-2</v>
      </c>
      <c r="F51" s="809">
        <v>-5.4561518112527498E-2</v>
      </c>
      <c r="G51" s="809">
        <v>-5.0526991821029696E-2</v>
      </c>
      <c r="H51" s="809">
        <v>-9.6016530109572003E-3</v>
      </c>
      <c r="I51" s="809">
        <v>-7.3972889096794447E-2</v>
      </c>
      <c r="J51" s="809">
        <v>-8.6680027588142264E-2</v>
      </c>
      <c r="K51" s="809">
        <v>-2.1408738360463517E-2</v>
      </c>
      <c r="L51" s="809">
        <v>3.9008181236248329E-2</v>
      </c>
      <c r="M51" s="809">
        <v>3.616930567803852E-2</v>
      </c>
      <c r="N51" s="809">
        <v>3.6011926961585727E-2</v>
      </c>
      <c r="O51" s="809">
        <v>1.1991635559473768E-2</v>
      </c>
      <c r="P51" s="809">
        <v>-0.16214238467619257</v>
      </c>
      <c r="Q51" s="809">
        <v>-0.15333571157155113</v>
      </c>
      <c r="R51" s="809">
        <v>-0.14757390486296312</v>
      </c>
      <c r="S51" s="809">
        <v>-0.168551443052669</v>
      </c>
      <c r="T51" s="809">
        <v>-8.8719110206052637E-2</v>
      </c>
      <c r="U51" s="809">
        <v>-4.1016382868823739E-2</v>
      </c>
      <c r="V51" s="809">
        <v>0.1034125500721636</v>
      </c>
      <c r="W51" s="809">
        <v>8.8872642976294103E-2</v>
      </c>
      <c r="X51" s="809">
        <v>0.10093503284161526</v>
      </c>
      <c r="Y51" s="809">
        <v>6.6708137301720941E-2</v>
      </c>
      <c r="Z51" s="809">
        <v>-8.9824151526515184E-2</v>
      </c>
      <c r="AA51" s="809">
        <v>-0.13260326557550553</v>
      </c>
      <c r="AB51" s="809">
        <v>-0.15022086729964809</v>
      </c>
      <c r="AC51" s="809">
        <v>-0.16184667620468607</v>
      </c>
      <c r="AD51" s="809">
        <v>-0.18213444816375512</v>
      </c>
      <c r="AE51" s="809">
        <v>-7.654016483770977E-2</v>
      </c>
      <c r="AF51" s="809">
        <v>-1.5157573205358578E-2</v>
      </c>
      <c r="AG51" s="809">
        <v>7.7207140788312215E-2</v>
      </c>
      <c r="AH51" s="809">
        <v>0.2007388709474569</v>
      </c>
      <c r="AI51" s="809">
        <v>0.17837520120487269</v>
      </c>
      <c r="AJ51" s="809">
        <v>0.12252170384437566</v>
      </c>
      <c r="AK51" s="809">
        <v>0.13534775263894949</v>
      </c>
      <c r="AL51" s="809">
        <v>0.21289693401259002</v>
      </c>
      <c r="AM51" s="809">
        <v>0.24946897215430994</v>
      </c>
      <c r="AN51" s="809">
        <v>0.22152203054445255</v>
      </c>
      <c r="AO51" s="809">
        <v>0.2062730890161194</v>
      </c>
      <c r="AP51" s="809">
        <v>9.134749838990612E-2</v>
      </c>
      <c r="AQ51" s="809">
        <v>0.11192176632770776</v>
      </c>
      <c r="AR51" s="809">
        <v>0.15071781848203675</v>
      </c>
      <c r="AS51" s="809">
        <v>6.9568264033849261E-2</v>
      </c>
      <c r="AT51" s="809">
        <v>3.770407999512445E-2</v>
      </c>
      <c r="AU51" s="809">
        <v>8.5340381070736798E-2</v>
      </c>
      <c r="AV51" s="809">
        <v>0.21063317821973515</v>
      </c>
      <c r="AW51" s="809">
        <v>0.42906633413327433</v>
      </c>
      <c r="AX51" s="809">
        <v>0.54701354416391434</v>
      </c>
      <c r="AY51" s="809">
        <v>0.50163807188918097</v>
      </c>
      <c r="AZ51" s="809">
        <v>0.45170027700050158</v>
      </c>
      <c r="BA51" s="809">
        <v>0.11153569813230468</v>
      </c>
      <c r="BB51" s="809">
        <v>9.5063396782138099E-2</v>
      </c>
      <c r="BC51" s="809">
        <v>8.2925232479912375E-2</v>
      </c>
      <c r="BD51" s="809">
        <v>-2.2324631340083546E-2</v>
      </c>
      <c r="BE51" s="809">
        <v>4.2719933509263217E-2</v>
      </c>
      <c r="BF51" s="809">
        <v>-0.24047737317224407</v>
      </c>
      <c r="BG51" s="809">
        <v>-0.29701477858674324</v>
      </c>
      <c r="BH51" s="809">
        <v>-0.2189527953650961</v>
      </c>
      <c r="BI51" s="809">
        <v>-6.411476101623817E-2</v>
      </c>
      <c r="BJ51" s="809">
        <v>0.3024181777489397</v>
      </c>
      <c r="BK51" s="809">
        <v>0.3241182570172178</v>
      </c>
      <c r="BL51" s="809">
        <v>0.28089579412505905</v>
      </c>
      <c r="BM51" s="809">
        <v>0.18183736147201945</v>
      </c>
      <c r="BN51" s="809">
        <v>0.23792378211264772</v>
      </c>
      <c r="BO51" s="810">
        <v>0.31076697648022811</v>
      </c>
      <c r="BP51" s="809">
        <v>0.27666026579913683</v>
      </c>
      <c r="BQ51" s="809">
        <v>0.2650170240295453</v>
      </c>
      <c r="BR51" s="809">
        <v>5.5074504930031E-2</v>
      </c>
      <c r="BS51" s="809">
        <v>-1.098385734280307E-2</v>
      </c>
      <c r="BT51" s="809">
        <v>-7.712983355119514E-2</v>
      </c>
      <c r="BU51" s="809">
        <v>-9.1333576739006522E-2</v>
      </c>
      <c r="BV51" s="867">
        <v>-8.2849888341276316E-3</v>
      </c>
      <c r="BW51" s="809">
        <v>-4.1732089484553321E-2</v>
      </c>
      <c r="BX51" s="809">
        <v>-9.7832183092105479E-2</v>
      </c>
      <c r="BY51" s="809">
        <v>-0.14558380196228099</v>
      </c>
      <c r="BZ51" s="809">
        <v>-0.18108285238110639</v>
      </c>
      <c r="CA51" s="809">
        <v>-0.13883143365145531</v>
      </c>
      <c r="CB51" s="809">
        <v>-1.66529187031117E-2</v>
      </c>
      <c r="CC51" s="809">
        <v>2.0165478064925451E-3</v>
      </c>
      <c r="CD51" s="809">
        <v>-4.6175222928655814E-2</v>
      </c>
      <c r="CE51" s="809">
        <v>-9.8743646402349422E-2</v>
      </c>
      <c r="CF51" s="809">
        <v>-0.14867142042737511</v>
      </c>
      <c r="CG51" s="809">
        <v>-0.15350086667331861</v>
      </c>
      <c r="CH51" s="809">
        <v>-0.13012283093266841</v>
      </c>
      <c r="CI51" s="809">
        <v>-0.1000876676944896</v>
      </c>
      <c r="CJ51" s="809">
        <v>-2.230731791259629E-2</v>
      </c>
      <c r="CK51" s="809">
        <v>7.434558401320665E-2</v>
      </c>
      <c r="CL51" s="809">
        <v>0.1112140656894697</v>
      </c>
      <c r="CM51" s="809">
        <v>0.13904840283105321</v>
      </c>
      <c r="CN51" s="809">
        <v>7.5840689635950143E-2</v>
      </c>
      <c r="CO51" s="809">
        <v>2.9927305586412271E-2</v>
      </c>
      <c r="CP51" s="809">
        <v>1.8313236803702532E-2</v>
      </c>
      <c r="CQ51" s="809">
        <v>2.8070111957541929E-2</v>
      </c>
      <c r="CR51" s="809">
        <v>3.6629778625913552E-2</v>
      </c>
      <c r="CS51" s="809">
        <v>-3.5041615614616467E-2</v>
      </c>
      <c r="CT51" s="809">
        <v>-1.1147883508571601E-2</v>
      </c>
      <c r="CU51" s="809">
        <v>-1.508954314782847E-2</v>
      </c>
      <c r="CV51" s="809">
        <v>-1.40773655213671E-2</v>
      </c>
      <c r="CW51" s="809">
        <v>8.6319824008876833E-2</v>
      </c>
      <c r="CX51" s="809">
        <v>8.0738979403586306E-2</v>
      </c>
      <c r="CY51" s="809">
        <v>7.0939654779447747E-2</v>
      </c>
      <c r="CZ51" s="809">
        <v>8.0037918040805969E-2</v>
      </c>
      <c r="DA51" s="809">
        <v>0.1372335170828089</v>
      </c>
      <c r="DB51" s="809">
        <v>0.16343826844738932</v>
      </c>
      <c r="DC51" s="809">
        <v>0.1844427270081791</v>
      </c>
      <c r="DD51" s="809">
        <v>0.25230009338836007</v>
      </c>
      <c r="DE51" s="809">
        <v>0.18742006891668089</v>
      </c>
      <c r="DF51" s="809">
        <v>0.19093247151712969</v>
      </c>
      <c r="DG51" s="809">
        <v>0.2116359340643521</v>
      </c>
      <c r="DH51" s="809">
        <v>0.11683550545183201</v>
      </c>
      <c r="DI51" s="809">
        <v>-5.4049451109628936E-2</v>
      </c>
      <c r="DJ51" s="809">
        <v>-8.7054992854275468E-2</v>
      </c>
      <c r="DK51" s="809">
        <v>-1.376351940996798E-2</v>
      </c>
      <c r="DL51" s="809">
        <v>-1.5826411069475819E-2</v>
      </c>
      <c r="DM51" s="809">
        <v>7.4148883001745089E-2</v>
      </c>
      <c r="DN51" s="809">
        <v>0.1075449133992038</v>
      </c>
      <c r="DO51" s="809">
        <v>-1.1142716545906491E-2</v>
      </c>
      <c r="DP51" s="809">
        <v>9.2003703913931881E-2</v>
      </c>
      <c r="DQ51" s="809">
        <v>0.17232661767052812</v>
      </c>
      <c r="DR51" s="809">
        <v>0.21728607266674652</v>
      </c>
      <c r="DS51" s="868">
        <v>0.26302052199205272</v>
      </c>
      <c r="DT51" s="868">
        <v>0.2167943609980503</v>
      </c>
      <c r="DU51" s="868">
        <v>0.20264624915338308</v>
      </c>
      <c r="DV51" s="868">
        <v>0.1834700179297962</v>
      </c>
      <c r="DW51" s="868">
        <v>0.1179693390240837</v>
      </c>
      <c r="DX51" s="868">
        <v>7.0483531510169742E-2</v>
      </c>
      <c r="DY51" s="868">
        <v>5.4083228117266346E-2</v>
      </c>
      <c r="DZ51" s="868">
        <v>1.485531574913977E-2</v>
      </c>
      <c r="EA51" s="868">
        <v>-1.9585360042817173E-2</v>
      </c>
      <c r="EB51" s="868">
        <v>-1.9585360042817173E-2</v>
      </c>
      <c r="EC51" s="868">
        <v>-1.9585360042817173E-2</v>
      </c>
      <c r="ED51" s="868">
        <v>-1.9585360042817173E-2</v>
      </c>
      <c r="EE51" s="868">
        <v>1.583990812670184E-2</v>
      </c>
      <c r="EF51" s="868">
        <v>1.583990812670184E-2</v>
      </c>
      <c r="EG51" s="868">
        <v>1.583990812670184E-2</v>
      </c>
      <c r="EH51" s="868">
        <v>1.583990812670184E-2</v>
      </c>
      <c r="EI51" s="868">
        <v>1.4497267483688292E-2</v>
      </c>
      <c r="EJ51" s="868">
        <v>1.4497267483688292E-2</v>
      </c>
      <c r="EK51" s="868">
        <v>1.4497267483688292E-2</v>
      </c>
      <c r="EL51" s="868">
        <v>1.4497267483688292E-2</v>
      </c>
      <c r="EM51" s="868">
        <v>5.6469092192373968E-3</v>
      </c>
      <c r="EN51" s="868">
        <v>5.6469092192373968E-3</v>
      </c>
      <c r="EO51" s="868">
        <v>5.6469092192373968E-3</v>
      </c>
      <c r="EP51" s="868">
        <v>5.6469092192373968E-3</v>
      </c>
    </row>
    <row r="52" spans="1:159" s="568" customFormat="1" ht="18.75" customHeight="1" thickBot="1">
      <c r="A52" s="687"/>
      <c r="B52" s="814" t="s">
        <v>1542</v>
      </c>
      <c r="C52" s="809"/>
      <c r="D52" s="809"/>
      <c r="E52" s="809"/>
      <c r="F52" s="809"/>
      <c r="G52" s="809"/>
      <c r="H52" s="809"/>
      <c r="I52" s="809"/>
      <c r="J52" s="809"/>
      <c r="K52" s="809"/>
      <c r="L52" s="809"/>
      <c r="M52" s="809"/>
      <c r="N52" s="809"/>
      <c r="O52" s="809"/>
      <c r="P52" s="809"/>
      <c r="Q52" s="809"/>
      <c r="R52" s="809"/>
      <c r="S52" s="809"/>
      <c r="T52" s="809"/>
      <c r="U52" s="809"/>
      <c r="V52" s="809"/>
      <c r="W52" s="809"/>
      <c r="X52" s="809"/>
      <c r="Y52" s="809"/>
      <c r="Z52" s="809"/>
      <c r="AA52" s="809"/>
      <c r="AB52" s="809"/>
      <c r="AC52" s="809"/>
      <c r="AD52" s="809"/>
      <c r="AE52" s="809"/>
      <c r="AF52" s="809"/>
      <c r="AG52" s="809"/>
      <c r="AH52" s="809"/>
      <c r="AI52" s="809"/>
      <c r="AJ52" s="809"/>
      <c r="AK52" s="809"/>
      <c r="AL52" s="809"/>
      <c r="AM52" s="809"/>
      <c r="AN52" s="809"/>
      <c r="AO52" s="809"/>
      <c r="AP52" s="809"/>
      <c r="AQ52" s="809"/>
      <c r="AR52" s="809"/>
      <c r="AS52" s="809"/>
      <c r="AT52" s="809"/>
      <c r="AU52" s="809"/>
      <c r="AV52" s="809"/>
      <c r="AW52" s="809"/>
      <c r="AX52" s="809"/>
      <c r="AY52" s="809"/>
      <c r="AZ52" s="809"/>
      <c r="BA52" s="809"/>
      <c r="BB52" s="809"/>
      <c r="BC52" s="809"/>
      <c r="BD52" s="809"/>
      <c r="BE52" s="809"/>
      <c r="BF52" s="809"/>
      <c r="BG52" s="809"/>
      <c r="BH52" s="809"/>
      <c r="BI52" s="809"/>
      <c r="BJ52" s="809"/>
      <c r="BK52" s="809"/>
      <c r="BL52" s="809"/>
      <c r="BM52" s="809"/>
      <c r="BN52" s="809"/>
      <c r="BO52" s="817"/>
      <c r="BP52" s="818"/>
      <c r="BQ52" s="818"/>
      <c r="BR52" s="818"/>
      <c r="BS52" s="818"/>
      <c r="BT52" s="818"/>
      <c r="BU52" s="818"/>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567"/>
      <c r="ER52" s="567"/>
      <c r="ES52" s="567"/>
      <c r="ET52" s="567"/>
      <c r="EU52" s="567"/>
      <c r="EV52" s="567"/>
      <c r="EW52" s="567"/>
      <c r="EX52" s="567"/>
      <c r="EY52" s="567"/>
      <c r="EZ52" s="567"/>
      <c r="FA52" s="567"/>
      <c r="FB52" s="567"/>
      <c r="FC52" s="567"/>
    </row>
    <row r="53" spans="1:159" ht="12.75" customHeight="1">
      <c r="A53" s="688"/>
      <c r="B53" s="873"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2.25">
      <c r="A56" s="689"/>
      <c r="B56" s="874"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396</v>
      </c>
      <c r="AV57" s="485">
        <v>446</v>
      </c>
      <c r="AW57" s="485">
        <v>472</v>
      </c>
      <c r="AX57" s="485">
        <v>492</v>
      </c>
      <c r="AY57" s="485">
        <v>499</v>
      </c>
      <c r="AZ57" s="485">
        <v>540</v>
      </c>
      <c r="BA57" s="485">
        <v>566</v>
      </c>
      <c r="BB57" s="485">
        <v>592</v>
      </c>
      <c r="BC57" s="485">
        <v>600</v>
      </c>
      <c r="BD57" s="485">
        <v>679</v>
      </c>
      <c r="BE57" s="485">
        <v>741</v>
      </c>
      <c r="BF57" s="485">
        <v>779</v>
      </c>
      <c r="BG57" s="485">
        <v>777</v>
      </c>
      <c r="BH57" s="485">
        <v>765</v>
      </c>
      <c r="BI57" s="485">
        <v>799</v>
      </c>
      <c r="BJ57" s="485">
        <v>844</v>
      </c>
      <c r="BK57" s="485">
        <v>842</v>
      </c>
      <c r="BL57" s="485">
        <v>848</v>
      </c>
      <c r="BM57" s="485">
        <v>895</v>
      </c>
      <c r="BN57" s="485">
        <v>944</v>
      </c>
      <c r="BO57" s="485">
        <v>952</v>
      </c>
      <c r="BP57" s="485">
        <v>987</v>
      </c>
      <c r="BQ57" s="485">
        <v>1062</v>
      </c>
      <c r="BR57" s="485">
        <v>1083</v>
      </c>
      <c r="BS57" s="485">
        <v>1100</v>
      </c>
      <c r="BT57" s="485">
        <v>1128</v>
      </c>
      <c r="BU57" s="485">
        <v>1195</v>
      </c>
      <c r="BV57" s="485">
        <v>1219</v>
      </c>
      <c r="BW57" s="485">
        <v>1196</v>
      </c>
      <c r="BX57" s="485">
        <v>1235</v>
      </c>
      <c r="BY57" s="485">
        <v>1245</v>
      </c>
      <c r="BZ57" s="485">
        <v>1312</v>
      </c>
      <c r="CA57" s="485">
        <v>1336</v>
      </c>
      <c r="CB57" s="485">
        <v>1403</v>
      </c>
      <c r="CC57" s="485">
        <v>1296</v>
      </c>
      <c r="CD57" s="485">
        <v>1513</v>
      </c>
      <c r="CE57" s="951">
        <v>1451</v>
      </c>
      <c r="CF57" s="952">
        <v>1511</v>
      </c>
      <c r="CG57" s="952">
        <v>1418</v>
      </c>
      <c r="CH57" s="952">
        <v>1701</v>
      </c>
      <c r="CI57" s="952">
        <v>1617</v>
      </c>
      <c r="CJ57" s="952">
        <v>1707</v>
      </c>
      <c r="CK57" s="952">
        <v>1538</v>
      </c>
      <c r="CL57" s="952">
        <v>1906</v>
      </c>
      <c r="CM57" s="952">
        <v>1830</v>
      </c>
      <c r="CN57" s="952">
        <v>1964</v>
      </c>
      <c r="CO57" s="952">
        <v>1722</v>
      </c>
      <c r="CP57" s="952">
        <v>2105</v>
      </c>
      <c r="CQ57" s="952">
        <v>2016</v>
      </c>
      <c r="CR57" s="952">
        <v>2132</v>
      </c>
      <c r="CS57" s="952">
        <v>1884</v>
      </c>
      <c r="CT57" s="952">
        <v>2277</v>
      </c>
      <c r="CU57" s="952">
        <v>2160</v>
      </c>
      <c r="CV57" s="952">
        <v>2468</v>
      </c>
      <c r="CW57" s="952">
        <v>2195</v>
      </c>
      <c r="CX57" s="952">
        <v>2637</v>
      </c>
      <c r="CY57" s="952">
        <v>2395</v>
      </c>
      <c r="CZ57" s="952">
        <v>2413</v>
      </c>
      <c r="DA57" s="952">
        <v>2221</v>
      </c>
      <c r="DB57" s="952">
        <v>2862</v>
      </c>
      <c r="DC57" s="952">
        <v>2574</v>
      </c>
      <c r="DD57" s="952">
        <v>2841</v>
      </c>
      <c r="DE57" s="952">
        <v>2598</v>
      </c>
      <c r="DF57" s="952">
        <v>3112</v>
      </c>
      <c r="DG57" s="952">
        <v>3101</v>
      </c>
      <c r="DH57" s="952">
        <v>3549</v>
      </c>
      <c r="DI57" s="952">
        <v>3304</v>
      </c>
      <c r="DJ57" s="952">
        <v>4210</v>
      </c>
      <c r="DK57" s="952">
        <v>4031</v>
      </c>
      <c r="DL57" s="952">
        <v>4255</v>
      </c>
      <c r="DM57" s="952">
        <v>3875</v>
      </c>
      <c r="DN57" s="952">
        <v>5016</v>
      </c>
      <c r="DO57" s="952">
        <v>4514</v>
      </c>
      <c r="DP57" s="952">
        <v>4965</v>
      </c>
      <c r="DQ57" s="952">
        <v>4659</v>
      </c>
      <c r="DR57" s="952">
        <v>5780</v>
      </c>
      <c r="DS57" s="952">
        <v>5276</v>
      </c>
      <c r="DT57" s="952">
        <v>5799</v>
      </c>
      <c r="DU57" s="485">
        <v>5525</v>
      </c>
      <c r="DV57" s="485">
        <v>6788</v>
      </c>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53"/>
      <c r="CF58" s="954"/>
      <c r="CG58" s="954"/>
      <c r="CH58" s="954"/>
      <c r="CI58" s="954"/>
      <c r="CJ58" s="954"/>
      <c r="CK58" s="954"/>
      <c r="CL58" s="954"/>
      <c r="CM58" s="954"/>
      <c r="CN58" s="954"/>
      <c r="CO58" s="954"/>
      <c r="CP58" s="954"/>
      <c r="CQ58" s="954"/>
      <c r="CR58" s="954"/>
      <c r="CS58" s="954"/>
      <c r="CT58" s="954"/>
      <c r="CU58" s="954"/>
      <c r="CV58" s="954"/>
      <c r="CW58" s="954"/>
      <c r="CX58" s="954"/>
      <c r="CY58" s="954"/>
      <c r="CZ58" s="954"/>
      <c r="DA58" s="954"/>
      <c r="DB58" s="954"/>
      <c r="DC58" s="954"/>
      <c r="DD58" s="954"/>
      <c r="DE58" s="954"/>
      <c r="DF58" s="954"/>
      <c r="DG58" s="954"/>
      <c r="DH58" s="954"/>
      <c r="DI58" s="954"/>
      <c r="DJ58" s="954"/>
      <c r="DK58" s="954"/>
      <c r="DL58" s="954"/>
      <c r="DM58" s="954"/>
      <c r="DN58" s="954"/>
      <c r="DO58" s="954"/>
      <c r="DP58" s="954"/>
      <c r="DQ58" s="954"/>
      <c r="DR58" s="954"/>
      <c r="DS58" s="954"/>
      <c r="DT58" s="954"/>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386</v>
      </c>
      <c r="AV59" s="485">
        <v>422</v>
      </c>
      <c r="AW59" s="485">
        <v>461</v>
      </c>
      <c r="AX59" s="485">
        <v>468</v>
      </c>
      <c r="AY59" s="485">
        <v>450</v>
      </c>
      <c r="AZ59" s="485">
        <v>495</v>
      </c>
      <c r="BA59" s="485">
        <v>522</v>
      </c>
      <c r="BB59" s="485">
        <v>548</v>
      </c>
      <c r="BC59" s="485">
        <v>571</v>
      </c>
      <c r="BD59" s="485">
        <v>625</v>
      </c>
      <c r="BE59" s="485">
        <v>707</v>
      </c>
      <c r="BF59" s="485">
        <v>717</v>
      </c>
      <c r="BG59" s="485">
        <v>720</v>
      </c>
      <c r="BH59" s="485">
        <v>726</v>
      </c>
      <c r="BI59" s="485">
        <v>770</v>
      </c>
      <c r="BJ59" s="485">
        <v>808</v>
      </c>
      <c r="BK59" s="485">
        <v>802</v>
      </c>
      <c r="BL59" s="485">
        <v>815</v>
      </c>
      <c r="BM59" s="485">
        <v>852</v>
      </c>
      <c r="BN59" s="485">
        <v>892</v>
      </c>
      <c r="BO59" s="485">
        <v>869</v>
      </c>
      <c r="BP59" s="485">
        <v>944</v>
      </c>
      <c r="BQ59" s="485">
        <v>1001</v>
      </c>
      <c r="BR59" s="485">
        <v>1003</v>
      </c>
      <c r="BS59" s="485">
        <v>1020</v>
      </c>
      <c r="BT59" s="485">
        <v>1079</v>
      </c>
      <c r="BU59" s="485">
        <v>1143</v>
      </c>
      <c r="BV59" s="485">
        <v>1081</v>
      </c>
      <c r="BW59" s="485">
        <v>1080</v>
      </c>
      <c r="BX59" s="485">
        <v>1101</v>
      </c>
      <c r="BY59" s="485">
        <v>1146</v>
      </c>
      <c r="BZ59" s="485">
        <v>1221</v>
      </c>
      <c r="CA59" s="485">
        <v>1254</v>
      </c>
      <c r="CB59" s="485">
        <v>1301</v>
      </c>
      <c r="CC59" s="485">
        <v>1233</v>
      </c>
      <c r="CD59" s="485">
        <v>1362</v>
      </c>
      <c r="CE59" s="951">
        <v>1365</v>
      </c>
      <c r="CF59" s="952">
        <v>1448</v>
      </c>
      <c r="CG59" s="952">
        <v>1355</v>
      </c>
      <c r="CH59" s="952">
        <v>1575</v>
      </c>
      <c r="CI59" s="952">
        <v>1456</v>
      </c>
      <c r="CJ59" s="952">
        <v>1608</v>
      </c>
      <c r="CK59" s="952">
        <v>1466</v>
      </c>
      <c r="CL59" s="952">
        <v>1741</v>
      </c>
      <c r="CM59" s="952">
        <v>1618</v>
      </c>
      <c r="CN59" s="952">
        <v>1754</v>
      </c>
      <c r="CO59" s="952">
        <v>1524</v>
      </c>
      <c r="CP59" s="952">
        <v>1860</v>
      </c>
      <c r="CQ59" s="952">
        <v>1785</v>
      </c>
      <c r="CR59" s="952">
        <v>1876</v>
      </c>
      <c r="CS59" s="952">
        <v>1591</v>
      </c>
      <c r="CT59" s="952">
        <v>1962</v>
      </c>
      <c r="CU59" s="952">
        <v>1851</v>
      </c>
      <c r="CV59" s="952">
        <v>2126</v>
      </c>
      <c r="CW59" s="952">
        <v>1723</v>
      </c>
      <c r="CX59" s="952">
        <v>2168</v>
      </c>
      <c r="CY59" s="952">
        <v>2144</v>
      </c>
      <c r="CZ59" s="952">
        <v>2171</v>
      </c>
      <c r="DA59" s="952">
        <v>1911</v>
      </c>
      <c r="DB59" s="952">
        <v>2561</v>
      </c>
      <c r="DC59" s="952">
        <v>2254</v>
      </c>
      <c r="DD59" s="952">
        <v>2498</v>
      </c>
      <c r="DE59" s="952">
        <v>2098</v>
      </c>
      <c r="DF59" s="952">
        <v>2623</v>
      </c>
      <c r="DG59" s="952">
        <v>2468</v>
      </c>
      <c r="DH59" s="952">
        <v>2857</v>
      </c>
      <c r="DI59" s="952">
        <v>2584</v>
      </c>
      <c r="DJ59" s="952">
        <v>3366</v>
      </c>
      <c r="DK59" s="952">
        <v>3319</v>
      </c>
      <c r="DL59" s="952">
        <v>3584</v>
      </c>
      <c r="DM59" s="952">
        <v>2896</v>
      </c>
      <c r="DN59" s="952">
        <v>4136</v>
      </c>
      <c r="DO59" s="952">
        <v>3472</v>
      </c>
      <c r="DP59" s="952">
        <v>4060</v>
      </c>
      <c r="DQ59" s="952">
        <v>3657</v>
      </c>
      <c r="DR59" s="952">
        <v>4770</v>
      </c>
      <c r="DS59" s="952">
        <v>4083</v>
      </c>
      <c r="DT59" s="952">
        <v>4836</v>
      </c>
      <c r="DU59" s="485">
        <v>4102</v>
      </c>
      <c r="DV59" s="485">
        <v>5557</v>
      </c>
      <c r="DW59" s="485"/>
      <c r="DX59" s="485"/>
      <c r="DY59" s="485"/>
      <c r="DZ59" s="485"/>
    </row>
    <row r="60" spans="1:159">
      <c r="A60" t="s">
        <v>1394</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55">
        <v>207</v>
      </c>
      <c r="CF60" s="956">
        <v>212</v>
      </c>
      <c r="CG60" s="956">
        <v>218</v>
      </c>
      <c r="CH60" s="956">
        <v>215</v>
      </c>
      <c r="CI60" s="956">
        <v>265</v>
      </c>
      <c r="CJ60" s="956">
        <v>231</v>
      </c>
      <c r="CK60" s="956">
        <v>269</v>
      </c>
      <c r="CL60" s="956">
        <v>266</v>
      </c>
      <c r="CM60" s="956">
        <v>264</v>
      </c>
      <c r="CN60" s="956">
        <v>285</v>
      </c>
      <c r="CO60" s="956">
        <v>311</v>
      </c>
      <c r="CP60" s="956">
        <v>296</v>
      </c>
      <c r="CQ60" s="956">
        <v>267</v>
      </c>
      <c r="CR60" s="956">
        <v>275</v>
      </c>
      <c r="CS60" s="956">
        <v>309</v>
      </c>
      <c r="CT60" s="956">
        <v>306</v>
      </c>
      <c r="CU60" s="956">
        <v>317</v>
      </c>
      <c r="CV60" s="956">
        <v>415</v>
      </c>
      <c r="CW60" s="956">
        <v>317</v>
      </c>
      <c r="CX60" s="956">
        <v>343</v>
      </c>
      <c r="CY60" s="956">
        <v>376</v>
      </c>
      <c r="CZ60" s="956">
        <v>359</v>
      </c>
      <c r="DA60" s="956">
        <v>361</v>
      </c>
      <c r="DB60" s="956">
        <v>390</v>
      </c>
      <c r="DC60" s="956">
        <v>442</v>
      </c>
      <c r="DD60" s="956">
        <v>502</v>
      </c>
      <c r="DE60" s="956">
        <v>530</v>
      </c>
      <c r="DF60" s="956">
        <v>489</v>
      </c>
      <c r="DG60" s="956">
        <v>585</v>
      </c>
      <c r="DH60" s="956">
        <v>552</v>
      </c>
      <c r="DI60" s="956">
        <v>713</v>
      </c>
      <c r="DJ60" s="956">
        <v>596</v>
      </c>
      <c r="DK60" s="956">
        <v>666</v>
      </c>
      <c r="DL60" s="956">
        <v>837</v>
      </c>
      <c r="DM60" s="956">
        <v>691</v>
      </c>
      <c r="DN60" s="956">
        <v>640</v>
      </c>
      <c r="DO60" s="956">
        <v>715</v>
      </c>
      <c r="DP60" s="956">
        <v>881</v>
      </c>
      <c r="DQ60" s="956">
        <v>772</v>
      </c>
      <c r="DR60" s="956">
        <v>966</v>
      </c>
      <c r="DS60" s="956">
        <v>837</v>
      </c>
      <c r="DT60" s="956">
        <v>912</v>
      </c>
      <c r="DU60" s="491">
        <v>864</v>
      </c>
      <c r="DV60" s="491">
        <v>909</v>
      </c>
      <c r="DW60" s="491"/>
      <c r="DX60" s="491"/>
      <c r="DY60" s="491"/>
      <c r="DZ60" s="491"/>
    </row>
    <row r="61" spans="1:159">
      <c r="A61" t="s">
        <v>1395</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322</v>
      </c>
      <c r="AV61" s="491">
        <v>342</v>
      </c>
      <c r="AW61" s="491">
        <v>383</v>
      </c>
      <c r="AX61" s="491">
        <v>396</v>
      </c>
      <c r="AY61" s="491">
        <v>375</v>
      </c>
      <c r="AZ61" s="491">
        <v>424</v>
      </c>
      <c r="BA61" s="491">
        <v>441</v>
      </c>
      <c r="BB61" s="491">
        <v>460</v>
      </c>
      <c r="BC61" s="491">
        <v>490</v>
      </c>
      <c r="BD61" s="491">
        <v>544</v>
      </c>
      <c r="BE61" s="491">
        <v>617</v>
      </c>
      <c r="BF61" s="491">
        <v>621</v>
      </c>
      <c r="BG61" s="491">
        <v>620</v>
      </c>
      <c r="BH61" s="491">
        <v>621</v>
      </c>
      <c r="BI61" s="491">
        <v>668</v>
      </c>
      <c r="BJ61" s="491">
        <v>704</v>
      </c>
      <c r="BK61" s="491">
        <v>694</v>
      </c>
      <c r="BL61" s="491">
        <v>696</v>
      </c>
      <c r="BM61" s="491">
        <v>737</v>
      </c>
      <c r="BN61" s="491">
        <v>766</v>
      </c>
      <c r="BO61" s="491">
        <v>774</v>
      </c>
      <c r="BP61" s="491">
        <v>828</v>
      </c>
      <c r="BQ61" s="491">
        <v>864</v>
      </c>
      <c r="BR61" s="491">
        <v>854</v>
      </c>
      <c r="BS61" s="491">
        <v>873</v>
      </c>
      <c r="BT61" s="491">
        <v>905</v>
      </c>
      <c r="BU61" s="491">
        <v>1008</v>
      </c>
      <c r="BV61" s="491">
        <v>928</v>
      </c>
      <c r="BW61" s="491">
        <v>934</v>
      </c>
      <c r="BX61" s="491">
        <v>926</v>
      </c>
      <c r="BY61" s="491">
        <v>994</v>
      </c>
      <c r="BZ61" s="491">
        <v>1044</v>
      </c>
      <c r="CA61" s="491">
        <v>1062</v>
      </c>
      <c r="CB61" s="491">
        <v>1072</v>
      </c>
      <c r="CC61" s="491">
        <v>1035</v>
      </c>
      <c r="CD61" s="491">
        <v>1178</v>
      </c>
      <c r="CE61" s="955">
        <v>1158</v>
      </c>
      <c r="CF61" s="956">
        <v>1236</v>
      </c>
      <c r="CG61" s="956">
        <v>1137</v>
      </c>
      <c r="CH61" s="956">
        <v>1360</v>
      </c>
      <c r="CI61" s="956">
        <v>1191</v>
      </c>
      <c r="CJ61" s="956">
        <v>1377</v>
      </c>
      <c r="CK61" s="956">
        <v>1197</v>
      </c>
      <c r="CL61" s="956">
        <v>1475</v>
      </c>
      <c r="CM61" s="956">
        <v>1354</v>
      </c>
      <c r="CN61" s="956">
        <v>1469</v>
      </c>
      <c r="CO61" s="956">
        <v>1213</v>
      </c>
      <c r="CP61" s="956">
        <v>1564</v>
      </c>
      <c r="CQ61" s="956">
        <v>1518</v>
      </c>
      <c r="CR61" s="956">
        <v>1601</v>
      </c>
      <c r="CS61" s="956">
        <v>1281</v>
      </c>
      <c r="CT61" s="956">
        <v>1656</v>
      </c>
      <c r="CU61" s="956">
        <v>1534</v>
      </c>
      <c r="CV61" s="956">
        <v>1711</v>
      </c>
      <c r="CW61" s="956">
        <v>1406</v>
      </c>
      <c r="CX61" s="956">
        <v>1824</v>
      </c>
      <c r="CY61" s="956">
        <v>1768</v>
      </c>
      <c r="CZ61" s="956">
        <v>1812</v>
      </c>
      <c r="DA61" s="956">
        <v>1550</v>
      </c>
      <c r="DB61" s="956">
        <v>2171</v>
      </c>
      <c r="DC61" s="956">
        <v>1813</v>
      </c>
      <c r="DD61" s="956">
        <v>1996</v>
      </c>
      <c r="DE61" s="956">
        <v>1568</v>
      </c>
      <c r="DF61" s="956">
        <v>2134</v>
      </c>
      <c r="DG61" s="956">
        <v>1883</v>
      </c>
      <c r="DH61" s="956">
        <v>2305</v>
      </c>
      <c r="DI61" s="956">
        <v>1871</v>
      </c>
      <c r="DJ61" s="956">
        <v>2771</v>
      </c>
      <c r="DK61" s="956">
        <v>2653</v>
      </c>
      <c r="DL61" s="956">
        <v>2747</v>
      </c>
      <c r="DM61" s="956">
        <v>2205</v>
      </c>
      <c r="DN61" s="956">
        <v>3497</v>
      </c>
      <c r="DO61" s="956">
        <v>2757</v>
      </c>
      <c r="DP61" s="956">
        <v>3179</v>
      </c>
      <c r="DQ61" s="956">
        <v>2886</v>
      </c>
      <c r="DR61" s="956">
        <v>3804</v>
      </c>
      <c r="DS61" s="956">
        <v>3246</v>
      </c>
      <c r="DT61" s="956">
        <v>3924</v>
      </c>
      <c r="DU61" s="491">
        <v>3238</v>
      </c>
      <c r="DV61" s="491">
        <v>4648</v>
      </c>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53"/>
      <c r="CF62" s="954"/>
      <c r="CG62" s="954"/>
      <c r="CH62" s="954"/>
      <c r="CI62" s="954"/>
      <c r="CJ62" s="954"/>
      <c r="CK62" s="954"/>
      <c r="CL62" s="954"/>
      <c r="CM62" s="954"/>
      <c r="CN62" s="954"/>
      <c r="CO62" s="954"/>
      <c r="CP62" s="954"/>
      <c r="CQ62" s="954"/>
      <c r="CR62" s="954"/>
      <c r="CS62" s="954"/>
      <c r="CT62" s="954"/>
      <c r="CU62" s="954"/>
      <c r="CV62" s="954"/>
      <c r="CW62" s="954"/>
      <c r="CX62" s="954"/>
      <c r="CY62" s="954"/>
      <c r="CZ62" s="954"/>
      <c r="DA62" s="954"/>
      <c r="DB62" s="954"/>
      <c r="DC62" s="954"/>
      <c r="DD62" s="954"/>
      <c r="DE62" s="954"/>
      <c r="DF62" s="954"/>
      <c r="DG62" s="954"/>
      <c r="DH62" s="954"/>
      <c r="DI62" s="954"/>
      <c r="DJ62" s="954"/>
      <c r="DK62" s="954"/>
      <c r="DL62" s="954"/>
      <c r="DM62" s="954"/>
      <c r="DN62" s="954"/>
      <c r="DO62" s="954"/>
      <c r="DP62" s="954"/>
      <c r="DQ62" s="954"/>
      <c r="DR62" s="954"/>
      <c r="DS62" s="954"/>
      <c r="DT62" s="954"/>
      <c r="DU62" s="488"/>
      <c r="DV62" s="488"/>
      <c r="DW62" s="488"/>
      <c r="DX62" s="488"/>
      <c r="DY62" s="488"/>
      <c r="DZ62" s="488"/>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58</v>
      </c>
      <c r="AV63" s="485">
        <v>72</v>
      </c>
      <c r="AW63" s="485">
        <v>68</v>
      </c>
      <c r="AX63" s="485">
        <v>77</v>
      </c>
      <c r="AY63" s="485">
        <v>86</v>
      </c>
      <c r="AZ63" s="485">
        <v>86</v>
      </c>
      <c r="BA63" s="485">
        <v>95</v>
      </c>
      <c r="BB63" s="485">
        <v>106</v>
      </c>
      <c r="BC63" s="485">
        <v>110</v>
      </c>
      <c r="BD63" s="485">
        <v>157</v>
      </c>
      <c r="BE63" s="485">
        <v>156</v>
      </c>
      <c r="BF63" s="485">
        <v>182</v>
      </c>
      <c r="BG63" s="485">
        <v>192</v>
      </c>
      <c r="BH63" s="485">
        <v>171</v>
      </c>
      <c r="BI63" s="485">
        <v>153</v>
      </c>
      <c r="BJ63" s="485">
        <v>162</v>
      </c>
      <c r="BK63" s="485">
        <v>186</v>
      </c>
      <c r="BL63" s="485">
        <v>167</v>
      </c>
      <c r="BM63" s="485">
        <v>174</v>
      </c>
      <c r="BN63" s="485">
        <v>207</v>
      </c>
      <c r="BO63" s="485">
        <v>221</v>
      </c>
      <c r="BP63" s="485">
        <v>194</v>
      </c>
      <c r="BQ63" s="485">
        <v>211</v>
      </c>
      <c r="BR63" s="485">
        <v>237</v>
      </c>
      <c r="BS63" s="485">
        <v>258</v>
      </c>
      <c r="BT63" s="485">
        <v>244</v>
      </c>
      <c r="BU63" s="485">
        <v>273</v>
      </c>
      <c r="BV63" s="485">
        <v>321</v>
      </c>
      <c r="BW63" s="485">
        <v>305</v>
      </c>
      <c r="BX63" s="485">
        <v>300</v>
      </c>
      <c r="BY63" s="485">
        <v>296</v>
      </c>
      <c r="BZ63" s="485">
        <v>333</v>
      </c>
      <c r="CA63" s="485">
        <v>326</v>
      </c>
      <c r="CB63" s="485">
        <v>325</v>
      </c>
      <c r="CC63" s="485">
        <v>280</v>
      </c>
      <c r="CD63" s="485">
        <v>375</v>
      </c>
      <c r="CE63" s="951">
        <v>359</v>
      </c>
      <c r="CF63" s="952">
        <v>363</v>
      </c>
      <c r="CG63" s="952">
        <v>350</v>
      </c>
      <c r="CH63" s="952">
        <v>419</v>
      </c>
      <c r="CI63" s="952">
        <v>466</v>
      </c>
      <c r="CJ63" s="952">
        <v>443</v>
      </c>
      <c r="CK63" s="952">
        <v>402</v>
      </c>
      <c r="CL63" s="952">
        <v>462</v>
      </c>
      <c r="CM63" s="952">
        <v>442</v>
      </c>
      <c r="CN63" s="952">
        <v>437</v>
      </c>
      <c r="CO63" s="952">
        <v>470</v>
      </c>
      <c r="CP63" s="952">
        <v>487</v>
      </c>
      <c r="CQ63" s="952">
        <v>356</v>
      </c>
      <c r="CR63" s="952">
        <v>329</v>
      </c>
      <c r="CS63" s="952">
        <v>356</v>
      </c>
      <c r="CT63" s="952">
        <v>448</v>
      </c>
      <c r="CU63" s="952">
        <v>420</v>
      </c>
      <c r="CV63" s="952">
        <v>472</v>
      </c>
      <c r="CW63" s="952">
        <v>585</v>
      </c>
      <c r="CX63" s="952">
        <v>572</v>
      </c>
      <c r="CY63" s="952">
        <v>462</v>
      </c>
      <c r="CZ63" s="952">
        <v>416</v>
      </c>
      <c r="DA63" s="952">
        <v>446</v>
      </c>
      <c r="DB63" s="952">
        <v>475</v>
      </c>
      <c r="DC63" s="952">
        <v>907</v>
      </c>
      <c r="DD63" s="952">
        <v>936</v>
      </c>
      <c r="DE63" s="952">
        <v>1081</v>
      </c>
      <c r="DF63" s="952">
        <v>1089</v>
      </c>
      <c r="DG63" s="952">
        <v>1138</v>
      </c>
      <c r="DH63" s="952">
        <v>1348</v>
      </c>
      <c r="DI63" s="952">
        <v>1457</v>
      </c>
      <c r="DJ63" s="952">
        <v>1404</v>
      </c>
      <c r="DK63" s="952">
        <v>1468</v>
      </c>
      <c r="DL63" s="952">
        <v>1510</v>
      </c>
      <c r="DM63" s="952">
        <v>1887</v>
      </c>
      <c r="DN63" s="952">
        <v>1724</v>
      </c>
      <c r="DO63" s="952">
        <v>1809</v>
      </c>
      <c r="DP63" s="952">
        <v>1697</v>
      </c>
      <c r="DQ63" s="952">
        <v>1754</v>
      </c>
      <c r="DR63" s="952">
        <v>1656</v>
      </c>
      <c r="DS63" s="952">
        <v>2032</v>
      </c>
      <c r="DT63" s="952">
        <v>1746</v>
      </c>
      <c r="DU63" s="485">
        <v>2097</v>
      </c>
      <c r="DV63" s="485">
        <v>2106</v>
      </c>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58</v>
      </c>
      <c r="AV64" s="493">
        <v>72</v>
      </c>
      <c r="AW64" s="493">
        <v>68</v>
      </c>
      <c r="AX64" s="493">
        <v>77</v>
      </c>
      <c r="AY64" s="493">
        <v>86</v>
      </c>
      <c r="AZ64" s="493">
        <v>86</v>
      </c>
      <c r="BA64" s="493">
        <v>95</v>
      </c>
      <c r="BB64" s="493">
        <v>106</v>
      </c>
      <c r="BC64" s="493">
        <v>110</v>
      </c>
      <c r="BD64" s="493">
        <v>157</v>
      </c>
      <c r="BE64" s="493">
        <v>156</v>
      </c>
      <c r="BF64" s="493">
        <v>182</v>
      </c>
      <c r="BG64" s="493">
        <v>192</v>
      </c>
      <c r="BH64" s="493">
        <v>171</v>
      </c>
      <c r="BI64" s="493">
        <v>153</v>
      </c>
      <c r="BJ64" s="493">
        <v>162</v>
      </c>
      <c r="BK64" s="493">
        <v>186</v>
      </c>
      <c r="BL64" s="493">
        <v>167</v>
      </c>
      <c r="BM64" s="493">
        <v>174</v>
      </c>
      <c r="BN64" s="493">
        <v>207</v>
      </c>
      <c r="BO64" s="493">
        <v>221</v>
      </c>
      <c r="BP64" s="493">
        <v>194</v>
      </c>
      <c r="BQ64" s="493">
        <v>211</v>
      </c>
      <c r="BR64" s="493">
        <v>237</v>
      </c>
      <c r="BS64" s="493">
        <v>258</v>
      </c>
      <c r="BT64" s="493">
        <v>244</v>
      </c>
      <c r="BU64" s="493">
        <v>273</v>
      </c>
      <c r="BV64" s="493">
        <v>321</v>
      </c>
      <c r="BW64" s="493">
        <v>305</v>
      </c>
      <c r="BX64" s="493">
        <v>300</v>
      </c>
      <c r="BY64" s="493">
        <v>296</v>
      </c>
      <c r="BZ64" s="493">
        <v>333</v>
      </c>
      <c r="CA64" s="493">
        <v>326</v>
      </c>
      <c r="CB64" s="493">
        <v>325</v>
      </c>
      <c r="CC64" s="493">
        <v>280</v>
      </c>
      <c r="CD64" s="493">
        <v>375</v>
      </c>
      <c r="CE64" s="957">
        <v>359</v>
      </c>
      <c r="CF64" s="958">
        <v>363</v>
      </c>
      <c r="CG64" s="958">
        <v>350</v>
      </c>
      <c r="CH64" s="958">
        <v>419</v>
      </c>
      <c r="CI64" s="958">
        <v>466</v>
      </c>
      <c r="CJ64" s="958">
        <v>443</v>
      </c>
      <c r="CK64" s="958">
        <v>402</v>
      </c>
      <c r="CL64" s="958">
        <v>462</v>
      </c>
      <c r="CM64" s="958">
        <v>442</v>
      </c>
      <c r="CN64" s="958">
        <v>437</v>
      </c>
      <c r="CO64" s="958">
        <v>470</v>
      </c>
      <c r="CP64" s="958">
        <v>487</v>
      </c>
      <c r="CQ64" s="958">
        <v>356</v>
      </c>
      <c r="CR64" s="958">
        <v>329</v>
      </c>
      <c r="CS64" s="958">
        <v>356</v>
      </c>
      <c r="CT64" s="958">
        <v>448</v>
      </c>
      <c r="CU64" s="958">
        <v>420</v>
      </c>
      <c r="CV64" s="958">
        <v>472</v>
      </c>
      <c r="CW64" s="958">
        <v>585</v>
      </c>
      <c r="CX64" s="958">
        <v>572</v>
      </c>
      <c r="CY64" s="958">
        <v>462</v>
      </c>
      <c r="CZ64" s="958">
        <v>416</v>
      </c>
      <c r="DA64" s="958">
        <v>446</v>
      </c>
      <c r="DB64" s="958">
        <v>475</v>
      </c>
      <c r="DC64" s="958">
        <v>907</v>
      </c>
      <c r="DD64" s="958">
        <v>936</v>
      </c>
      <c r="DE64" s="958">
        <v>1081</v>
      </c>
      <c r="DF64" s="958">
        <v>1089</v>
      </c>
      <c r="DG64" s="958">
        <v>1138</v>
      </c>
      <c r="DH64" s="958">
        <v>1348</v>
      </c>
      <c r="DI64" s="958">
        <v>1457</v>
      </c>
      <c r="DJ64" s="958">
        <v>1404</v>
      </c>
      <c r="DK64" s="958">
        <v>1468</v>
      </c>
      <c r="DL64" s="958">
        <v>1510</v>
      </c>
      <c r="DM64" s="958">
        <v>1887</v>
      </c>
      <c r="DN64" s="958">
        <v>1724</v>
      </c>
      <c r="DO64" s="958">
        <v>1809</v>
      </c>
      <c r="DP64" s="958">
        <v>1697</v>
      </c>
      <c r="DQ64" s="958">
        <v>1754</v>
      </c>
      <c r="DR64" s="958">
        <v>1656</v>
      </c>
      <c r="DS64" s="958">
        <v>2032</v>
      </c>
      <c r="DT64" s="958">
        <v>1746</v>
      </c>
      <c r="DU64" s="493">
        <v>2097</v>
      </c>
      <c r="DV64" s="493">
        <v>2106</v>
      </c>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55">
        <v>284</v>
      </c>
      <c r="CF65" s="956">
        <v>258</v>
      </c>
      <c r="CG65" s="956">
        <v>257</v>
      </c>
      <c r="CH65" s="956">
        <v>309</v>
      </c>
      <c r="CI65" s="956">
        <v>315</v>
      </c>
      <c r="CJ65" s="956">
        <v>297</v>
      </c>
      <c r="CK65" s="956">
        <v>286</v>
      </c>
      <c r="CL65" s="956">
        <v>303</v>
      </c>
      <c r="CM65" s="956">
        <v>280</v>
      </c>
      <c r="CN65" s="956">
        <v>275</v>
      </c>
      <c r="CO65" s="956">
        <v>291</v>
      </c>
      <c r="CP65" s="956">
        <v>297</v>
      </c>
      <c r="CQ65" s="956">
        <v>226</v>
      </c>
      <c r="CR65" s="956">
        <v>230</v>
      </c>
      <c r="CS65" s="956">
        <v>258</v>
      </c>
      <c r="CT65" s="956">
        <v>278</v>
      </c>
      <c r="CU65" s="956">
        <v>296</v>
      </c>
      <c r="CV65" s="956">
        <v>322</v>
      </c>
      <c r="CW65" s="956">
        <v>344</v>
      </c>
      <c r="CX65" s="956">
        <v>361</v>
      </c>
      <c r="CY65" s="956">
        <v>313</v>
      </c>
      <c r="CZ65" s="956">
        <v>260</v>
      </c>
      <c r="DA65" s="956">
        <v>326</v>
      </c>
      <c r="DB65" s="956">
        <v>363</v>
      </c>
      <c r="DC65" s="956">
        <v>565</v>
      </c>
      <c r="DD65" s="956">
        <v>492</v>
      </c>
      <c r="DE65" s="956">
        <v>620</v>
      </c>
      <c r="DF65" s="956">
        <v>666</v>
      </c>
      <c r="DG65" s="956">
        <v>795</v>
      </c>
      <c r="DH65" s="956">
        <v>741</v>
      </c>
      <c r="DI65" s="956">
        <v>768</v>
      </c>
      <c r="DJ65" s="956">
        <v>846</v>
      </c>
      <c r="DK65" s="956">
        <v>1009</v>
      </c>
      <c r="DL65" s="956">
        <v>810</v>
      </c>
      <c r="DM65" s="956">
        <v>994</v>
      </c>
      <c r="DN65" s="956">
        <v>1136</v>
      </c>
      <c r="DO65" s="956">
        <v>1164</v>
      </c>
      <c r="DP65" s="956">
        <v>1076</v>
      </c>
      <c r="DQ65" s="956">
        <v>1050</v>
      </c>
      <c r="DR65" s="956">
        <v>1153</v>
      </c>
      <c r="DS65" s="956">
        <v>1251</v>
      </c>
      <c r="DT65" s="956">
        <v>1206</v>
      </c>
      <c r="DU65" s="491">
        <v>1231</v>
      </c>
      <c r="DV65" s="491">
        <v>1353</v>
      </c>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12</v>
      </c>
      <c r="AV66" s="491">
        <v>19</v>
      </c>
      <c r="AW66" s="491">
        <v>14</v>
      </c>
      <c r="AX66" s="491">
        <v>18</v>
      </c>
      <c r="AY66" s="491">
        <v>20</v>
      </c>
      <c r="AZ66" s="491">
        <v>25</v>
      </c>
      <c r="BA66" s="491">
        <v>29</v>
      </c>
      <c r="BB66" s="491">
        <v>34</v>
      </c>
      <c r="BC66" s="491">
        <v>29</v>
      </c>
      <c r="BD66" s="491">
        <v>68</v>
      </c>
      <c r="BE66" s="491">
        <v>51</v>
      </c>
      <c r="BF66" s="491">
        <v>66</v>
      </c>
      <c r="BG66" s="491">
        <v>70</v>
      </c>
      <c r="BH66" s="491">
        <v>70</v>
      </c>
      <c r="BI66" s="491">
        <v>56</v>
      </c>
      <c r="BJ66" s="491">
        <v>46</v>
      </c>
      <c r="BK66" s="491">
        <v>57</v>
      </c>
      <c r="BL66" s="491">
        <v>59</v>
      </c>
      <c r="BM66" s="491">
        <v>62</v>
      </c>
      <c r="BN66" s="491">
        <v>70</v>
      </c>
      <c r="BO66" s="491">
        <v>55</v>
      </c>
      <c r="BP66" s="491">
        <v>60</v>
      </c>
      <c r="BQ66" s="491">
        <v>65</v>
      </c>
      <c r="BR66" s="491">
        <v>54</v>
      </c>
      <c r="BS66" s="491">
        <v>83</v>
      </c>
      <c r="BT66" s="491">
        <v>78</v>
      </c>
      <c r="BU66" s="491">
        <v>79</v>
      </c>
      <c r="BV66" s="491">
        <v>88</v>
      </c>
      <c r="BW66" s="491">
        <v>81</v>
      </c>
      <c r="BX66" s="491">
        <v>99</v>
      </c>
      <c r="BY66" s="491">
        <v>77</v>
      </c>
      <c r="BZ66" s="491">
        <v>92</v>
      </c>
      <c r="CA66" s="491">
        <v>77</v>
      </c>
      <c r="CB66" s="491">
        <v>109</v>
      </c>
      <c r="CC66" s="491">
        <v>83</v>
      </c>
      <c r="CD66" s="491">
        <v>92</v>
      </c>
      <c r="CE66" s="955">
        <v>75</v>
      </c>
      <c r="CF66" s="956">
        <v>105</v>
      </c>
      <c r="CG66" s="956">
        <v>93</v>
      </c>
      <c r="CH66" s="956">
        <v>110</v>
      </c>
      <c r="CI66" s="956">
        <v>151</v>
      </c>
      <c r="CJ66" s="956">
        <v>146</v>
      </c>
      <c r="CK66" s="956">
        <v>116</v>
      </c>
      <c r="CL66" s="956">
        <v>159</v>
      </c>
      <c r="CM66" s="956">
        <v>162</v>
      </c>
      <c r="CN66" s="956">
        <v>162</v>
      </c>
      <c r="CO66" s="956">
        <v>179</v>
      </c>
      <c r="CP66" s="956">
        <v>190</v>
      </c>
      <c r="CQ66" s="956">
        <v>130</v>
      </c>
      <c r="CR66" s="956">
        <v>99</v>
      </c>
      <c r="CS66" s="956">
        <v>98</v>
      </c>
      <c r="CT66" s="956">
        <v>170</v>
      </c>
      <c r="CU66" s="956">
        <v>124</v>
      </c>
      <c r="CV66" s="956">
        <v>150</v>
      </c>
      <c r="CW66" s="956">
        <v>242</v>
      </c>
      <c r="CX66" s="956">
        <v>211</v>
      </c>
      <c r="CY66" s="956">
        <v>149</v>
      </c>
      <c r="CZ66" s="956">
        <v>157</v>
      </c>
      <c r="DA66" s="956">
        <v>120</v>
      </c>
      <c r="DB66" s="956">
        <v>112</v>
      </c>
      <c r="DC66" s="956">
        <v>342</v>
      </c>
      <c r="DD66" s="956">
        <v>443</v>
      </c>
      <c r="DE66" s="956">
        <v>461</v>
      </c>
      <c r="DF66" s="956">
        <v>422</v>
      </c>
      <c r="DG66" s="956">
        <v>343</v>
      </c>
      <c r="DH66" s="956">
        <v>607</v>
      </c>
      <c r="DI66" s="956">
        <v>690</v>
      </c>
      <c r="DJ66" s="956">
        <v>558</v>
      </c>
      <c r="DK66" s="956">
        <v>460</v>
      </c>
      <c r="DL66" s="956">
        <v>700</v>
      </c>
      <c r="DM66" s="956">
        <v>893</v>
      </c>
      <c r="DN66" s="956">
        <v>589</v>
      </c>
      <c r="DO66" s="956">
        <v>645</v>
      </c>
      <c r="DP66" s="956">
        <v>621</v>
      </c>
      <c r="DQ66" s="956">
        <v>704</v>
      </c>
      <c r="DR66" s="956">
        <v>503</v>
      </c>
      <c r="DS66" s="956">
        <v>781</v>
      </c>
      <c r="DT66" s="956">
        <v>539</v>
      </c>
      <c r="DU66" s="491">
        <v>866</v>
      </c>
      <c r="DV66" s="491">
        <v>753</v>
      </c>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c r="AV67" s="493"/>
      <c r="AW67" s="493"/>
      <c r="AX67" s="493"/>
      <c r="AY67" s="493"/>
      <c r="AZ67" s="493"/>
      <c r="BA67" s="493"/>
      <c r="BB67" s="493"/>
      <c r="BC67" s="493"/>
      <c r="BD67" s="493"/>
      <c r="BE67" s="493"/>
      <c r="BF67" s="493"/>
      <c r="BG67" s="493"/>
      <c r="BH67" s="493"/>
      <c r="BI67" s="493"/>
      <c r="BJ67" s="493"/>
      <c r="BK67" s="493"/>
      <c r="BL67" s="493"/>
      <c r="BM67" s="493"/>
      <c r="BN67" s="493"/>
      <c r="BO67" s="493"/>
      <c r="BP67" s="493"/>
      <c r="BQ67" s="493"/>
      <c r="BR67" s="493"/>
      <c r="BS67" s="493"/>
      <c r="BT67" s="493"/>
      <c r="BU67" s="493"/>
      <c r="BV67" s="493"/>
      <c r="BW67" s="493"/>
      <c r="BX67" s="493"/>
      <c r="BY67" s="493"/>
      <c r="BZ67" s="493"/>
      <c r="CA67" s="493"/>
      <c r="CB67" s="493"/>
      <c r="CC67" s="493"/>
      <c r="CD67" s="493"/>
      <c r="CE67" s="957"/>
      <c r="CF67" s="958"/>
      <c r="CG67" s="958"/>
      <c r="CH67" s="958"/>
      <c r="CI67" s="958"/>
      <c r="CJ67" s="958"/>
      <c r="CK67" s="958"/>
      <c r="CL67" s="958"/>
      <c r="CM67" s="958"/>
      <c r="CN67" s="958"/>
      <c r="CO67" s="958"/>
      <c r="CP67" s="958"/>
      <c r="CQ67" s="958"/>
      <c r="CR67" s="958"/>
      <c r="CS67" s="958"/>
      <c r="CT67" s="958"/>
      <c r="CU67" s="958"/>
      <c r="CV67" s="958"/>
      <c r="CW67" s="958"/>
      <c r="CX67" s="958"/>
      <c r="CY67" s="958"/>
      <c r="CZ67" s="958"/>
      <c r="DA67" s="958"/>
      <c r="DB67" s="958"/>
      <c r="DC67" s="958"/>
      <c r="DD67" s="958"/>
      <c r="DE67" s="958"/>
      <c r="DF67" s="958"/>
      <c r="DG67" s="958"/>
      <c r="DH67" s="958"/>
      <c r="DI67" s="958"/>
      <c r="DJ67" s="958"/>
      <c r="DK67" s="958"/>
      <c r="DL67" s="958"/>
      <c r="DM67" s="958"/>
      <c r="DN67" s="958"/>
      <c r="DO67" s="958"/>
      <c r="DP67" s="958"/>
      <c r="DQ67" s="958"/>
      <c r="DR67" s="958"/>
      <c r="DS67" s="958"/>
      <c r="DT67" s="958"/>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53"/>
      <c r="CF68" s="954"/>
      <c r="CG68" s="954"/>
      <c r="CH68" s="954"/>
      <c r="CI68" s="954"/>
      <c r="CJ68" s="954"/>
      <c r="CK68" s="954"/>
      <c r="CL68" s="954"/>
      <c r="CM68" s="954"/>
      <c r="CN68" s="954"/>
      <c r="CO68" s="954"/>
      <c r="CP68" s="954"/>
      <c r="CQ68" s="954"/>
      <c r="CR68" s="954"/>
      <c r="CS68" s="954"/>
      <c r="CT68" s="954"/>
      <c r="CU68" s="954"/>
      <c r="CV68" s="954"/>
      <c r="CW68" s="954"/>
      <c r="CX68" s="954"/>
      <c r="CY68" s="954"/>
      <c r="CZ68" s="954"/>
      <c r="DA68" s="954"/>
      <c r="DB68" s="954"/>
      <c r="DC68" s="954"/>
      <c r="DD68" s="954"/>
      <c r="DE68" s="954"/>
      <c r="DF68" s="954"/>
      <c r="DG68" s="954"/>
      <c r="DH68" s="954"/>
      <c r="DI68" s="954"/>
      <c r="DJ68" s="954"/>
      <c r="DK68" s="954"/>
      <c r="DL68" s="954"/>
      <c r="DM68" s="954"/>
      <c r="DN68" s="954"/>
      <c r="DO68" s="954"/>
      <c r="DP68" s="954"/>
      <c r="DQ68" s="954"/>
      <c r="DR68" s="954"/>
      <c r="DS68" s="954"/>
      <c r="DT68" s="954"/>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-48</v>
      </c>
      <c r="AV69" s="485">
        <v>-48</v>
      </c>
      <c r="AW69" s="485">
        <v>-57</v>
      </c>
      <c r="AX69" s="485">
        <v>-53</v>
      </c>
      <c r="AY69" s="485">
        <v>-37</v>
      </c>
      <c r="AZ69" s="485">
        <v>-41</v>
      </c>
      <c r="BA69" s="485">
        <v>-51</v>
      </c>
      <c r="BB69" s="485">
        <v>-62</v>
      </c>
      <c r="BC69" s="485">
        <v>-81</v>
      </c>
      <c r="BD69" s="485">
        <v>-103</v>
      </c>
      <c r="BE69" s="485">
        <v>-122</v>
      </c>
      <c r="BF69" s="485">
        <v>-120</v>
      </c>
      <c r="BG69" s="485">
        <v>-135</v>
      </c>
      <c r="BH69" s="485">
        <v>-132</v>
      </c>
      <c r="BI69" s="485">
        <v>-124</v>
      </c>
      <c r="BJ69" s="485">
        <v>-126</v>
      </c>
      <c r="BK69" s="485">
        <v>-146</v>
      </c>
      <c r="BL69" s="485">
        <v>-134</v>
      </c>
      <c r="BM69" s="485">
        <v>-131</v>
      </c>
      <c r="BN69" s="485">
        <v>-155</v>
      </c>
      <c r="BO69" s="485">
        <v>-138</v>
      </c>
      <c r="BP69" s="485">
        <v>-151</v>
      </c>
      <c r="BQ69" s="485">
        <v>-150</v>
      </c>
      <c r="BR69" s="485">
        <v>-157</v>
      </c>
      <c r="BS69" s="485">
        <v>-178</v>
      </c>
      <c r="BT69" s="485">
        <v>-195</v>
      </c>
      <c r="BU69" s="485">
        <v>-221</v>
      </c>
      <c r="BV69" s="485">
        <v>-183</v>
      </c>
      <c r="BW69" s="485">
        <v>-189</v>
      </c>
      <c r="BX69" s="485">
        <v>-166</v>
      </c>
      <c r="BY69" s="485">
        <v>-197</v>
      </c>
      <c r="BZ69" s="485">
        <v>-242</v>
      </c>
      <c r="CA69" s="485">
        <v>-244</v>
      </c>
      <c r="CB69" s="485">
        <v>-223</v>
      </c>
      <c r="CC69" s="485">
        <v>-217</v>
      </c>
      <c r="CD69" s="485">
        <v>-224</v>
      </c>
      <c r="CE69" s="951">
        <v>-273</v>
      </c>
      <c r="CF69" s="952">
        <v>-300</v>
      </c>
      <c r="CG69" s="952">
        <v>-287</v>
      </c>
      <c r="CH69" s="952">
        <v>-293</v>
      </c>
      <c r="CI69" s="952">
        <v>-305</v>
      </c>
      <c r="CJ69" s="952">
        <v>-344</v>
      </c>
      <c r="CK69" s="952">
        <v>-330</v>
      </c>
      <c r="CL69" s="952">
        <v>-297</v>
      </c>
      <c r="CM69" s="952">
        <v>-230</v>
      </c>
      <c r="CN69" s="952">
        <v>-227</v>
      </c>
      <c r="CO69" s="952">
        <v>-272</v>
      </c>
      <c r="CP69" s="952">
        <v>-242</v>
      </c>
      <c r="CQ69" s="952">
        <v>-125</v>
      </c>
      <c r="CR69" s="952">
        <v>-72</v>
      </c>
      <c r="CS69" s="952">
        <v>-62</v>
      </c>
      <c r="CT69" s="952">
        <v>-132</v>
      </c>
      <c r="CU69" s="952">
        <v>-111</v>
      </c>
      <c r="CV69" s="952">
        <v>-130</v>
      </c>
      <c r="CW69" s="952">
        <v>-113</v>
      </c>
      <c r="CX69" s="952">
        <v>-103</v>
      </c>
      <c r="CY69" s="952">
        <v>-211</v>
      </c>
      <c r="CZ69" s="952">
        <v>-174</v>
      </c>
      <c r="DA69" s="952">
        <v>-136</v>
      </c>
      <c r="DB69" s="952">
        <v>-174</v>
      </c>
      <c r="DC69" s="952">
        <v>-587</v>
      </c>
      <c r="DD69" s="952">
        <v>-593</v>
      </c>
      <c r="DE69" s="952">
        <v>-581</v>
      </c>
      <c r="DF69" s="952">
        <v>-600</v>
      </c>
      <c r="DG69" s="952">
        <v>-505</v>
      </c>
      <c r="DH69" s="952">
        <v>-656</v>
      </c>
      <c r="DI69" s="952">
        <v>-738</v>
      </c>
      <c r="DJ69" s="952">
        <v>-561</v>
      </c>
      <c r="DK69" s="952">
        <v>-756</v>
      </c>
      <c r="DL69" s="952">
        <v>-839</v>
      </c>
      <c r="DM69" s="952">
        <v>-907</v>
      </c>
      <c r="DN69" s="952">
        <v>-845</v>
      </c>
      <c r="DO69" s="952">
        <v>-767</v>
      </c>
      <c r="DP69" s="952">
        <v>-791</v>
      </c>
      <c r="DQ69" s="952">
        <v>-752</v>
      </c>
      <c r="DR69" s="952">
        <v>-646</v>
      </c>
      <c r="DS69" s="952">
        <v>-840</v>
      </c>
      <c r="DT69" s="952">
        <v>-783</v>
      </c>
      <c r="DU69" s="485">
        <v>-674</v>
      </c>
      <c r="DV69" s="485">
        <v>-876</v>
      </c>
      <c r="DW69" s="485"/>
      <c r="DX69" s="485"/>
      <c r="DY69" s="485"/>
      <c r="DZ69" s="485"/>
    </row>
    <row r="70" spans="1:130">
      <c r="A70" t="s">
        <v>1397</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58</v>
      </c>
      <c r="AW70" s="493">
        <v>50</v>
      </c>
      <c r="AX70" s="493">
        <v>52</v>
      </c>
      <c r="AY70" s="493">
        <v>69</v>
      </c>
      <c r="AZ70" s="493">
        <v>77</v>
      </c>
      <c r="BA70" s="493">
        <v>81</v>
      </c>
      <c r="BB70" s="493">
        <v>78</v>
      </c>
      <c r="BC70" s="493">
        <v>70</v>
      </c>
      <c r="BD70" s="493">
        <v>84</v>
      </c>
      <c r="BE70" s="493">
        <v>82</v>
      </c>
      <c r="BF70" s="493">
        <v>83</v>
      </c>
      <c r="BG70" s="493">
        <v>81</v>
      </c>
      <c r="BH70" s="493">
        <v>78</v>
      </c>
      <c r="BI70" s="493">
        <v>90</v>
      </c>
      <c r="BJ70" s="493">
        <v>85</v>
      </c>
      <c r="BK70" s="493">
        <v>84</v>
      </c>
      <c r="BL70" s="493">
        <v>91</v>
      </c>
      <c r="BM70" s="493">
        <v>107</v>
      </c>
      <c r="BN70" s="493">
        <v>101</v>
      </c>
      <c r="BO70" s="493">
        <v>117</v>
      </c>
      <c r="BP70" s="493">
        <v>114</v>
      </c>
      <c r="BQ70" s="493">
        <v>152</v>
      </c>
      <c r="BR70" s="493">
        <v>139</v>
      </c>
      <c r="BS70" s="493">
        <v>137</v>
      </c>
      <c r="BT70" s="493">
        <v>124</v>
      </c>
      <c r="BU70" s="493">
        <v>152</v>
      </c>
      <c r="BV70" s="493">
        <v>152</v>
      </c>
      <c r="BW70" s="493">
        <v>150</v>
      </c>
      <c r="BX70" s="493">
        <v>191</v>
      </c>
      <c r="BY70" s="493">
        <v>179</v>
      </c>
      <c r="BZ70" s="493">
        <v>162</v>
      </c>
      <c r="CA70" s="493">
        <v>174</v>
      </c>
      <c r="CB70" s="493">
        <v>187</v>
      </c>
      <c r="CC70" s="493">
        <v>213</v>
      </c>
      <c r="CD70" s="493">
        <v>206</v>
      </c>
      <c r="CE70" s="957">
        <v>199</v>
      </c>
      <c r="CF70" s="958">
        <v>199</v>
      </c>
      <c r="CG70" s="958">
        <v>210</v>
      </c>
      <c r="CH70" s="958">
        <v>206</v>
      </c>
      <c r="CI70" s="958">
        <v>241</v>
      </c>
      <c r="CJ70" s="958">
        <v>232</v>
      </c>
      <c r="CK70" s="958">
        <v>303</v>
      </c>
      <c r="CL70" s="958">
        <v>281</v>
      </c>
      <c r="CM70" s="958">
        <v>349</v>
      </c>
      <c r="CN70" s="958">
        <v>385</v>
      </c>
      <c r="CO70" s="958">
        <v>408</v>
      </c>
      <c r="CP70" s="958">
        <v>438</v>
      </c>
      <c r="CQ70" s="958">
        <v>403</v>
      </c>
      <c r="CR70" s="958">
        <v>430</v>
      </c>
      <c r="CS70" s="958">
        <v>511</v>
      </c>
      <c r="CT70" s="958">
        <v>453</v>
      </c>
      <c r="CU70" s="958">
        <v>438</v>
      </c>
      <c r="CV70" s="958">
        <v>470</v>
      </c>
      <c r="CW70" s="958">
        <v>583</v>
      </c>
      <c r="CX70" s="958">
        <v>593</v>
      </c>
      <c r="CY70" s="958">
        <v>467</v>
      </c>
      <c r="CZ70" s="958">
        <v>329</v>
      </c>
      <c r="DA70" s="958">
        <v>607</v>
      </c>
      <c r="DB70" s="958">
        <v>444</v>
      </c>
      <c r="DC70" s="958">
        <v>388</v>
      </c>
      <c r="DD70" s="958">
        <v>493</v>
      </c>
      <c r="DE70" s="958">
        <v>586</v>
      </c>
      <c r="DF70" s="958">
        <v>678</v>
      </c>
      <c r="DG70" s="958">
        <v>642</v>
      </c>
      <c r="DH70" s="958">
        <v>763</v>
      </c>
      <c r="DI70" s="958">
        <v>851</v>
      </c>
      <c r="DJ70" s="958">
        <v>832</v>
      </c>
      <c r="DK70" s="958">
        <v>896</v>
      </c>
      <c r="DL70" s="958">
        <v>1003</v>
      </c>
      <c r="DM70" s="958">
        <v>1089</v>
      </c>
      <c r="DN70" s="958">
        <v>1084</v>
      </c>
      <c r="DO70" s="958">
        <v>1103</v>
      </c>
      <c r="DP70" s="958">
        <v>1276</v>
      </c>
      <c r="DQ70" s="958">
        <v>1646</v>
      </c>
      <c r="DR70" s="958">
        <v>1635</v>
      </c>
      <c r="DS70" s="958">
        <v>1231</v>
      </c>
      <c r="DT70" s="958">
        <v>1118</v>
      </c>
      <c r="DU70" s="493">
        <v>1409</v>
      </c>
      <c r="DV70" s="493">
        <v>1283</v>
      </c>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55">
        <v>99</v>
      </c>
      <c r="CF71" s="956">
        <v>97</v>
      </c>
      <c r="CG71" s="956">
        <v>106</v>
      </c>
      <c r="CH71" s="956">
        <v>100</v>
      </c>
      <c r="CI71" s="956">
        <v>84</v>
      </c>
      <c r="CJ71" s="956">
        <v>87</v>
      </c>
      <c r="CK71" s="956">
        <v>112</v>
      </c>
      <c r="CL71" s="956">
        <v>108</v>
      </c>
      <c r="CM71" s="956">
        <v>181</v>
      </c>
      <c r="CN71" s="956">
        <v>208</v>
      </c>
      <c r="CO71" s="956">
        <v>228</v>
      </c>
      <c r="CP71" s="956">
        <v>236</v>
      </c>
      <c r="CQ71" s="956">
        <v>224</v>
      </c>
      <c r="CR71" s="956">
        <v>232</v>
      </c>
      <c r="CS71" s="956">
        <v>230</v>
      </c>
      <c r="CT71" s="956">
        <v>224</v>
      </c>
      <c r="CU71" s="956">
        <v>214</v>
      </c>
      <c r="CV71" s="956">
        <v>244</v>
      </c>
      <c r="CW71" s="956">
        <v>287</v>
      </c>
      <c r="CX71" s="956">
        <v>310</v>
      </c>
      <c r="CY71" s="956">
        <v>277</v>
      </c>
      <c r="CZ71" s="956">
        <v>249</v>
      </c>
      <c r="DA71" s="956">
        <v>458</v>
      </c>
      <c r="DB71" s="956">
        <v>313</v>
      </c>
      <c r="DC71" s="956">
        <v>258</v>
      </c>
      <c r="DD71" s="956">
        <v>364</v>
      </c>
      <c r="DE71" s="956">
        <v>443</v>
      </c>
      <c r="DF71" s="956">
        <v>510</v>
      </c>
      <c r="DG71" s="956">
        <v>479</v>
      </c>
      <c r="DH71" s="956">
        <v>535</v>
      </c>
      <c r="DI71" s="956">
        <v>585</v>
      </c>
      <c r="DJ71" s="956">
        <v>578</v>
      </c>
      <c r="DK71" s="956">
        <v>650</v>
      </c>
      <c r="DL71" s="956">
        <v>761</v>
      </c>
      <c r="DM71" s="956">
        <v>712</v>
      </c>
      <c r="DN71" s="956">
        <v>742</v>
      </c>
      <c r="DO71" s="956">
        <v>821</v>
      </c>
      <c r="DP71" s="956">
        <v>963</v>
      </c>
      <c r="DQ71" s="956">
        <v>1188</v>
      </c>
      <c r="DR71" s="956">
        <v>1265</v>
      </c>
      <c r="DS71" s="956">
        <v>917</v>
      </c>
      <c r="DT71" s="956">
        <v>752</v>
      </c>
      <c r="DU71" s="491">
        <v>890</v>
      </c>
      <c r="DV71" s="491">
        <v>871</v>
      </c>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55">
        <v>100</v>
      </c>
      <c r="CF72" s="956">
        <v>102</v>
      </c>
      <c r="CG72" s="956">
        <v>104</v>
      </c>
      <c r="CH72" s="956">
        <v>106</v>
      </c>
      <c r="CI72" s="956">
        <v>157</v>
      </c>
      <c r="CJ72" s="956">
        <v>145</v>
      </c>
      <c r="CK72" s="956">
        <v>191</v>
      </c>
      <c r="CL72" s="956">
        <v>173</v>
      </c>
      <c r="CM72" s="956">
        <v>168</v>
      </c>
      <c r="CN72" s="956">
        <v>177</v>
      </c>
      <c r="CO72" s="956">
        <v>180</v>
      </c>
      <c r="CP72" s="956">
        <v>202</v>
      </c>
      <c r="CQ72" s="956">
        <v>179</v>
      </c>
      <c r="CR72" s="956">
        <v>197</v>
      </c>
      <c r="CS72" s="956">
        <v>281</v>
      </c>
      <c r="CT72" s="956">
        <v>230</v>
      </c>
      <c r="CU72" s="956">
        <v>224</v>
      </c>
      <c r="CV72" s="956">
        <v>226</v>
      </c>
      <c r="CW72" s="956">
        <v>297</v>
      </c>
      <c r="CX72" s="956">
        <v>282</v>
      </c>
      <c r="CY72" s="956">
        <v>190</v>
      </c>
      <c r="CZ72" s="956">
        <v>80</v>
      </c>
      <c r="DA72" s="956">
        <v>149</v>
      </c>
      <c r="DB72" s="956">
        <v>130</v>
      </c>
      <c r="DC72" s="956">
        <v>130</v>
      </c>
      <c r="DD72" s="956">
        <v>130</v>
      </c>
      <c r="DE72" s="956">
        <v>144</v>
      </c>
      <c r="DF72" s="956">
        <v>167</v>
      </c>
      <c r="DG72" s="956">
        <v>164</v>
      </c>
      <c r="DH72" s="956">
        <v>228</v>
      </c>
      <c r="DI72" s="956">
        <v>265</v>
      </c>
      <c r="DJ72" s="956">
        <v>253</v>
      </c>
      <c r="DK72" s="956">
        <v>245</v>
      </c>
      <c r="DL72" s="956">
        <v>241</v>
      </c>
      <c r="DM72" s="956">
        <v>377</v>
      </c>
      <c r="DN72" s="956">
        <v>342</v>
      </c>
      <c r="DO72" s="956">
        <v>282</v>
      </c>
      <c r="DP72" s="956">
        <v>313</v>
      </c>
      <c r="DQ72" s="956">
        <v>458</v>
      </c>
      <c r="DR72" s="956">
        <v>370</v>
      </c>
      <c r="DS72" s="956">
        <v>314</v>
      </c>
      <c r="DT72" s="956">
        <v>365</v>
      </c>
      <c r="DU72" s="491">
        <v>519</v>
      </c>
      <c r="DV72" s="491">
        <v>412</v>
      </c>
      <c r="DW72" s="491"/>
      <c r="DX72" s="491"/>
      <c r="DY72" s="491"/>
      <c r="DZ72" s="491"/>
    </row>
    <row r="73" spans="1:130">
      <c r="A73" t="s">
        <v>1398</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89</v>
      </c>
      <c r="AV73" s="493">
        <v>106</v>
      </c>
      <c r="AW73" s="493">
        <v>107</v>
      </c>
      <c r="AX73" s="493">
        <v>105</v>
      </c>
      <c r="AY73" s="493">
        <v>106</v>
      </c>
      <c r="AZ73" s="493">
        <v>118</v>
      </c>
      <c r="BA73" s="493">
        <v>132</v>
      </c>
      <c r="BB73" s="493">
        <v>140</v>
      </c>
      <c r="BC73" s="493">
        <v>151</v>
      </c>
      <c r="BD73" s="493">
        <v>187</v>
      </c>
      <c r="BE73" s="493">
        <v>204</v>
      </c>
      <c r="BF73" s="493">
        <v>203</v>
      </c>
      <c r="BG73" s="493">
        <v>216</v>
      </c>
      <c r="BH73" s="493">
        <v>210</v>
      </c>
      <c r="BI73" s="493">
        <v>214</v>
      </c>
      <c r="BJ73" s="493">
        <v>211</v>
      </c>
      <c r="BK73" s="493">
        <v>230</v>
      </c>
      <c r="BL73" s="493">
        <v>225</v>
      </c>
      <c r="BM73" s="493">
        <v>238</v>
      </c>
      <c r="BN73" s="493">
        <v>256</v>
      </c>
      <c r="BO73" s="493">
        <v>255</v>
      </c>
      <c r="BP73" s="493">
        <v>265</v>
      </c>
      <c r="BQ73" s="493">
        <v>302</v>
      </c>
      <c r="BR73" s="493">
        <v>296</v>
      </c>
      <c r="BS73" s="493">
        <v>315</v>
      </c>
      <c r="BT73" s="493">
        <v>319</v>
      </c>
      <c r="BU73" s="493">
        <v>373</v>
      </c>
      <c r="BV73" s="493">
        <v>335</v>
      </c>
      <c r="BW73" s="493">
        <v>339</v>
      </c>
      <c r="BX73" s="493">
        <v>357</v>
      </c>
      <c r="BY73" s="493">
        <v>376</v>
      </c>
      <c r="BZ73" s="493">
        <v>404</v>
      </c>
      <c r="CA73" s="493">
        <v>418</v>
      </c>
      <c r="CB73" s="493">
        <v>410</v>
      </c>
      <c r="CC73" s="493">
        <v>430</v>
      </c>
      <c r="CD73" s="493">
        <v>430</v>
      </c>
      <c r="CE73" s="957">
        <v>472</v>
      </c>
      <c r="CF73" s="958">
        <v>499</v>
      </c>
      <c r="CG73" s="958">
        <v>497</v>
      </c>
      <c r="CH73" s="958">
        <v>499</v>
      </c>
      <c r="CI73" s="958">
        <v>546</v>
      </c>
      <c r="CJ73" s="958">
        <v>576</v>
      </c>
      <c r="CK73" s="958">
        <v>633</v>
      </c>
      <c r="CL73" s="958">
        <v>578</v>
      </c>
      <c r="CM73" s="958">
        <v>579</v>
      </c>
      <c r="CN73" s="958">
        <v>612</v>
      </c>
      <c r="CO73" s="958">
        <v>680</v>
      </c>
      <c r="CP73" s="958">
        <v>680</v>
      </c>
      <c r="CQ73" s="958">
        <v>528</v>
      </c>
      <c r="CR73" s="958">
        <v>502</v>
      </c>
      <c r="CS73" s="958">
        <v>574</v>
      </c>
      <c r="CT73" s="958">
        <v>586</v>
      </c>
      <c r="CU73" s="958">
        <v>549</v>
      </c>
      <c r="CV73" s="958">
        <v>600</v>
      </c>
      <c r="CW73" s="958">
        <v>697</v>
      </c>
      <c r="CX73" s="958">
        <v>695</v>
      </c>
      <c r="CY73" s="958">
        <v>677</v>
      </c>
      <c r="CZ73" s="958">
        <v>503</v>
      </c>
      <c r="DA73" s="958">
        <v>743</v>
      </c>
      <c r="DB73" s="958">
        <v>618</v>
      </c>
      <c r="DC73" s="958">
        <v>976</v>
      </c>
      <c r="DD73" s="958">
        <v>1086</v>
      </c>
      <c r="DE73" s="958">
        <v>1168</v>
      </c>
      <c r="DF73" s="958">
        <v>1278</v>
      </c>
      <c r="DG73" s="958">
        <v>1147</v>
      </c>
      <c r="DH73" s="958">
        <v>1419</v>
      </c>
      <c r="DI73" s="958">
        <v>1588</v>
      </c>
      <c r="DJ73" s="958">
        <v>1392</v>
      </c>
      <c r="DK73" s="958">
        <v>1652</v>
      </c>
      <c r="DL73" s="958">
        <v>1842</v>
      </c>
      <c r="DM73" s="958">
        <v>1996</v>
      </c>
      <c r="DN73" s="958">
        <v>1929</v>
      </c>
      <c r="DO73" s="958">
        <v>1870</v>
      </c>
      <c r="DP73" s="958">
        <v>2068</v>
      </c>
      <c r="DQ73" s="958">
        <v>2399</v>
      </c>
      <c r="DR73" s="958">
        <v>2282</v>
      </c>
      <c r="DS73" s="958">
        <v>2071</v>
      </c>
      <c r="DT73" s="958">
        <v>1900</v>
      </c>
      <c r="DU73" s="493">
        <v>2083</v>
      </c>
      <c r="DV73" s="493">
        <v>2159</v>
      </c>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55">
        <v>282</v>
      </c>
      <c r="CF74" s="956">
        <v>315</v>
      </c>
      <c r="CG74" s="956">
        <v>313</v>
      </c>
      <c r="CH74" s="956">
        <v>311</v>
      </c>
      <c r="CI74" s="956">
        <v>354</v>
      </c>
      <c r="CJ74" s="956">
        <v>369</v>
      </c>
      <c r="CK74" s="956">
        <v>394</v>
      </c>
      <c r="CL74" s="956">
        <v>358</v>
      </c>
      <c r="CM74" s="956">
        <v>382</v>
      </c>
      <c r="CN74" s="956">
        <v>410</v>
      </c>
      <c r="CO74" s="956">
        <v>438</v>
      </c>
      <c r="CP74" s="956">
        <v>442</v>
      </c>
      <c r="CQ74" s="956">
        <v>336</v>
      </c>
      <c r="CR74" s="956">
        <v>329</v>
      </c>
      <c r="CS74" s="956">
        <v>365</v>
      </c>
      <c r="CT74" s="956">
        <v>386</v>
      </c>
      <c r="CU74" s="956">
        <v>355</v>
      </c>
      <c r="CV74" s="956">
        <v>428</v>
      </c>
      <c r="CW74" s="956">
        <v>473</v>
      </c>
      <c r="CX74" s="956">
        <v>495</v>
      </c>
      <c r="CY74" s="956">
        <v>505</v>
      </c>
      <c r="CZ74" s="956">
        <v>433</v>
      </c>
      <c r="DA74" s="956">
        <v>632</v>
      </c>
      <c r="DB74" s="956">
        <v>534</v>
      </c>
      <c r="DC74" s="956">
        <v>844</v>
      </c>
      <c r="DD74" s="956">
        <v>928</v>
      </c>
      <c r="DE74" s="956">
        <v>953</v>
      </c>
      <c r="DF74" s="956">
        <v>1089</v>
      </c>
      <c r="DG74" s="956">
        <v>941</v>
      </c>
      <c r="DH74" s="956">
        <v>1206</v>
      </c>
      <c r="DI74" s="956">
        <v>1381</v>
      </c>
      <c r="DJ74" s="956">
        <v>1113</v>
      </c>
      <c r="DK74" s="956">
        <v>1413</v>
      </c>
      <c r="DL74" s="956">
        <v>1585</v>
      </c>
      <c r="DM74" s="956">
        <v>1715</v>
      </c>
      <c r="DN74" s="956">
        <v>1622</v>
      </c>
      <c r="DO74" s="956">
        <v>1594</v>
      </c>
      <c r="DP74" s="956">
        <v>1759</v>
      </c>
      <c r="DQ74" s="956">
        <v>2030</v>
      </c>
      <c r="DR74" s="956">
        <v>1932</v>
      </c>
      <c r="DS74" s="956">
        <v>1749</v>
      </c>
      <c r="DT74" s="956">
        <v>1514</v>
      </c>
      <c r="DU74" s="491">
        <v>1695</v>
      </c>
      <c r="DV74" s="491">
        <v>1767</v>
      </c>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59">
        <v>190</v>
      </c>
      <c r="CF75" s="960">
        <v>184</v>
      </c>
      <c r="CG75" s="960">
        <v>184</v>
      </c>
      <c r="CH75" s="960">
        <v>188</v>
      </c>
      <c r="CI75" s="960">
        <v>192</v>
      </c>
      <c r="CJ75" s="960">
        <v>207</v>
      </c>
      <c r="CK75" s="960">
        <v>239</v>
      </c>
      <c r="CL75" s="960">
        <v>220</v>
      </c>
      <c r="CM75" s="960">
        <v>197</v>
      </c>
      <c r="CN75" s="960">
        <v>202</v>
      </c>
      <c r="CO75" s="960">
        <v>242</v>
      </c>
      <c r="CP75" s="960">
        <v>238</v>
      </c>
      <c r="CQ75" s="960">
        <v>192</v>
      </c>
      <c r="CR75" s="960">
        <v>173</v>
      </c>
      <c r="CS75" s="960">
        <v>208</v>
      </c>
      <c r="CT75" s="960">
        <v>200</v>
      </c>
      <c r="CU75" s="960">
        <v>194</v>
      </c>
      <c r="CV75" s="960">
        <v>173</v>
      </c>
      <c r="CW75" s="960">
        <v>224</v>
      </c>
      <c r="CX75" s="960">
        <v>200</v>
      </c>
      <c r="CY75" s="960">
        <v>172</v>
      </c>
      <c r="CZ75" s="960">
        <v>70</v>
      </c>
      <c r="DA75" s="960">
        <v>111</v>
      </c>
      <c r="DB75" s="960">
        <v>83</v>
      </c>
      <c r="DC75" s="960">
        <v>132</v>
      </c>
      <c r="DD75" s="960">
        <v>158</v>
      </c>
      <c r="DE75" s="960">
        <v>215</v>
      </c>
      <c r="DF75" s="960">
        <v>189</v>
      </c>
      <c r="DG75" s="960">
        <v>206</v>
      </c>
      <c r="DH75" s="960">
        <v>213</v>
      </c>
      <c r="DI75" s="960">
        <v>207</v>
      </c>
      <c r="DJ75" s="960">
        <v>279</v>
      </c>
      <c r="DK75" s="960">
        <v>239</v>
      </c>
      <c r="DL75" s="960">
        <v>258</v>
      </c>
      <c r="DM75" s="960">
        <v>281</v>
      </c>
      <c r="DN75" s="960">
        <v>307</v>
      </c>
      <c r="DO75" s="960">
        <v>276</v>
      </c>
      <c r="DP75" s="960">
        <v>308</v>
      </c>
      <c r="DQ75" s="960">
        <v>368</v>
      </c>
      <c r="DR75" s="960">
        <v>350</v>
      </c>
      <c r="DS75" s="960">
        <v>322</v>
      </c>
      <c r="DT75" s="960">
        <v>386</v>
      </c>
      <c r="DU75" s="495">
        <v>388</v>
      </c>
      <c r="DV75" s="495">
        <v>392</v>
      </c>
      <c r="DW75" s="495"/>
      <c r="DX75" s="495"/>
      <c r="DY75" s="495"/>
      <c r="DZ75" s="495"/>
    </row>
    <row r="76" spans="1:130" ht="15.5" thickTop="1">
      <c r="B76" s="875" t="s">
        <v>1436</v>
      </c>
      <c r="S76" s="961"/>
      <c r="T76" s="961"/>
      <c r="U76" s="961"/>
      <c r="V76" s="961"/>
      <c r="W76" s="961"/>
      <c r="X76" s="961"/>
      <c r="Y76" s="961"/>
      <c r="Z76" s="961"/>
      <c r="AA76" s="961"/>
      <c r="AB76" s="961"/>
      <c r="AC76" s="961"/>
      <c r="AD76" s="961"/>
      <c r="AE76" s="961"/>
      <c r="AF76" s="961"/>
      <c r="AG76" s="961"/>
      <c r="AH76" s="961"/>
      <c r="AI76" s="961"/>
      <c r="AJ76" s="961"/>
      <c r="AK76" s="961"/>
      <c r="AL76" s="961"/>
      <c r="AM76" s="961"/>
      <c r="AN76" s="961"/>
      <c r="AO76" s="961"/>
      <c r="AP76" s="961"/>
      <c r="AQ76" s="961"/>
      <c r="AR76" s="961"/>
      <c r="AS76" s="961"/>
      <c r="AT76" s="961"/>
      <c r="AU76" s="961"/>
      <c r="AV76" s="961"/>
      <c r="AW76" s="961"/>
      <c r="AX76" s="961"/>
      <c r="AY76" s="961"/>
      <c r="AZ76" s="961"/>
      <c r="BA76" s="961"/>
      <c r="BB76" s="961"/>
      <c r="BC76" s="961"/>
      <c r="BD76" s="961"/>
      <c r="BE76" s="961"/>
      <c r="BF76" s="961"/>
      <c r="BG76" s="961"/>
      <c r="BH76" s="961"/>
      <c r="BI76" s="961"/>
      <c r="BJ76" s="961"/>
      <c r="BK76" s="961"/>
      <c r="BL76" s="961"/>
      <c r="BM76" s="961"/>
      <c r="BN76" s="961"/>
      <c r="BO76" s="961"/>
      <c r="BP76" s="961"/>
      <c r="BQ76" s="961"/>
      <c r="BR76" s="961"/>
      <c r="BS76" s="961"/>
      <c r="BT76" s="961"/>
      <c r="BU76" s="961"/>
      <c r="BV76" s="961"/>
      <c r="BW76" s="961"/>
      <c r="BX76" s="961"/>
      <c r="BY76" s="961"/>
      <c r="BZ76" s="961"/>
      <c r="CA76" s="961"/>
      <c r="CB76" s="961"/>
      <c r="CC76" s="961"/>
      <c r="CD76" s="961"/>
      <c r="CE76" s="955"/>
      <c r="CF76" s="956"/>
      <c r="CG76" s="956"/>
      <c r="CH76" s="956"/>
      <c r="CI76" s="956"/>
      <c r="CJ76" s="956"/>
      <c r="CK76" s="956"/>
      <c r="CL76" s="956"/>
      <c r="CM76" s="956"/>
      <c r="CN76" s="956"/>
      <c r="CO76" s="956"/>
      <c r="CP76" s="956"/>
      <c r="CQ76" s="956"/>
      <c r="CR76" s="956"/>
      <c r="CS76" s="956"/>
      <c r="CT76" s="956"/>
      <c r="CU76" s="956"/>
      <c r="CV76" s="956"/>
      <c r="CW76" s="956"/>
      <c r="CX76" s="956"/>
      <c r="CY76" s="956"/>
      <c r="CZ76" s="956"/>
      <c r="DA76" s="956"/>
      <c r="DB76" s="956"/>
      <c r="DC76" s="956"/>
      <c r="DD76" s="956"/>
      <c r="DE76" s="956"/>
      <c r="DF76" s="956"/>
      <c r="DG76" s="956"/>
      <c r="DH76" s="956"/>
      <c r="DI76" s="956"/>
      <c r="DJ76" s="956"/>
      <c r="DK76" s="956"/>
      <c r="DL76" s="956"/>
      <c r="DM76" s="956"/>
      <c r="DN76" s="956"/>
      <c r="DO76" s="956"/>
      <c r="DP76" s="956"/>
      <c r="DQ76" s="956"/>
      <c r="DR76" s="956"/>
      <c r="DS76" s="956"/>
      <c r="DT76" s="956"/>
      <c r="DU76" s="961"/>
      <c r="DV76" s="961"/>
      <c r="DW76" s="961"/>
      <c r="DX76" s="961"/>
      <c r="DY76" s="961"/>
      <c r="DZ76" s="961"/>
    </row>
    <row r="77" spans="1:130">
      <c r="B77" s="353"/>
      <c r="S77" s="961"/>
      <c r="T77" s="961"/>
      <c r="U77" s="961"/>
      <c r="V77" s="961"/>
      <c r="W77" s="961"/>
      <c r="X77" s="961"/>
      <c r="Y77" s="961"/>
      <c r="Z77" s="961"/>
      <c r="AA77" s="961"/>
      <c r="AB77" s="961"/>
      <c r="AC77" s="961"/>
      <c r="AD77" s="961"/>
      <c r="AE77" s="961"/>
      <c r="AF77" s="961"/>
      <c r="AG77" s="961"/>
      <c r="AH77" s="961"/>
      <c r="AI77" s="961"/>
      <c r="AJ77" s="961"/>
      <c r="AK77" s="961"/>
      <c r="AL77" s="961"/>
      <c r="AM77" s="961"/>
      <c r="AN77" s="961"/>
      <c r="AO77" s="961"/>
      <c r="AP77" s="961"/>
      <c r="AQ77" s="961"/>
      <c r="AR77" s="961"/>
      <c r="AS77" s="961"/>
      <c r="AT77" s="961"/>
      <c r="AU77" s="961"/>
      <c r="AV77" s="961"/>
      <c r="AW77" s="961"/>
      <c r="AX77" s="961"/>
      <c r="AY77" s="961"/>
      <c r="AZ77" s="961"/>
      <c r="BA77" s="961"/>
      <c r="BB77" s="961"/>
      <c r="BC77" s="961"/>
      <c r="BD77" s="961"/>
      <c r="BE77" s="961"/>
      <c r="BF77" s="961"/>
      <c r="BG77" s="961"/>
      <c r="BH77" s="961"/>
      <c r="BI77" s="961"/>
      <c r="BJ77" s="961"/>
      <c r="BK77" s="961"/>
      <c r="BL77" s="961"/>
      <c r="BM77" s="961"/>
      <c r="BN77" s="961"/>
      <c r="BO77" s="961"/>
      <c r="BP77" s="961"/>
      <c r="BQ77" s="961"/>
      <c r="BR77" s="961"/>
      <c r="BS77" s="961"/>
      <c r="BT77" s="961"/>
      <c r="BU77" s="961"/>
      <c r="BV77" s="961"/>
      <c r="BW77" s="961"/>
      <c r="BX77" s="961"/>
      <c r="BY77" s="961"/>
      <c r="BZ77" s="961"/>
      <c r="CA77" s="961"/>
      <c r="CB77" s="961"/>
      <c r="CC77" s="961"/>
      <c r="CD77" s="961"/>
      <c r="CE77" s="955"/>
      <c r="CF77" s="956"/>
      <c r="CG77" s="956"/>
      <c r="CH77" s="956"/>
      <c r="CI77" s="956"/>
      <c r="CJ77" s="956"/>
      <c r="CK77" s="956"/>
      <c r="CL77" s="956"/>
      <c r="CM77" s="956"/>
      <c r="CN77" s="956"/>
      <c r="CO77" s="956"/>
      <c r="CP77" s="956"/>
      <c r="CQ77" s="956"/>
      <c r="CR77" s="956"/>
      <c r="CS77" s="956"/>
      <c r="CT77" s="956"/>
      <c r="CU77" s="956"/>
      <c r="CV77" s="956"/>
      <c r="CW77" s="956"/>
      <c r="CX77" s="956"/>
      <c r="CY77" s="956"/>
      <c r="CZ77" s="956"/>
      <c r="DA77" s="956"/>
      <c r="DB77" s="956"/>
      <c r="DC77" s="956"/>
      <c r="DD77" s="956"/>
      <c r="DE77" s="956"/>
      <c r="DF77" s="956"/>
      <c r="DG77" s="956"/>
      <c r="DH77" s="956"/>
      <c r="DI77" s="956"/>
      <c r="DJ77" s="956"/>
      <c r="DK77" s="956"/>
      <c r="DL77" s="956"/>
      <c r="DM77" s="956"/>
      <c r="DN77" s="956"/>
      <c r="DO77" s="956"/>
      <c r="DP77" s="956"/>
      <c r="DQ77" s="956"/>
      <c r="DR77" s="956"/>
      <c r="DS77" s="956"/>
      <c r="DT77" s="956"/>
      <c r="DU77" s="961"/>
      <c r="DV77" s="961"/>
      <c r="DW77" s="961"/>
      <c r="DX77" s="961"/>
      <c r="DY77" s="961"/>
      <c r="DZ77" s="961"/>
    </row>
    <row r="78" spans="1:130" ht="11.5" customHeight="1">
      <c r="B78" s="353"/>
      <c r="S78" s="961"/>
      <c r="T78" s="961"/>
      <c r="U78" s="961"/>
      <c r="V78" s="961"/>
      <c r="W78" s="961"/>
      <c r="X78" s="961"/>
      <c r="Y78" s="961"/>
      <c r="Z78" s="961"/>
      <c r="AA78" s="961"/>
      <c r="AB78" s="961"/>
      <c r="AC78" s="961"/>
      <c r="AD78" s="961"/>
      <c r="AE78" s="961"/>
      <c r="AF78" s="961"/>
      <c r="AG78" s="961"/>
      <c r="AH78" s="961"/>
      <c r="AI78" s="961"/>
      <c r="AJ78" s="961"/>
      <c r="AK78" s="961"/>
      <c r="AL78" s="961"/>
      <c r="AM78" s="961"/>
      <c r="AN78" s="961"/>
      <c r="AO78" s="961"/>
      <c r="AP78" s="961"/>
      <c r="AQ78" s="961"/>
      <c r="AR78" s="961"/>
      <c r="AS78" s="961"/>
      <c r="AT78" s="961"/>
      <c r="AU78" s="961"/>
      <c r="AV78" s="961"/>
      <c r="AW78" s="961"/>
      <c r="AX78" s="961"/>
      <c r="AY78" s="961"/>
      <c r="AZ78" s="961"/>
      <c r="BA78" s="961"/>
      <c r="BB78" s="961"/>
      <c r="BC78" s="961"/>
      <c r="BD78" s="961"/>
      <c r="BE78" s="961"/>
      <c r="BF78" s="961"/>
      <c r="BG78" s="961"/>
      <c r="BH78" s="961"/>
      <c r="BI78" s="961"/>
      <c r="BJ78" s="961"/>
      <c r="BK78" s="961"/>
      <c r="BL78" s="961"/>
      <c r="BM78" s="961"/>
      <c r="BN78" s="961"/>
      <c r="BO78" s="961"/>
      <c r="BP78" s="961"/>
      <c r="BQ78" s="961"/>
      <c r="BR78" s="961"/>
      <c r="BS78" s="961"/>
      <c r="BT78" s="961"/>
      <c r="BU78" s="961"/>
      <c r="BV78" s="961"/>
      <c r="BW78" s="961"/>
      <c r="BX78" s="961"/>
      <c r="BY78" s="961"/>
      <c r="BZ78" s="961"/>
      <c r="CA78" s="961"/>
      <c r="CB78" s="961"/>
      <c r="CC78" s="961"/>
      <c r="CD78" s="961"/>
      <c r="CE78" s="955"/>
      <c r="CF78" s="956"/>
      <c r="CG78" s="956"/>
      <c r="CH78" s="956"/>
      <c r="CI78" s="956"/>
      <c r="CJ78" s="956"/>
      <c r="CK78" s="956"/>
      <c r="CL78" s="956"/>
      <c r="CM78" s="956"/>
      <c r="CN78" s="956"/>
      <c r="CO78" s="956"/>
      <c r="CP78" s="956"/>
      <c r="CQ78" s="956"/>
      <c r="CR78" s="956"/>
      <c r="CS78" s="956"/>
      <c r="CT78" s="956"/>
      <c r="CU78" s="956"/>
      <c r="CV78" s="956"/>
      <c r="CW78" s="956"/>
      <c r="CX78" s="956"/>
      <c r="CY78" s="956"/>
      <c r="CZ78" s="956"/>
      <c r="DA78" s="956"/>
      <c r="DB78" s="956"/>
      <c r="DC78" s="956"/>
      <c r="DD78" s="956"/>
      <c r="DE78" s="956"/>
      <c r="DF78" s="956"/>
      <c r="DG78" s="956"/>
      <c r="DH78" s="956"/>
      <c r="DI78" s="956"/>
      <c r="DJ78" s="956"/>
      <c r="DK78" s="956"/>
      <c r="DL78" s="956"/>
      <c r="DM78" s="956"/>
      <c r="DN78" s="956"/>
      <c r="DO78" s="956"/>
      <c r="DP78" s="956"/>
      <c r="DQ78" s="956"/>
      <c r="DR78" s="956"/>
      <c r="DS78" s="956"/>
      <c r="DT78" s="956"/>
      <c r="DU78" s="961"/>
      <c r="DV78" s="961"/>
      <c r="DW78" s="961"/>
      <c r="DX78" s="961"/>
      <c r="DY78" s="961"/>
      <c r="DZ78" s="961"/>
    </row>
    <row r="79" spans="1:130" ht="21" customHeight="1">
      <c r="B79" s="875"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62"/>
      <c r="T79" s="962"/>
      <c r="U79" s="962"/>
      <c r="V79" s="962"/>
      <c r="W79" s="962"/>
      <c r="X79" s="962"/>
      <c r="Y79" s="962"/>
      <c r="Z79" s="962"/>
      <c r="AA79" s="962"/>
      <c r="AB79" s="962"/>
      <c r="AC79" s="962"/>
      <c r="AD79" s="962"/>
      <c r="AE79" s="962"/>
      <c r="AF79" s="962"/>
      <c r="AG79" s="962"/>
      <c r="AH79" s="962"/>
      <c r="AI79" s="962"/>
      <c r="AJ79" s="962"/>
      <c r="AK79" s="962"/>
      <c r="AL79" s="962"/>
      <c r="AM79" s="962"/>
      <c r="AN79" s="962"/>
      <c r="AO79" s="962"/>
      <c r="AP79" s="962"/>
      <c r="AQ79" s="962"/>
      <c r="AR79" s="962"/>
      <c r="AS79" s="962"/>
      <c r="AT79" s="962"/>
      <c r="AU79" s="962"/>
      <c r="AV79" s="962"/>
      <c r="AW79" s="962"/>
      <c r="AX79" s="962"/>
      <c r="AY79" s="962"/>
      <c r="AZ79" s="962"/>
      <c r="BA79" s="962"/>
      <c r="BB79" s="962"/>
      <c r="BC79" s="962"/>
      <c r="BD79" s="962"/>
      <c r="BE79" s="962"/>
      <c r="BF79" s="962"/>
      <c r="BG79" s="962"/>
      <c r="BH79" s="962"/>
      <c r="BI79" s="962"/>
      <c r="BJ79" s="962"/>
      <c r="BK79" s="962"/>
      <c r="BL79" s="962"/>
      <c r="BM79" s="962"/>
      <c r="BN79" s="962"/>
      <c r="BO79" s="962"/>
      <c r="BP79" s="962"/>
      <c r="BQ79" s="962"/>
      <c r="BR79" s="962"/>
      <c r="BS79" s="962"/>
      <c r="BT79" s="962"/>
      <c r="BU79" s="962"/>
      <c r="BV79" s="962"/>
      <c r="BW79" s="962"/>
      <c r="BX79" s="962"/>
      <c r="BY79" s="962"/>
      <c r="BZ79" s="962"/>
      <c r="CA79" s="962"/>
      <c r="CB79" s="962"/>
      <c r="CC79" s="962"/>
      <c r="CD79" s="962"/>
      <c r="CE79" s="963"/>
      <c r="CF79" s="964"/>
      <c r="CG79" s="964"/>
      <c r="CH79" s="964"/>
      <c r="CI79" s="964"/>
      <c r="CJ79" s="964"/>
      <c r="CK79" s="964"/>
      <c r="CL79" s="964"/>
      <c r="CM79" s="964"/>
      <c r="CN79" s="964"/>
      <c r="CO79" s="964"/>
      <c r="CP79" s="964"/>
      <c r="CQ79" s="964"/>
      <c r="CR79" s="964"/>
      <c r="CS79" s="964"/>
      <c r="CT79" s="964"/>
      <c r="CU79" s="964"/>
      <c r="CV79" s="964"/>
      <c r="CW79" s="964"/>
      <c r="CX79" s="964"/>
      <c r="CY79" s="964"/>
      <c r="CZ79" s="964"/>
      <c r="DA79" s="964"/>
      <c r="DB79" s="964"/>
      <c r="DC79" s="964"/>
      <c r="DD79" s="964"/>
      <c r="DE79" s="964"/>
      <c r="DF79" s="964"/>
      <c r="DG79" s="964"/>
      <c r="DH79" s="964"/>
      <c r="DI79" s="964"/>
      <c r="DJ79" s="964"/>
      <c r="DK79" s="964"/>
      <c r="DL79" s="964"/>
      <c r="DM79" s="964"/>
      <c r="DN79" s="964"/>
      <c r="DO79" s="964"/>
      <c r="DP79" s="964"/>
      <c r="DQ79" s="964"/>
      <c r="DR79" s="964"/>
      <c r="DS79" s="964"/>
      <c r="DT79" s="964"/>
      <c r="DU79" s="962"/>
      <c r="DV79" s="962"/>
      <c r="DW79" s="962" t="s">
        <v>1369</v>
      </c>
      <c r="DX79" s="962" t="s">
        <v>1371</v>
      </c>
      <c r="DY79" s="962" t="s">
        <v>1370</v>
      </c>
      <c r="DZ79" s="962"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1323</v>
      </c>
      <c r="AV80" s="485">
        <v>1421</v>
      </c>
      <c r="AW80" s="485">
        <v>1561</v>
      </c>
      <c r="AX80" s="485">
        <v>1564</v>
      </c>
      <c r="AY80" s="485">
        <v>1500</v>
      </c>
      <c r="AZ80" s="485">
        <v>1531</v>
      </c>
      <c r="BA80" s="485">
        <v>1619</v>
      </c>
      <c r="BB80" s="485">
        <v>1666</v>
      </c>
      <c r="BC80" s="485">
        <v>1642</v>
      </c>
      <c r="BD80" s="485">
        <v>1736</v>
      </c>
      <c r="BE80" s="485">
        <v>1810</v>
      </c>
      <c r="BF80" s="485">
        <v>1833</v>
      </c>
      <c r="BG80" s="485">
        <v>1842</v>
      </c>
      <c r="BH80" s="485">
        <v>1824</v>
      </c>
      <c r="BI80" s="485">
        <v>1874</v>
      </c>
      <c r="BJ80" s="485">
        <v>1920</v>
      </c>
      <c r="BK80" s="485">
        <v>1937</v>
      </c>
      <c r="BL80" s="485">
        <v>1940</v>
      </c>
      <c r="BM80" s="485">
        <v>2024</v>
      </c>
      <c r="BN80" s="485">
        <v>2105</v>
      </c>
      <c r="BO80" s="485">
        <v>2101</v>
      </c>
      <c r="BP80" s="485">
        <v>2055</v>
      </c>
      <c r="BQ80" s="485">
        <v>2234</v>
      </c>
      <c r="BR80" s="485">
        <v>2254</v>
      </c>
      <c r="BS80" s="485">
        <v>2277</v>
      </c>
      <c r="BT80" s="485">
        <v>2275</v>
      </c>
      <c r="BU80" s="485">
        <v>2393</v>
      </c>
      <c r="BV80" s="485">
        <v>2445</v>
      </c>
      <c r="BW80" s="485">
        <v>2384</v>
      </c>
      <c r="BX80" s="485">
        <v>2456</v>
      </c>
      <c r="BY80" s="485">
        <v>2455</v>
      </c>
      <c r="BZ80" s="485">
        <v>2539</v>
      </c>
      <c r="CA80" s="485">
        <v>2504</v>
      </c>
      <c r="CB80" s="485">
        <v>2610</v>
      </c>
      <c r="CC80" s="485">
        <v>2368</v>
      </c>
      <c r="CD80" s="485">
        <v>2910</v>
      </c>
      <c r="CE80" s="951">
        <v>2723</v>
      </c>
      <c r="CF80" s="952">
        <v>2858</v>
      </c>
      <c r="CG80" s="952">
        <v>2569</v>
      </c>
      <c r="CH80" s="952">
        <v>3164</v>
      </c>
      <c r="CI80" s="952">
        <v>2955</v>
      </c>
      <c r="CJ80" s="952">
        <v>3059</v>
      </c>
      <c r="CK80" s="952">
        <v>2689</v>
      </c>
      <c r="CL80" s="952">
        <v>3251</v>
      </c>
      <c r="CM80" s="952">
        <v>3016</v>
      </c>
      <c r="CN80" s="952">
        <v>3213</v>
      </c>
      <c r="CO80" s="952">
        <v>2808</v>
      </c>
      <c r="CP80" s="952">
        <v>3479</v>
      </c>
      <c r="CQ80" s="952">
        <v>3264</v>
      </c>
      <c r="CR80" s="952">
        <v>3433</v>
      </c>
      <c r="CS80" s="952">
        <v>3026</v>
      </c>
      <c r="CT80" s="952">
        <v>3803</v>
      </c>
      <c r="CU80" s="952">
        <v>3468</v>
      </c>
      <c r="CV80" s="952">
        <v>3885</v>
      </c>
      <c r="CW80" s="952">
        <v>3383</v>
      </c>
      <c r="CX80" s="952">
        <v>4046</v>
      </c>
      <c r="CY80" s="952">
        <v>3621</v>
      </c>
      <c r="CZ80" s="952">
        <v>3451</v>
      </c>
      <c r="DA80" s="952">
        <v>3258</v>
      </c>
      <c r="DB80" s="952">
        <v>4042</v>
      </c>
      <c r="DC80" s="952">
        <v>3707</v>
      </c>
      <c r="DD80" s="952">
        <v>4070</v>
      </c>
      <c r="DE80" s="952">
        <v>3454</v>
      </c>
      <c r="DF80" s="952">
        <v>4350</v>
      </c>
      <c r="DG80" s="952">
        <v>4074</v>
      </c>
      <c r="DH80" s="952">
        <v>4541</v>
      </c>
      <c r="DI80" s="952">
        <v>3852</v>
      </c>
      <c r="DJ80" s="952">
        <v>4644</v>
      </c>
      <c r="DK80" s="952">
        <v>4386</v>
      </c>
      <c r="DL80" s="952">
        <v>4659</v>
      </c>
      <c r="DM80" s="952">
        <v>4261</v>
      </c>
      <c r="DN80" s="952">
        <v>5270</v>
      </c>
      <c r="DO80" s="952">
        <v>4741</v>
      </c>
      <c r="DP80" s="952">
        <v>5137</v>
      </c>
      <c r="DQ80" s="952">
        <v>4550</v>
      </c>
      <c r="DR80" s="952">
        <v>5489</v>
      </c>
      <c r="DS80" s="952">
        <v>5051</v>
      </c>
      <c r="DT80" s="952">
        <v>5540</v>
      </c>
      <c r="DU80" s="485">
        <v>5089</v>
      </c>
      <c r="DV80" s="485">
        <v>6106</v>
      </c>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53"/>
      <c r="CF81" s="954"/>
      <c r="CG81" s="954"/>
      <c r="CH81" s="954"/>
      <c r="CI81" s="954"/>
      <c r="CJ81" s="954"/>
      <c r="CK81" s="954"/>
      <c r="CL81" s="954"/>
      <c r="CM81" s="954"/>
      <c r="CN81" s="954"/>
      <c r="CO81" s="954"/>
      <c r="CP81" s="954"/>
      <c r="CQ81" s="954"/>
      <c r="CR81" s="954"/>
      <c r="CS81" s="954"/>
      <c r="CT81" s="954"/>
      <c r="CU81" s="954"/>
      <c r="CV81" s="954"/>
      <c r="CW81" s="954"/>
      <c r="CX81" s="954"/>
      <c r="CY81" s="954"/>
      <c r="CZ81" s="954"/>
      <c r="DA81" s="954"/>
      <c r="DB81" s="954"/>
      <c r="DC81" s="954"/>
      <c r="DD81" s="954"/>
      <c r="DE81" s="954"/>
      <c r="DF81" s="954"/>
      <c r="DG81" s="954"/>
      <c r="DH81" s="954"/>
      <c r="DI81" s="954"/>
      <c r="DJ81" s="954"/>
      <c r="DK81" s="954"/>
      <c r="DL81" s="954"/>
      <c r="DM81" s="954"/>
      <c r="DN81" s="954"/>
      <c r="DO81" s="954"/>
      <c r="DP81" s="954"/>
      <c r="DQ81" s="954"/>
      <c r="DR81" s="954"/>
      <c r="DS81" s="954"/>
      <c r="DT81" s="954"/>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1361</v>
      </c>
      <c r="AV82" s="485">
        <v>1485</v>
      </c>
      <c r="AW82" s="485">
        <v>1685</v>
      </c>
      <c r="AX82" s="485">
        <v>1675</v>
      </c>
      <c r="AY82" s="485">
        <v>1448</v>
      </c>
      <c r="AZ82" s="485">
        <v>1506</v>
      </c>
      <c r="BA82" s="485">
        <v>1620</v>
      </c>
      <c r="BB82" s="485">
        <v>1641</v>
      </c>
      <c r="BC82" s="485">
        <v>1500</v>
      </c>
      <c r="BD82" s="485">
        <v>1613</v>
      </c>
      <c r="BE82" s="485">
        <v>1742</v>
      </c>
      <c r="BF82" s="485">
        <v>1765</v>
      </c>
      <c r="BG82" s="485">
        <v>1766</v>
      </c>
      <c r="BH82" s="485">
        <v>1851</v>
      </c>
      <c r="BI82" s="485">
        <v>1897</v>
      </c>
      <c r="BJ82" s="485">
        <v>1974</v>
      </c>
      <c r="BK82" s="485">
        <v>1847</v>
      </c>
      <c r="BL82" s="485">
        <v>1920</v>
      </c>
      <c r="BM82" s="485">
        <v>1981</v>
      </c>
      <c r="BN82" s="485">
        <v>2132</v>
      </c>
      <c r="BO82" s="485">
        <v>1965</v>
      </c>
      <c r="BP82" s="485">
        <v>2103</v>
      </c>
      <c r="BQ82" s="485">
        <v>2230</v>
      </c>
      <c r="BR82" s="485">
        <v>2269</v>
      </c>
      <c r="BS82" s="485">
        <v>2189</v>
      </c>
      <c r="BT82" s="485">
        <v>2356</v>
      </c>
      <c r="BU82" s="485">
        <v>2478</v>
      </c>
      <c r="BV82" s="485">
        <v>2376</v>
      </c>
      <c r="BW82" s="485">
        <v>2284</v>
      </c>
      <c r="BX82" s="485">
        <v>2355</v>
      </c>
      <c r="BY82" s="485">
        <v>2430</v>
      </c>
      <c r="BZ82" s="485">
        <v>2621</v>
      </c>
      <c r="CA82" s="485">
        <v>2621</v>
      </c>
      <c r="CB82" s="485">
        <v>2649</v>
      </c>
      <c r="CC82" s="485">
        <v>2514</v>
      </c>
      <c r="CD82" s="485">
        <v>2861</v>
      </c>
      <c r="CE82" s="951">
        <v>2921</v>
      </c>
      <c r="CF82" s="952">
        <v>3079</v>
      </c>
      <c r="CG82" s="952">
        <v>2842</v>
      </c>
      <c r="CH82" s="952">
        <v>3353</v>
      </c>
      <c r="CI82" s="952">
        <v>3063</v>
      </c>
      <c r="CJ82" s="952">
        <v>3340</v>
      </c>
      <c r="CK82" s="952">
        <v>2950</v>
      </c>
      <c r="CL82" s="952">
        <v>3382</v>
      </c>
      <c r="CM82" s="952">
        <v>2933</v>
      </c>
      <c r="CN82" s="952">
        <v>3135</v>
      </c>
      <c r="CO82" s="952">
        <v>2826</v>
      </c>
      <c r="CP82" s="952">
        <v>3406</v>
      </c>
      <c r="CQ82" s="952">
        <v>3343</v>
      </c>
      <c r="CR82" s="952">
        <v>3296</v>
      </c>
      <c r="CS82" s="952">
        <v>2868</v>
      </c>
      <c r="CT82" s="952">
        <v>3750</v>
      </c>
      <c r="CU82" s="952">
        <v>3355</v>
      </c>
      <c r="CV82" s="952">
        <v>3742</v>
      </c>
      <c r="CW82" s="952">
        <v>3047</v>
      </c>
      <c r="CX82" s="952">
        <v>3723</v>
      </c>
      <c r="CY82" s="952">
        <v>3803</v>
      </c>
      <c r="CZ82" s="952">
        <v>3445</v>
      </c>
      <c r="DA82" s="952">
        <v>3104</v>
      </c>
      <c r="DB82" s="952">
        <v>4033</v>
      </c>
      <c r="DC82" s="952">
        <v>3382</v>
      </c>
      <c r="DD82" s="952">
        <v>3700</v>
      </c>
      <c r="DE82" s="952">
        <v>3023</v>
      </c>
      <c r="DF82" s="952">
        <v>3866</v>
      </c>
      <c r="DG82" s="952">
        <v>3367</v>
      </c>
      <c r="DH82" s="952">
        <v>3648</v>
      </c>
      <c r="DI82" s="952">
        <v>3133</v>
      </c>
      <c r="DJ82" s="952">
        <v>3835</v>
      </c>
      <c r="DK82" s="952">
        <v>3729</v>
      </c>
      <c r="DL82" s="952">
        <v>3915</v>
      </c>
      <c r="DM82" s="952">
        <v>3278</v>
      </c>
      <c r="DN82" s="952">
        <v>4327</v>
      </c>
      <c r="DO82" s="952">
        <v>3687</v>
      </c>
      <c r="DP82" s="952">
        <v>4160</v>
      </c>
      <c r="DQ82" s="952">
        <v>3650</v>
      </c>
      <c r="DR82" s="952">
        <v>4462</v>
      </c>
      <c r="DS82" s="952">
        <v>3928</v>
      </c>
      <c r="DT82" s="952">
        <v>4570</v>
      </c>
      <c r="DU82" s="485">
        <v>3759</v>
      </c>
      <c r="DV82" s="485">
        <v>4955</v>
      </c>
      <c r="DW82" s="485"/>
      <c r="DX82" s="485"/>
      <c r="DY82" s="485"/>
      <c r="DZ82" s="485"/>
    </row>
    <row r="83" spans="1:130">
      <c r="A83" t="s">
        <v>1400</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178</v>
      </c>
      <c r="AV83" s="491">
        <v>221</v>
      </c>
      <c r="AW83" s="491">
        <v>218</v>
      </c>
      <c r="AX83" s="491">
        <v>199</v>
      </c>
      <c r="AY83" s="491">
        <v>196</v>
      </c>
      <c r="AZ83" s="491">
        <v>186</v>
      </c>
      <c r="BA83" s="491">
        <v>213</v>
      </c>
      <c r="BB83" s="491">
        <v>229</v>
      </c>
      <c r="BC83" s="491">
        <v>200</v>
      </c>
      <c r="BD83" s="491">
        <v>199</v>
      </c>
      <c r="BE83" s="491">
        <v>216</v>
      </c>
      <c r="BF83" s="491">
        <v>226</v>
      </c>
      <c r="BG83" s="491">
        <v>231</v>
      </c>
      <c r="BH83" s="491">
        <v>242</v>
      </c>
      <c r="BI83" s="491">
        <v>232</v>
      </c>
      <c r="BJ83" s="491">
        <v>236</v>
      </c>
      <c r="BK83" s="491">
        <v>239</v>
      </c>
      <c r="BL83" s="491">
        <v>261</v>
      </c>
      <c r="BM83" s="491">
        <v>258</v>
      </c>
      <c r="BN83" s="491">
        <v>281</v>
      </c>
      <c r="BO83" s="491">
        <v>210</v>
      </c>
      <c r="BP83" s="491">
        <v>250</v>
      </c>
      <c r="BQ83" s="491">
        <v>295</v>
      </c>
      <c r="BR83" s="491">
        <v>322</v>
      </c>
      <c r="BS83" s="491">
        <v>309</v>
      </c>
      <c r="BT83" s="491">
        <v>348</v>
      </c>
      <c r="BU83" s="491">
        <v>279</v>
      </c>
      <c r="BV83" s="491">
        <v>311</v>
      </c>
      <c r="BW83" s="491">
        <v>282</v>
      </c>
      <c r="BX83" s="491">
        <v>335</v>
      </c>
      <c r="BY83" s="491">
        <v>290</v>
      </c>
      <c r="BZ83" s="491">
        <v>337</v>
      </c>
      <c r="CA83" s="491">
        <v>357</v>
      </c>
      <c r="CB83" s="491">
        <v>425</v>
      </c>
      <c r="CC83" s="491">
        <v>374</v>
      </c>
      <c r="CD83" s="491">
        <v>348</v>
      </c>
      <c r="CE83" s="955">
        <v>388</v>
      </c>
      <c r="CF83" s="956">
        <v>398</v>
      </c>
      <c r="CG83" s="956">
        <v>401</v>
      </c>
      <c r="CH83" s="956">
        <v>393</v>
      </c>
      <c r="CI83" s="956">
        <v>455</v>
      </c>
      <c r="CJ83" s="956">
        <v>383</v>
      </c>
      <c r="CK83" s="956">
        <v>449</v>
      </c>
      <c r="CL83" s="956">
        <v>438</v>
      </c>
      <c r="CM83" s="956">
        <v>434</v>
      </c>
      <c r="CN83" s="956">
        <v>454</v>
      </c>
      <c r="CO83" s="956">
        <v>492</v>
      </c>
      <c r="CP83" s="956">
        <v>471</v>
      </c>
      <c r="CQ83" s="956">
        <v>452</v>
      </c>
      <c r="CR83" s="956">
        <v>465</v>
      </c>
      <c r="CS83" s="956">
        <v>515</v>
      </c>
      <c r="CT83" s="956">
        <v>513</v>
      </c>
      <c r="CU83" s="956">
        <v>527</v>
      </c>
      <c r="CV83" s="956">
        <v>693</v>
      </c>
      <c r="CW83" s="956">
        <v>521</v>
      </c>
      <c r="CX83" s="956">
        <v>545</v>
      </c>
      <c r="CY83" s="956">
        <v>606</v>
      </c>
      <c r="CZ83" s="956">
        <v>569</v>
      </c>
      <c r="DA83" s="956">
        <v>548</v>
      </c>
      <c r="DB83" s="956">
        <v>604</v>
      </c>
      <c r="DC83" s="956">
        <v>612</v>
      </c>
      <c r="DD83" s="956">
        <v>676</v>
      </c>
      <c r="DE83" s="956">
        <v>709</v>
      </c>
      <c r="DF83" s="956">
        <v>652</v>
      </c>
      <c r="DG83" s="956">
        <v>754</v>
      </c>
      <c r="DH83" s="956">
        <v>692</v>
      </c>
      <c r="DI83" s="956">
        <v>820</v>
      </c>
      <c r="DJ83" s="956">
        <v>644</v>
      </c>
      <c r="DK83" s="956">
        <v>697</v>
      </c>
      <c r="DL83" s="956">
        <v>883</v>
      </c>
      <c r="DM83" s="956">
        <v>706</v>
      </c>
      <c r="DN83" s="956">
        <v>648</v>
      </c>
      <c r="DO83" s="956">
        <v>730</v>
      </c>
      <c r="DP83" s="956">
        <v>890</v>
      </c>
      <c r="DQ83" s="956">
        <v>765</v>
      </c>
      <c r="DR83" s="956">
        <v>949</v>
      </c>
      <c r="DS83" s="956">
        <v>804</v>
      </c>
      <c r="DT83" s="956">
        <v>885</v>
      </c>
      <c r="DU83" s="491">
        <v>784</v>
      </c>
      <c r="DV83" s="491">
        <v>809</v>
      </c>
      <c r="DW83" s="491"/>
      <c r="DX83" s="491"/>
      <c r="DY83" s="491"/>
      <c r="DZ83" s="491"/>
    </row>
    <row r="84" spans="1:130">
      <c r="A84" t="s">
        <v>1401</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1183</v>
      </c>
      <c r="AV84" s="491">
        <v>1264</v>
      </c>
      <c r="AW84" s="491">
        <v>1467</v>
      </c>
      <c r="AX84" s="491">
        <v>1476</v>
      </c>
      <c r="AY84" s="491">
        <v>1252</v>
      </c>
      <c r="AZ84" s="491">
        <v>1320</v>
      </c>
      <c r="BA84" s="491">
        <v>1407</v>
      </c>
      <c r="BB84" s="491">
        <v>1412</v>
      </c>
      <c r="BC84" s="491">
        <v>1300</v>
      </c>
      <c r="BD84" s="491">
        <v>1414</v>
      </c>
      <c r="BE84" s="491">
        <v>1525</v>
      </c>
      <c r="BF84" s="491">
        <v>1539</v>
      </c>
      <c r="BG84" s="491">
        <v>1535</v>
      </c>
      <c r="BH84" s="491">
        <v>1609</v>
      </c>
      <c r="BI84" s="491">
        <v>1665</v>
      </c>
      <c r="BJ84" s="491">
        <v>1739</v>
      </c>
      <c r="BK84" s="491">
        <v>1608</v>
      </c>
      <c r="BL84" s="491">
        <v>1659</v>
      </c>
      <c r="BM84" s="491">
        <v>1723</v>
      </c>
      <c r="BN84" s="491">
        <v>1852</v>
      </c>
      <c r="BO84" s="491">
        <v>1755</v>
      </c>
      <c r="BP84" s="491">
        <v>1853</v>
      </c>
      <c r="BQ84" s="491">
        <v>1935</v>
      </c>
      <c r="BR84" s="491">
        <v>1947</v>
      </c>
      <c r="BS84" s="491">
        <v>1880</v>
      </c>
      <c r="BT84" s="491">
        <v>2008</v>
      </c>
      <c r="BU84" s="491">
        <v>2199</v>
      </c>
      <c r="BV84" s="491">
        <v>2065</v>
      </c>
      <c r="BW84" s="491">
        <v>2002</v>
      </c>
      <c r="BX84" s="491">
        <v>2020</v>
      </c>
      <c r="BY84" s="491">
        <v>2140</v>
      </c>
      <c r="BZ84" s="491">
        <v>2284</v>
      </c>
      <c r="CA84" s="491">
        <v>2263</v>
      </c>
      <c r="CB84" s="491">
        <v>2225</v>
      </c>
      <c r="CC84" s="491">
        <v>2141</v>
      </c>
      <c r="CD84" s="491">
        <v>2513</v>
      </c>
      <c r="CE84" s="955">
        <v>2533</v>
      </c>
      <c r="CF84" s="956">
        <v>2682</v>
      </c>
      <c r="CG84" s="956">
        <v>2441</v>
      </c>
      <c r="CH84" s="956">
        <v>2960</v>
      </c>
      <c r="CI84" s="956">
        <v>2608</v>
      </c>
      <c r="CJ84" s="956">
        <v>2957</v>
      </c>
      <c r="CK84" s="956">
        <v>2501</v>
      </c>
      <c r="CL84" s="956">
        <v>2944</v>
      </c>
      <c r="CM84" s="956">
        <v>2499</v>
      </c>
      <c r="CN84" s="956">
        <v>2681</v>
      </c>
      <c r="CO84" s="956">
        <v>2333</v>
      </c>
      <c r="CP84" s="956">
        <v>2935</v>
      </c>
      <c r="CQ84" s="956">
        <v>2891</v>
      </c>
      <c r="CR84" s="956">
        <v>2831</v>
      </c>
      <c r="CS84" s="956">
        <v>2353</v>
      </c>
      <c r="CT84" s="956">
        <v>3237</v>
      </c>
      <c r="CU84" s="956">
        <v>2828</v>
      </c>
      <c r="CV84" s="956">
        <v>3049</v>
      </c>
      <c r="CW84" s="956">
        <v>2526</v>
      </c>
      <c r="CX84" s="956">
        <v>3178</v>
      </c>
      <c r="CY84" s="956">
        <v>3197</v>
      </c>
      <c r="CZ84" s="956">
        <v>2876</v>
      </c>
      <c r="DA84" s="956">
        <v>2555</v>
      </c>
      <c r="DB84" s="956">
        <v>3428</v>
      </c>
      <c r="DC84" s="956">
        <v>2770</v>
      </c>
      <c r="DD84" s="956">
        <v>3024</v>
      </c>
      <c r="DE84" s="956">
        <v>2315</v>
      </c>
      <c r="DF84" s="956">
        <v>3215</v>
      </c>
      <c r="DG84" s="956">
        <v>2613</v>
      </c>
      <c r="DH84" s="956">
        <v>2955</v>
      </c>
      <c r="DI84" s="956">
        <v>2312</v>
      </c>
      <c r="DJ84" s="956">
        <v>3190</v>
      </c>
      <c r="DK84" s="956">
        <v>3032</v>
      </c>
      <c r="DL84" s="956">
        <v>3032</v>
      </c>
      <c r="DM84" s="956">
        <v>2573</v>
      </c>
      <c r="DN84" s="956">
        <v>3679</v>
      </c>
      <c r="DO84" s="956">
        <v>2958</v>
      </c>
      <c r="DP84" s="956">
        <v>3270</v>
      </c>
      <c r="DQ84" s="956">
        <v>2885</v>
      </c>
      <c r="DR84" s="956">
        <v>3513</v>
      </c>
      <c r="DS84" s="956">
        <v>3124</v>
      </c>
      <c r="DT84" s="956">
        <v>3685</v>
      </c>
      <c r="DU84" s="491">
        <v>2975</v>
      </c>
      <c r="DV84" s="491">
        <v>4147</v>
      </c>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53"/>
      <c r="CF85" s="954"/>
      <c r="CG85" s="954"/>
      <c r="CH85" s="954"/>
      <c r="CI85" s="954"/>
      <c r="CJ85" s="954"/>
      <c r="CK85" s="954"/>
      <c r="CL85" s="954"/>
      <c r="CM85" s="954"/>
      <c r="CN85" s="954"/>
      <c r="CO85" s="954"/>
      <c r="CP85" s="954"/>
      <c r="CQ85" s="954"/>
      <c r="CR85" s="954"/>
      <c r="CS85" s="954"/>
      <c r="CT85" s="954"/>
      <c r="CU85" s="954"/>
      <c r="CV85" s="954"/>
      <c r="CW85" s="954"/>
      <c r="CX85" s="954"/>
      <c r="CY85" s="954"/>
      <c r="CZ85" s="954"/>
      <c r="DA85" s="954"/>
      <c r="DB85" s="954"/>
      <c r="DC85" s="954"/>
      <c r="DD85" s="954"/>
      <c r="DE85" s="954"/>
      <c r="DF85" s="954"/>
      <c r="DG85" s="954"/>
      <c r="DH85" s="954"/>
      <c r="DI85" s="954"/>
      <c r="DJ85" s="954"/>
      <c r="DK85" s="954"/>
      <c r="DL85" s="954"/>
      <c r="DM85" s="954"/>
      <c r="DN85" s="954"/>
      <c r="DO85" s="954"/>
      <c r="DP85" s="954"/>
      <c r="DQ85" s="954"/>
      <c r="DR85" s="954"/>
      <c r="DS85" s="954"/>
      <c r="DT85" s="954"/>
      <c r="DU85" s="488"/>
      <c r="DV85" s="488"/>
      <c r="DW85" s="488"/>
      <c r="DX85" s="488"/>
      <c r="DY85" s="488"/>
      <c r="DZ85" s="488"/>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208</v>
      </c>
      <c r="AV86" s="485">
        <v>256</v>
      </c>
      <c r="AW86" s="485">
        <v>262</v>
      </c>
      <c r="AX86" s="485">
        <v>298</v>
      </c>
      <c r="AY86" s="485">
        <v>298</v>
      </c>
      <c r="AZ86" s="485">
        <v>312</v>
      </c>
      <c r="BA86" s="485">
        <v>319</v>
      </c>
      <c r="BB86" s="485">
        <v>369</v>
      </c>
      <c r="BC86" s="485">
        <v>342</v>
      </c>
      <c r="BD86" s="485">
        <v>427</v>
      </c>
      <c r="BE86" s="485">
        <v>450</v>
      </c>
      <c r="BF86" s="485">
        <v>491</v>
      </c>
      <c r="BG86" s="485">
        <v>479</v>
      </c>
      <c r="BH86" s="485">
        <v>446</v>
      </c>
      <c r="BI86" s="485">
        <v>396</v>
      </c>
      <c r="BJ86" s="485">
        <v>437</v>
      </c>
      <c r="BK86" s="485">
        <v>469</v>
      </c>
      <c r="BL86" s="485">
        <v>412</v>
      </c>
      <c r="BM86" s="485">
        <v>456</v>
      </c>
      <c r="BN86" s="485">
        <v>546</v>
      </c>
      <c r="BO86" s="485">
        <v>539</v>
      </c>
      <c r="BP86" s="485">
        <v>450</v>
      </c>
      <c r="BQ86" s="485">
        <v>508</v>
      </c>
      <c r="BR86" s="485">
        <v>562</v>
      </c>
      <c r="BS86" s="485">
        <v>596</v>
      </c>
      <c r="BT86" s="485">
        <v>554</v>
      </c>
      <c r="BU86" s="485">
        <v>639</v>
      </c>
      <c r="BV86" s="485">
        <v>727</v>
      </c>
      <c r="BW86" s="485">
        <v>670</v>
      </c>
      <c r="BX86" s="485">
        <v>654</v>
      </c>
      <c r="BY86" s="485">
        <v>652</v>
      </c>
      <c r="BZ86" s="485">
        <v>733</v>
      </c>
      <c r="CA86" s="485">
        <v>712</v>
      </c>
      <c r="CB86" s="485">
        <v>704</v>
      </c>
      <c r="CC86" s="485">
        <v>618</v>
      </c>
      <c r="CD86" s="485">
        <v>824</v>
      </c>
      <c r="CE86" s="951">
        <v>802</v>
      </c>
      <c r="CF86" s="952">
        <v>816</v>
      </c>
      <c r="CG86" s="952">
        <v>791</v>
      </c>
      <c r="CH86" s="952">
        <v>960</v>
      </c>
      <c r="CI86" s="952">
        <v>943</v>
      </c>
      <c r="CJ86" s="952">
        <v>916</v>
      </c>
      <c r="CK86" s="952">
        <v>902</v>
      </c>
      <c r="CL86" s="952">
        <v>893</v>
      </c>
      <c r="CM86" s="952">
        <v>868</v>
      </c>
      <c r="CN86" s="952">
        <v>843</v>
      </c>
      <c r="CO86" s="952">
        <v>924</v>
      </c>
      <c r="CP86" s="952">
        <v>895</v>
      </c>
      <c r="CQ86" s="952">
        <v>852</v>
      </c>
      <c r="CR86" s="952">
        <v>847</v>
      </c>
      <c r="CS86" s="952">
        <v>943</v>
      </c>
      <c r="CT86" s="952">
        <v>1039</v>
      </c>
      <c r="CU86" s="952">
        <v>1024</v>
      </c>
      <c r="CV86" s="952">
        <v>1143</v>
      </c>
      <c r="CW86" s="952">
        <v>1322</v>
      </c>
      <c r="CX86" s="952">
        <v>1339</v>
      </c>
      <c r="CY86" s="952">
        <v>1101</v>
      </c>
      <c r="CZ86" s="952">
        <v>906</v>
      </c>
      <c r="DA86" s="952">
        <v>1018</v>
      </c>
      <c r="DB86" s="952">
        <v>1166</v>
      </c>
      <c r="DC86" s="952">
        <v>1178</v>
      </c>
      <c r="DD86" s="952">
        <v>1240</v>
      </c>
      <c r="DE86" s="952">
        <v>1268</v>
      </c>
      <c r="DF86" s="952">
        <v>1298</v>
      </c>
      <c r="DG86" s="952">
        <v>1266</v>
      </c>
      <c r="DH86" s="952">
        <v>1606</v>
      </c>
      <c r="DI86" s="952">
        <v>1541</v>
      </c>
      <c r="DJ86" s="952">
        <v>1392</v>
      </c>
      <c r="DK86" s="952">
        <v>1513</v>
      </c>
      <c r="DL86" s="952">
        <v>1626</v>
      </c>
      <c r="DM86" s="952">
        <v>1944</v>
      </c>
      <c r="DN86" s="952">
        <v>1821</v>
      </c>
      <c r="DO86" s="952">
        <v>1842</v>
      </c>
      <c r="DP86" s="952">
        <v>1746</v>
      </c>
      <c r="DQ86" s="952">
        <v>1653</v>
      </c>
      <c r="DR86" s="952">
        <v>1675</v>
      </c>
      <c r="DS86" s="952">
        <v>1905</v>
      </c>
      <c r="DT86" s="952">
        <v>1673</v>
      </c>
      <c r="DU86" s="485">
        <v>2009</v>
      </c>
      <c r="DV86" s="485">
        <v>2051</v>
      </c>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208</v>
      </c>
      <c r="AV87" s="493">
        <v>256</v>
      </c>
      <c r="AW87" s="493">
        <v>262</v>
      </c>
      <c r="AX87" s="493">
        <v>298</v>
      </c>
      <c r="AY87" s="493">
        <v>298</v>
      </c>
      <c r="AZ87" s="493">
        <v>312</v>
      </c>
      <c r="BA87" s="493">
        <v>319</v>
      </c>
      <c r="BB87" s="493">
        <v>369</v>
      </c>
      <c r="BC87" s="493">
        <v>342</v>
      </c>
      <c r="BD87" s="493">
        <v>427</v>
      </c>
      <c r="BE87" s="493">
        <v>450</v>
      </c>
      <c r="BF87" s="493">
        <v>491</v>
      </c>
      <c r="BG87" s="493">
        <v>479</v>
      </c>
      <c r="BH87" s="493">
        <v>446</v>
      </c>
      <c r="BI87" s="493">
        <v>396</v>
      </c>
      <c r="BJ87" s="493">
        <v>437</v>
      </c>
      <c r="BK87" s="493">
        <v>469</v>
      </c>
      <c r="BL87" s="493">
        <v>412</v>
      </c>
      <c r="BM87" s="493">
        <v>456</v>
      </c>
      <c r="BN87" s="493">
        <v>546</v>
      </c>
      <c r="BO87" s="493">
        <v>539</v>
      </c>
      <c r="BP87" s="493">
        <v>450</v>
      </c>
      <c r="BQ87" s="493">
        <v>508</v>
      </c>
      <c r="BR87" s="493">
        <v>562</v>
      </c>
      <c r="BS87" s="493">
        <v>596</v>
      </c>
      <c r="BT87" s="493">
        <v>554</v>
      </c>
      <c r="BU87" s="493">
        <v>639</v>
      </c>
      <c r="BV87" s="493">
        <v>727</v>
      </c>
      <c r="BW87" s="493">
        <v>670</v>
      </c>
      <c r="BX87" s="493">
        <v>654</v>
      </c>
      <c r="BY87" s="493">
        <v>652</v>
      </c>
      <c r="BZ87" s="493">
        <v>733</v>
      </c>
      <c r="CA87" s="493">
        <v>712</v>
      </c>
      <c r="CB87" s="493">
        <v>704</v>
      </c>
      <c r="CC87" s="493">
        <v>618</v>
      </c>
      <c r="CD87" s="493">
        <v>824</v>
      </c>
      <c r="CE87" s="957">
        <v>802</v>
      </c>
      <c r="CF87" s="958">
        <v>816</v>
      </c>
      <c r="CG87" s="958">
        <v>791</v>
      </c>
      <c r="CH87" s="958">
        <v>960</v>
      </c>
      <c r="CI87" s="958">
        <v>943</v>
      </c>
      <c r="CJ87" s="958">
        <v>916</v>
      </c>
      <c r="CK87" s="958">
        <v>902</v>
      </c>
      <c r="CL87" s="958">
        <v>893</v>
      </c>
      <c r="CM87" s="958">
        <v>868</v>
      </c>
      <c r="CN87" s="958">
        <v>843</v>
      </c>
      <c r="CO87" s="958">
        <v>924</v>
      </c>
      <c r="CP87" s="958">
        <v>895</v>
      </c>
      <c r="CQ87" s="958">
        <v>852</v>
      </c>
      <c r="CR87" s="958">
        <v>847</v>
      </c>
      <c r="CS87" s="958">
        <v>943</v>
      </c>
      <c r="CT87" s="958">
        <v>1039</v>
      </c>
      <c r="CU87" s="958">
        <v>1024</v>
      </c>
      <c r="CV87" s="958">
        <v>1143</v>
      </c>
      <c r="CW87" s="958">
        <v>1322</v>
      </c>
      <c r="CX87" s="958">
        <v>1339</v>
      </c>
      <c r="CY87" s="958">
        <v>1101</v>
      </c>
      <c r="CZ87" s="958">
        <v>906</v>
      </c>
      <c r="DA87" s="958">
        <v>1018</v>
      </c>
      <c r="DB87" s="958">
        <v>1166</v>
      </c>
      <c r="DC87" s="958">
        <v>1178</v>
      </c>
      <c r="DD87" s="958">
        <v>1240</v>
      </c>
      <c r="DE87" s="958">
        <v>1268</v>
      </c>
      <c r="DF87" s="958">
        <v>1298</v>
      </c>
      <c r="DG87" s="958">
        <v>1266</v>
      </c>
      <c r="DH87" s="958">
        <v>1606</v>
      </c>
      <c r="DI87" s="958">
        <v>1541</v>
      </c>
      <c r="DJ87" s="958">
        <v>1392</v>
      </c>
      <c r="DK87" s="958">
        <v>1513</v>
      </c>
      <c r="DL87" s="958">
        <v>1626</v>
      </c>
      <c r="DM87" s="958">
        <v>1944</v>
      </c>
      <c r="DN87" s="958">
        <v>1821</v>
      </c>
      <c r="DO87" s="958">
        <v>1842</v>
      </c>
      <c r="DP87" s="958">
        <v>1746</v>
      </c>
      <c r="DQ87" s="958">
        <v>1653</v>
      </c>
      <c r="DR87" s="958">
        <v>1675</v>
      </c>
      <c r="DS87" s="958">
        <v>1905</v>
      </c>
      <c r="DT87" s="958">
        <v>1673</v>
      </c>
      <c r="DU87" s="493">
        <v>2009</v>
      </c>
      <c r="DV87" s="493">
        <v>2051</v>
      </c>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145</v>
      </c>
      <c r="AV88" s="491">
        <v>158</v>
      </c>
      <c r="AW88" s="491">
        <v>161</v>
      </c>
      <c r="AX88" s="491">
        <v>175</v>
      </c>
      <c r="AY88" s="491">
        <v>188</v>
      </c>
      <c r="AZ88" s="491">
        <v>171</v>
      </c>
      <c r="BA88" s="491">
        <v>183</v>
      </c>
      <c r="BB88" s="491">
        <v>198</v>
      </c>
      <c r="BC88" s="491">
        <v>216</v>
      </c>
      <c r="BD88" s="491">
        <v>226</v>
      </c>
      <c r="BE88" s="491">
        <v>253</v>
      </c>
      <c r="BF88" s="491">
        <v>261</v>
      </c>
      <c r="BG88" s="491">
        <v>274</v>
      </c>
      <c r="BH88" s="491">
        <v>226</v>
      </c>
      <c r="BI88" s="491">
        <v>216</v>
      </c>
      <c r="BJ88" s="491">
        <v>253</v>
      </c>
      <c r="BK88" s="491">
        <v>286</v>
      </c>
      <c r="BL88" s="491">
        <v>234</v>
      </c>
      <c r="BM88" s="491">
        <v>241</v>
      </c>
      <c r="BN88" s="491">
        <v>296</v>
      </c>
      <c r="BO88" s="491">
        <v>357</v>
      </c>
      <c r="BP88" s="491">
        <v>281</v>
      </c>
      <c r="BQ88" s="491">
        <v>303</v>
      </c>
      <c r="BR88" s="491">
        <v>376</v>
      </c>
      <c r="BS88" s="491">
        <v>356</v>
      </c>
      <c r="BT88" s="491">
        <v>327</v>
      </c>
      <c r="BU88" s="491">
        <v>379</v>
      </c>
      <c r="BV88" s="491">
        <v>457</v>
      </c>
      <c r="BW88" s="491">
        <v>436</v>
      </c>
      <c r="BX88" s="491">
        <v>384</v>
      </c>
      <c r="BY88" s="491">
        <v>416</v>
      </c>
      <c r="BZ88" s="491">
        <v>455</v>
      </c>
      <c r="CA88" s="491">
        <v>472</v>
      </c>
      <c r="CB88" s="491">
        <v>406</v>
      </c>
      <c r="CC88" s="491">
        <v>371</v>
      </c>
      <c r="CD88" s="491">
        <v>529</v>
      </c>
      <c r="CE88" s="955">
        <v>532</v>
      </c>
      <c r="CF88" s="956">
        <v>477</v>
      </c>
      <c r="CG88" s="956">
        <v>479</v>
      </c>
      <c r="CH88" s="956">
        <v>568</v>
      </c>
      <c r="CI88" s="956">
        <v>557</v>
      </c>
      <c r="CJ88" s="956">
        <v>522</v>
      </c>
      <c r="CK88" s="956">
        <v>505</v>
      </c>
      <c r="CL88" s="956">
        <v>525</v>
      </c>
      <c r="CM88" s="956">
        <v>477</v>
      </c>
      <c r="CN88" s="956">
        <v>457</v>
      </c>
      <c r="CO88" s="956">
        <v>480</v>
      </c>
      <c r="CP88" s="956">
        <v>484</v>
      </c>
      <c r="CQ88" s="956">
        <v>455</v>
      </c>
      <c r="CR88" s="956">
        <v>462</v>
      </c>
      <c r="CS88" s="956">
        <v>515</v>
      </c>
      <c r="CT88" s="956">
        <v>554</v>
      </c>
      <c r="CU88" s="956">
        <v>583</v>
      </c>
      <c r="CV88" s="956">
        <v>630</v>
      </c>
      <c r="CW88" s="956">
        <v>688</v>
      </c>
      <c r="CX88" s="956">
        <v>733</v>
      </c>
      <c r="CY88" s="956">
        <v>615</v>
      </c>
      <c r="CZ88" s="956">
        <v>505</v>
      </c>
      <c r="DA88" s="956">
        <v>650</v>
      </c>
      <c r="DB88" s="956">
        <v>716</v>
      </c>
      <c r="DC88" s="956">
        <v>778</v>
      </c>
      <c r="DD88" s="956">
        <v>585</v>
      </c>
      <c r="DE88" s="956">
        <v>715</v>
      </c>
      <c r="DF88" s="956">
        <v>780</v>
      </c>
      <c r="DG88" s="956">
        <v>982</v>
      </c>
      <c r="DH88" s="956">
        <v>1021</v>
      </c>
      <c r="DI88" s="956">
        <v>868</v>
      </c>
      <c r="DJ88" s="956">
        <v>935</v>
      </c>
      <c r="DK88" s="956">
        <v>923</v>
      </c>
      <c r="DL88" s="956">
        <v>952</v>
      </c>
      <c r="DM88" s="956">
        <v>1046</v>
      </c>
      <c r="DN88" s="956">
        <v>1195</v>
      </c>
      <c r="DO88" s="956">
        <v>1219</v>
      </c>
      <c r="DP88" s="956">
        <v>1114</v>
      </c>
      <c r="DQ88" s="956">
        <v>994</v>
      </c>
      <c r="DR88" s="956">
        <v>1117</v>
      </c>
      <c r="DS88" s="956">
        <v>1247</v>
      </c>
      <c r="DT88" s="956">
        <v>1173</v>
      </c>
      <c r="DU88" s="491">
        <v>1192</v>
      </c>
      <c r="DV88" s="491">
        <v>1312</v>
      </c>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32</v>
      </c>
      <c r="AV89" s="491">
        <v>57</v>
      </c>
      <c r="AW89" s="491">
        <v>54</v>
      </c>
      <c r="AX89" s="491">
        <v>69</v>
      </c>
      <c r="AY89" s="491">
        <v>63</v>
      </c>
      <c r="AZ89" s="491">
        <v>90</v>
      </c>
      <c r="BA89" s="491">
        <v>78</v>
      </c>
      <c r="BB89" s="491">
        <v>104</v>
      </c>
      <c r="BC89" s="491">
        <v>72</v>
      </c>
      <c r="BD89" s="491">
        <v>133</v>
      </c>
      <c r="BE89" s="491">
        <v>117</v>
      </c>
      <c r="BF89" s="491">
        <v>143</v>
      </c>
      <c r="BG89" s="491">
        <v>124</v>
      </c>
      <c r="BH89" s="491">
        <v>146</v>
      </c>
      <c r="BI89" s="491">
        <v>106</v>
      </c>
      <c r="BJ89" s="491">
        <v>108</v>
      </c>
      <c r="BK89" s="491">
        <v>108</v>
      </c>
      <c r="BL89" s="491">
        <v>112</v>
      </c>
      <c r="BM89" s="491">
        <v>128</v>
      </c>
      <c r="BN89" s="491">
        <v>156</v>
      </c>
      <c r="BO89" s="491">
        <v>111</v>
      </c>
      <c r="BP89" s="491">
        <v>111</v>
      </c>
      <c r="BQ89" s="491">
        <v>101</v>
      </c>
      <c r="BR89" s="491">
        <v>102</v>
      </c>
      <c r="BS89" s="491">
        <v>143</v>
      </c>
      <c r="BT89" s="491">
        <v>133</v>
      </c>
      <c r="BU89" s="491">
        <v>154</v>
      </c>
      <c r="BV89" s="491">
        <v>152</v>
      </c>
      <c r="BW89" s="491">
        <v>133</v>
      </c>
      <c r="BX89" s="491">
        <v>145</v>
      </c>
      <c r="BY89" s="491">
        <v>136</v>
      </c>
      <c r="BZ89" s="491">
        <v>163</v>
      </c>
      <c r="CA89" s="491">
        <v>129</v>
      </c>
      <c r="CB89" s="491">
        <v>148</v>
      </c>
      <c r="CC89" s="491">
        <v>145</v>
      </c>
      <c r="CD89" s="491">
        <v>170</v>
      </c>
      <c r="CE89" s="955">
        <v>149</v>
      </c>
      <c r="CF89" s="956">
        <v>184</v>
      </c>
      <c r="CG89" s="956">
        <v>186</v>
      </c>
      <c r="CH89" s="956">
        <v>249</v>
      </c>
      <c r="CI89" s="956">
        <v>245</v>
      </c>
      <c r="CJ89" s="956">
        <v>265</v>
      </c>
      <c r="CK89" s="956">
        <v>240</v>
      </c>
      <c r="CL89" s="956">
        <v>214</v>
      </c>
      <c r="CM89" s="956">
        <v>231</v>
      </c>
      <c r="CN89" s="956">
        <v>229</v>
      </c>
      <c r="CO89" s="956">
        <v>264</v>
      </c>
      <c r="CP89" s="956">
        <v>243</v>
      </c>
      <c r="CQ89" s="956">
        <v>248</v>
      </c>
      <c r="CR89" s="956">
        <v>234</v>
      </c>
      <c r="CS89" s="956">
        <v>255</v>
      </c>
      <c r="CT89" s="956">
        <v>288</v>
      </c>
      <c r="CU89" s="956">
        <v>274</v>
      </c>
      <c r="CV89" s="956">
        <v>347</v>
      </c>
      <c r="CW89" s="956">
        <v>351</v>
      </c>
      <c r="CX89" s="956">
        <v>354</v>
      </c>
      <c r="CY89" s="956">
        <v>314</v>
      </c>
      <c r="CZ89" s="956">
        <v>250</v>
      </c>
      <c r="DA89" s="956">
        <v>249</v>
      </c>
      <c r="DB89" s="956">
        <v>294</v>
      </c>
      <c r="DC89" s="956">
        <v>400</v>
      </c>
      <c r="DD89" s="956">
        <v>655</v>
      </c>
      <c r="DE89" s="956">
        <v>553</v>
      </c>
      <c r="DF89" s="956">
        <v>517</v>
      </c>
      <c r="DG89" s="956">
        <v>284</v>
      </c>
      <c r="DH89" s="956">
        <v>586</v>
      </c>
      <c r="DI89" s="956">
        <v>673</v>
      </c>
      <c r="DJ89" s="956">
        <v>457</v>
      </c>
      <c r="DK89" s="956">
        <v>590</v>
      </c>
      <c r="DL89" s="956">
        <v>673</v>
      </c>
      <c r="DM89" s="956">
        <v>899</v>
      </c>
      <c r="DN89" s="956">
        <v>626</v>
      </c>
      <c r="DO89" s="956">
        <v>623</v>
      </c>
      <c r="DP89" s="956">
        <v>632</v>
      </c>
      <c r="DQ89" s="956">
        <v>658</v>
      </c>
      <c r="DR89" s="956">
        <v>559</v>
      </c>
      <c r="DS89" s="956">
        <v>658</v>
      </c>
      <c r="DT89" s="956">
        <v>500</v>
      </c>
      <c r="DU89" s="491">
        <v>817</v>
      </c>
      <c r="DV89" s="491">
        <v>740</v>
      </c>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1</v>
      </c>
      <c r="AV90" s="493">
        <v>2</v>
      </c>
      <c r="AW90" s="493">
        <v>1</v>
      </c>
      <c r="AX90" s="493">
        <v>2</v>
      </c>
      <c r="AY90" s="493">
        <v>2</v>
      </c>
      <c r="AZ90" s="493">
        <v>3</v>
      </c>
      <c r="BA90" s="493">
        <v>3</v>
      </c>
      <c r="BB90" s="493">
        <v>3</v>
      </c>
      <c r="BC90" s="493">
        <v>3</v>
      </c>
      <c r="BD90" s="493">
        <v>8</v>
      </c>
      <c r="BE90" s="493">
        <v>4</v>
      </c>
      <c r="BF90" s="493">
        <v>6</v>
      </c>
      <c r="BG90" s="493">
        <v>7</v>
      </c>
      <c r="BH90" s="493">
        <v>8</v>
      </c>
      <c r="BI90" s="493">
        <v>6</v>
      </c>
      <c r="BJ90" s="493">
        <v>4</v>
      </c>
      <c r="BK90" s="493">
        <v>5</v>
      </c>
      <c r="BL90" s="493">
        <v>7</v>
      </c>
      <c r="BM90" s="493">
        <v>6</v>
      </c>
      <c r="BN90" s="493">
        <v>6</v>
      </c>
      <c r="BO90" s="493">
        <v>1</v>
      </c>
      <c r="BP90" s="493">
        <v>3</v>
      </c>
      <c r="BQ90" s="493">
        <v>10</v>
      </c>
      <c r="BR90" s="493">
        <v>2</v>
      </c>
      <c r="BS90" s="493">
        <v>8</v>
      </c>
      <c r="BT90" s="493">
        <v>12</v>
      </c>
      <c r="BU90" s="493">
        <v>4</v>
      </c>
      <c r="BV90" s="493">
        <v>7</v>
      </c>
      <c r="BW90" s="493">
        <v>8</v>
      </c>
      <c r="BX90" s="493">
        <v>20</v>
      </c>
      <c r="BY90" s="493">
        <v>3</v>
      </c>
      <c r="BZ90" s="493">
        <v>6</v>
      </c>
      <c r="CA90" s="493">
        <v>5</v>
      </c>
      <c r="CB90" s="493">
        <v>20</v>
      </c>
      <c r="CC90" s="493">
        <v>4</v>
      </c>
      <c r="CD90" s="493">
        <v>5</v>
      </c>
      <c r="CE90" s="957">
        <v>0</v>
      </c>
      <c r="CF90" s="958">
        <v>10</v>
      </c>
      <c r="CG90" s="958">
        <v>4</v>
      </c>
      <c r="CH90" s="958">
        <v>2</v>
      </c>
      <c r="CI90" s="958">
        <v>-17</v>
      </c>
      <c r="CJ90" s="958">
        <v>-47</v>
      </c>
      <c r="CK90" s="958">
        <v>-39</v>
      </c>
      <c r="CL90" s="958">
        <v>18</v>
      </c>
      <c r="CM90" s="958">
        <v>18</v>
      </c>
      <c r="CN90" s="958">
        <v>16</v>
      </c>
      <c r="CO90" s="958">
        <v>18</v>
      </c>
      <c r="CP90" s="958">
        <v>35</v>
      </c>
      <c r="CQ90" s="958">
        <v>-9</v>
      </c>
      <c r="CR90" s="958">
        <v>-27</v>
      </c>
      <c r="CS90" s="958">
        <v>-34</v>
      </c>
      <c r="CT90" s="958">
        <v>17</v>
      </c>
      <c r="CU90" s="958">
        <v>-28</v>
      </c>
      <c r="CV90" s="958">
        <v>-57</v>
      </c>
      <c r="CW90" s="958">
        <v>72</v>
      </c>
      <c r="CX90" s="958">
        <v>24</v>
      </c>
      <c r="CY90" s="958">
        <v>-35</v>
      </c>
      <c r="CZ90" s="958">
        <v>8</v>
      </c>
      <c r="DA90" s="958">
        <v>-53</v>
      </c>
      <c r="DB90" s="958">
        <v>-72</v>
      </c>
      <c r="DC90" s="958">
        <v>-205</v>
      </c>
      <c r="DD90" s="958">
        <v>99</v>
      </c>
      <c r="DE90" s="958">
        <v>80</v>
      </c>
      <c r="DF90" s="958">
        <v>29</v>
      </c>
      <c r="DG90" s="958">
        <v>-33</v>
      </c>
      <c r="DH90" s="958">
        <v>105</v>
      </c>
      <c r="DI90" s="958">
        <v>117</v>
      </c>
      <c r="DJ90" s="958">
        <v>-27</v>
      </c>
      <c r="DK90" s="958">
        <v>-130</v>
      </c>
      <c r="DL90" s="958">
        <v>-373</v>
      </c>
      <c r="DM90" s="958">
        <v>70</v>
      </c>
      <c r="DN90" s="958">
        <v>-187</v>
      </c>
      <c r="DO90" s="958">
        <v>-44</v>
      </c>
      <c r="DP90" s="958">
        <v>-51</v>
      </c>
      <c r="DQ90" s="958">
        <v>-455</v>
      </c>
      <c r="DR90" s="958">
        <v>-398</v>
      </c>
      <c r="DS90" s="958">
        <v>23</v>
      </c>
      <c r="DT90" s="958"/>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53"/>
      <c r="CF91" s="954"/>
      <c r="CG91" s="954"/>
      <c r="CH91" s="954"/>
      <c r="CI91" s="954"/>
      <c r="CJ91" s="954"/>
      <c r="CK91" s="954"/>
      <c r="CL91" s="954"/>
      <c r="CM91" s="954"/>
      <c r="CN91" s="954"/>
      <c r="CO91" s="954"/>
      <c r="CP91" s="954"/>
      <c r="CQ91" s="954"/>
      <c r="CR91" s="954"/>
      <c r="CS91" s="954"/>
      <c r="CT91" s="954"/>
      <c r="CU91" s="954"/>
      <c r="CV91" s="954"/>
      <c r="CW91" s="954"/>
      <c r="CX91" s="954"/>
      <c r="CY91" s="954"/>
      <c r="CZ91" s="954"/>
      <c r="DA91" s="954"/>
      <c r="DB91" s="954"/>
      <c r="DC91" s="954"/>
      <c r="DD91" s="954"/>
      <c r="DE91" s="954"/>
      <c r="DF91" s="954"/>
      <c r="DG91" s="954"/>
      <c r="DH91" s="954"/>
      <c r="DI91" s="954"/>
      <c r="DJ91" s="954"/>
      <c r="DK91" s="954"/>
      <c r="DL91" s="954"/>
      <c r="DM91" s="954"/>
      <c r="DN91" s="954"/>
      <c r="DO91" s="954"/>
      <c r="DP91" s="954"/>
      <c r="DQ91" s="954"/>
      <c r="DR91" s="954"/>
      <c r="DS91" s="954"/>
      <c r="DT91" s="954"/>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-246</v>
      </c>
      <c r="AV92" s="485">
        <v>-321</v>
      </c>
      <c r="AW92" s="485">
        <v>-386</v>
      </c>
      <c r="AX92" s="485">
        <v>-409</v>
      </c>
      <c r="AY92" s="485">
        <v>-246</v>
      </c>
      <c r="AZ92" s="485">
        <v>-287</v>
      </c>
      <c r="BA92" s="485">
        <v>-321</v>
      </c>
      <c r="BB92" s="485">
        <v>-345</v>
      </c>
      <c r="BC92" s="485">
        <v>-201</v>
      </c>
      <c r="BD92" s="485">
        <v>-304</v>
      </c>
      <c r="BE92" s="485">
        <v>-382</v>
      </c>
      <c r="BF92" s="485">
        <v>-423</v>
      </c>
      <c r="BG92" s="485">
        <v>-403</v>
      </c>
      <c r="BH92" s="485">
        <v>-474</v>
      </c>
      <c r="BI92" s="485">
        <v>-420</v>
      </c>
      <c r="BJ92" s="485">
        <v>-491</v>
      </c>
      <c r="BK92" s="485">
        <v>-379</v>
      </c>
      <c r="BL92" s="485">
        <v>-392</v>
      </c>
      <c r="BM92" s="485">
        <v>-413</v>
      </c>
      <c r="BN92" s="485">
        <v>-573</v>
      </c>
      <c r="BO92" s="485">
        <v>-403</v>
      </c>
      <c r="BP92" s="485">
        <v>-498</v>
      </c>
      <c r="BQ92" s="485">
        <v>-505</v>
      </c>
      <c r="BR92" s="485">
        <v>-577</v>
      </c>
      <c r="BS92" s="485">
        <v>-508</v>
      </c>
      <c r="BT92" s="485">
        <v>-635</v>
      </c>
      <c r="BU92" s="485">
        <v>-723</v>
      </c>
      <c r="BV92" s="485">
        <v>-658</v>
      </c>
      <c r="BW92" s="485">
        <v>-570</v>
      </c>
      <c r="BX92" s="485">
        <v>-553</v>
      </c>
      <c r="BY92" s="485">
        <v>-628</v>
      </c>
      <c r="BZ92" s="485">
        <v>-815</v>
      </c>
      <c r="CA92" s="485">
        <v>-829</v>
      </c>
      <c r="CB92" s="485">
        <v>-744</v>
      </c>
      <c r="CC92" s="485">
        <v>-764</v>
      </c>
      <c r="CD92" s="485">
        <v>-774</v>
      </c>
      <c r="CE92" s="951">
        <v>-1000</v>
      </c>
      <c r="CF92" s="952">
        <v>-1037</v>
      </c>
      <c r="CG92" s="952">
        <v>-1064</v>
      </c>
      <c r="CH92" s="952">
        <v>-1150</v>
      </c>
      <c r="CI92" s="952">
        <v>-1051</v>
      </c>
      <c r="CJ92" s="952">
        <v>-1197</v>
      </c>
      <c r="CK92" s="952">
        <v>-1163</v>
      </c>
      <c r="CL92" s="952">
        <v>-1023</v>
      </c>
      <c r="CM92" s="952">
        <v>-785</v>
      </c>
      <c r="CN92" s="952">
        <v>-764</v>
      </c>
      <c r="CO92" s="952">
        <v>-942</v>
      </c>
      <c r="CP92" s="952">
        <v>-822</v>
      </c>
      <c r="CQ92" s="952">
        <v>-931</v>
      </c>
      <c r="CR92" s="952">
        <v>-710</v>
      </c>
      <c r="CS92" s="952">
        <v>-785</v>
      </c>
      <c r="CT92" s="952">
        <v>-986</v>
      </c>
      <c r="CU92" s="952">
        <v>-911</v>
      </c>
      <c r="CV92" s="952">
        <v>-1000</v>
      </c>
      <c r="CW92" s="952">
        <v>-986</v>
      </c>
      <c r="CX92" s="952">
        <v>-1017</v>
      </c>
      <c r="CY92" s="952">
        <v>-1283</v>
      </c>
      <c r="CZ92" s="952">
        <v>-901</v>
      </c>
      <c r="DA92" s="952">
        <v>-863</v>
      </c>
      <c r="DB92" s="952">
        <v>-1157</v>
      </c>
      <c r="DC92" s="952">
        <v>-853</v>
      </c>
      <c r="DD92" s="952">
        <v>-870</v>
      </c>
      <c r="DE92" s="952">
        <v>-838</v>
      </c>
      <c r="DF92" s="952">
        <v>-814</v>
      </c>
      <c r="DG92" s="952">
        <v>-559</v>
      </c>
      <c r="DH92" s="952">
        <v>-713</v>
      </c>
      <c r="DI92" s="952">
        <v>-822</v>
      </c>
      <c r="DJ92" s="952">
        <v>-583</v>
      </c>
      <c r="DK92" s="952">
        <v>-856</v>
      </c>
      <c r="DL92" s="952">
        <v>-882</v>
      </c>
      <c r="DM92" s="952">
        <v>-962</v>
      </c>
      <c r="DN92" s="952">
        <v>-878</v>
      </c>
      <c r="DO92" s="952">
        <v>-788</v>
      </c>
      <c r="DP92" s="952">
        <v>-769</v>
      </c>
      <c r="DQ92" s="952">
        <v>-752</v>
      </c>
      <c r="DR92" s="952">
        <v>-648</v>
      </c>
      <c r="DS92" s="952">
        <v>-782</v>
      </c>
      <c r="DT92" s="952">
        <v>-703</v>
      </c>
      <c r="DU92" s="485">
        <v>-679</v>
      </c>
      <c r="DV92" s="485">
        <v>-901</v>
      </c>
      <c r="DW92" s="485"/>
      <c r="DX92" s="485"/>
      <c r="DY92" s="485"/>
      <c r="DZ92" s="485"/>
    </row>
    <row r="93" spans="1:130" s="216" customFormat="1">
      <c r="A93" s="216" t="s">
        <v>1403</v>
      </c>
      <c r="B93" s="107" t="s">
        <v>10</v>
      </c>
      <c r="C93" s="895"/>
      <c r="D93" s="895"/>
      <c r="E93" s="895"/>
      <c r="F93" s="895"/>
      <c r="G93" s="895"/>
      <c r="H93" s="895"/>
      <c r="I93" s="895"/>
      <c r="J93" s="895"/>
      <c r="K93" s="895"/>
      <c r="L93" s="895"/>
      <c r="M93" s="895"/>
      <c r="N93" s="895"/>
      <c r="O93" s="895"/>
      <c r="P93" s="895"/>
      <c r="Q93" s="895"/>
      <c r="R93" s="895"/>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122</v>
      </c>
      <c r="AV93" s="493">
        <v>146</v>
      </c>
      <c r="AW93" s="493">
        <v>116</v>
      </c>
      <c r="AX93" s="493">
        <v>120</v>
      </c>
      <c r="AY93" s="493">
        <v>182</v>
      </c>
      <c r="AZ93" s="493">
        <v>191</v>
      </c>
      <c r="BA93" s="493">
        <v>176</v>
      </c>
      <c r="BB93" s="493">
        <v>177</v>
      </c>
      <c r="BC93" s="493">
        <v>172</v>
      </c>
      <c r="BD93" s="493">
        <v>177</v>
      </c>
      <c r="BE93" s="493">
        <v>146</v>
      </c>
      <c r="BF93" s="493">
        <v>146</v>
      </c>
      <c r="BG93" s="493">
        <v>166</v>
      </c>
      <c r="BH93" s="493">
        <v>157</v>
      </c>
      <c r="BI93" s="493">
        <v>155</v>
      </c>
      <c r="BJ93" s="493">
        <v>143</v>
      </c>
      <c r="BK93" s="493">
        <v>163</v>
      </c>
      <c r="BL93" s="493">
        <v>172</v>
      </c>
      <c r="BM93" s="493">
        <v>177</v>
      </c>
      <c r="BN93" s="493">
        <v>161</v>
      </c>
      <c r="BO93" s="493">
        <v>216</v>
      </c>
      <c r="BP93" s="493">
        <v>186</v>
      </c>
      <c r="BQ93" s="493">
        <v>221</v>
      </c>
      <c r="BR93" s="493">
        <v>209</v>
      </c>
      <c r="BS93" s="493">
        <v>237</v>
      </c>
      <c r="BT93" s="493">
        <v>209</v>
      </c>
      <c r="BU93" s="493">
        <v>233</v>
      </c>
      <c r="BV93" s="493">
        <v>227</v>
      </c>
      <c r="BW93" s="493">
        <v>242</v>
      </c>
      <c r="BX93" s="493">
        <v>295</v>
      </c>
      <c r="BY93" s="493">
        <v>284</v>
      </c>
      <c r="BZ93" s="493">
        <v>255</v>
      </c>
      <c r="CA93" s="493">
        <v>269</v>
      </c>
      <c r="CB93" s="493">
        <v>280</v>
      </c>
      <c r="CC93" s="493">
        <v>305</v>
      </c>
      <c r="CD93" s="493">
        <v>302</v>
      </c>
      <c r="CE93" s="957">
        <v>303</v>
      </c>
      <c r="CF93" s="958">
        <v>307</v>
      </c>
      <c r="CG93" s="958">
        <v>309</v>
      </c>
      <c r="CH93" s="958">
        <v>310</v>
      </c>
      <c r="CI93" s="958">
        <v>333</v>
      </c>
      <c r="CJ93" s="958">
        <v>310</v>
      </c>
      <c r="CK93" s="958">
        <v>386</v>
      </c>
      <c r="CL93" s="958">
        <v>358</v>
      </c>
      <c r="CM93" s="958">
        <v>451</v>
      </c>
      <c r="CN93" s="958">
        <v>484</v>
      </c>
      <c r="CO93" s="958">
        <v>501</v>
      </c>
      <c r="CP93" s="958">
        <v>532</v>
      </c>
      <c r="CQ93" s="958">
        <v>497</v>
      </c>
      <c r="CR93" s="958">
        <v>518</v>
      </c>
      <c r="CS93" s="958">
        <v>611</v>
      </c>
      <c r="CT93" s="958">
        <v>556</v>
      </c>
      <c r="CU93" s="958">
        <v>540</v>
      </c>
      <c r="CV93" s="958">
        <v>587</v>
      </c>
      <c r="CW93" s="958">
        <v>744</v>
      </c>
      <c r="CX93" s="958">
        <v>745</v>
      </c>
      <c r="CY93" s="958">
        <v>607</v>
      </c>
      <c r="CZ93" s="958">
        <v>445</v>
      </c>
      <c r="DA93" s="958">
        <v>786</v>
      </c>
      <c r="DB93" s="958">
        <v>527</v>
      </c>
      <c r="DC93" s="958">
        <v>451</v>
      </c>
      <c r="DD93" s="958">
        <v>554</v>
      </c>
      <c r="DE93" s="958">
        <v>657</v>
      </c>
      <c r="DF93" s="958">
        <v>760</v>
      </c>
      <c r="DG93" s="958">
        <v>816</v>
      </c>
      <c r="DH93" s="958">
        <v>958</v>
      </c>
      <c r="DI93" s="958">
        <v>1066</v>
      </c>
      <c r="DJ93" s="958">
        <v>995</v>
      </c>
      <c r="DK93" s="958">
        <v>1039</v>
      </c>
      <c r="DL93" s="958">
        <v>1191</v>
      </c>
      <c r="DM93" s="958">
        <v>1214</v>
      </c>
      <c r="DN93" s="958">
        <v>1173</v>
      </c>
      <c r="DO93" s="958">
        <v>1198</v>
      </c>
      <c r="DP93" s="958">
        <v>1322</v>
      </c>
      <c r="DQ93" s="958">
        <v>1622</v>
      </c>
      <c r="DR93" s="958">
        <v>1519</v>
      </c>
      <c r="DS93" s="958">
        <v>1185</v>
      </c>
      <c r="DT93" s="958">
        <v>1130</v>
      </c>
      <c r="DU93" s="493">
        <v>1316</v>
      </c>
      <c r="DV93" s="493">
        <v>1151</v>
      </c>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29</v>
      </c>
      <c r="AV94" s="491">
        <v>53</v>
      </c>
      <c r="AW94" s="491">
        <v>34</v>
      </c>
      <c r="AX94" s="491">
        <v>36</v>
      </c>
      <c r="AY94" s="491">
        <v>40</v>
      </c>
      <c r="AZ94" s="491">
        <v>48</v>
      </c>
      <c r="BA94" s="491">
        <v>43</v>
      </c>
      <c r="BB94" s="491">
        <v>44</v>
      </c>
      <c r="BC94" s="491">
        <v>55</v>
      </c>
      <c r="BD94" s="491">
        <v>65</v>
      </c>
      <c r="BE94" s="491">
        <v>49</v>
      </c>
      <c r="BF94" s="491">
        <v>49</v>
      </c>
      <c r="BG94" s="491">
        <v>42</v>
      </c>
      <c r="BH94" s="491">
        <v>40</v>
      </c>
      <c r="BI94" s="491">
        <v>43</v>
      </c>
      <c r="BJ94" s="491">
        <v>36</v>
      </c>
      <c r="BK94" s="491">
        <v>44</v>
      </c>
      <c r="BL94" s="491">
        <v>54</v>
      </c>
      <c r="BM94" s="491">
        <v>60</v>
      </c>
      <c r="BN94" s="491">
        <v>47</v>
      </c>
      <c r="BO94" s="491">
        <v>85</v>
      </c>
      <c r="BP94" s="491">
        <v>65</v>
      </c>
      <c r="BQ94" s="491">
        <v>96</v>
      </c>
      <c r="BR94" s="491">
        <v>88</v>
      </c>
      <c r="BS94" s="491">
        <v>110</v>
      </c>
      <c r="BT94" s="491">
        <v>90</v>
      </c>
      <c r="BU94" s="491">
        <v>109</v>
      </c>
      <c r="BV94" s="491">
        <v>102</v>
      </c>
      <c r="BW94" s="491">
        <v>106</v>
      </c>
      <c r="BX94" s="491">
        <v>150</v>
      </c>
      <c r="BY94" s="491">
        <v>139</v>
      </c>
      <c r="BZ94" s="491">
        <v>115</v>
      </c>
      <c r="CA94" s="491">
        <v>101</v>
      </c>
      <c r="CB94" s="491">
        <v>109</v>
      </c>
      <c r="CC94" s="491">
        <v>128</v>
      </c>
      <c r="CD94" s="491">
        <v>125</v>
      </c>
      <c r="CE94" s="955">
        <v>110</v>
      </c>
      <c r="CF94" s="956">
        <v>113</v>
      </c>
      <c r="CG94" s="956">
        <v>115</v>
      </c>
      <c r="CH94" s="956">
        <v>115</v>
      </c>
      <c r="CI94" s="956">
        <v>116</v>
      </c>
      <c r="CJ94" s="956">
        <v>115</v>
      </c>
      <c r="CK94" s="956">
        <v>134</v>
      </c>
      <c r="CL94" s="956">
        <v>134</v>
      </c>
      <c r="CM94" s="956">
        <v>232</v>
      </c>
      <c r="CN94" s="956">
        <v>253</v>
      </c>
      <c r="CO94" s="956">
        <v>266</v>
      </c>
      <c r="CP94" s="956">
        <v>272</v>
      </c>
      <c r="CQ94" s="956">
        <v>286</v>
      </c>
      <c r="CR94" s="956">
        <v>293</v>
      </c>
      <c r="CS94" s="956">
        <v>292</v>
      </c>
      <c r="CT94" s="956">
        <v>290</v>
      </c>
      <c r="CU94" s="956">
        <v>282</v>
      </c>
      <c r="CV94" s="956">
        <v>330</v>
      </c>
      <c r="CW94" s="956">
        <v>410</v>
      </c>
      <c r="CX94" s="956">
        <v>433</v>
      </c>
      <c r="CY94" s="956">
        <v>398</v>
      </c>
      <c r="CZ94" s="956">
        <v>350</v>
      </c>
      <c r="DA94" s="956">
        <v>616</v>
      </c>
      <c r="DB94" s="956">
        <v>383</v>
      </c>
      <c r="DC94" s="956">
        <v>275</v>
      </c>
      <c r="DD94" s="956">
        <v>380</v>
      </c>
      <c r="DE94" s="956">
        <v>464</v>
      </c>
      <c r="DF94" s="956">
        <v>537</v>
      </c>
      <c r="DG94" s="956">
        <v>607</v>
      </c>
      <c r="DH94" s="956">
        <v>685</v>
      </c>
      <c r="DI94" s="956">
        <v>760</v>
      </c>
      <c r="DJ94" s="956">
        <v>716</v>
      </c>
      <c r="DK94" s="956">
        <v>778</v>
      </c>
      <c r="DL94" s="956">
        <v>939</v>
      </c>
      <c r="DM94" s="956">
        <v>829</v>
      </c>
      <c r="DN94" s="956">
        <v>827</v>
      </c>
      <c r="DO94" s="956">
        <v>907</v>
      </c>
      <c r="DP94" s="956">
        <v>1007</v>
      </c>
      <c r="DQ94" s="956">
        <v>1165</v>
      </c>
      <c r="DR94" s="956">
        <v>1159</v>
      </c>
      <c r="DS94" s="956">
        <v>885</v>
      </c>
      <c r="DT94" s="956">
        <v>791</v>
      </c>
      <c r="DU94" s="491">
        <v>839</v>
      </c>
      <c r="DV94" s="491">
        <v>782</v>
      </c>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104</v>
      </c>
      <c r="AV95" s="491">
        <v>99</v>
      </c>
      <c r="AW95" s="491">
        <v>98</v>
      </c>
      <c r="AX95" s="491">
        <v>96</v>
      </c>
      <c r="AY95" s="491">
        <v>160</v>
      </c>
      <c r="AZ95" s="491">
        <v>161</v>
      </c>
      <c r="BA95" s="491">
        <v>160</v>
      </c>
      <c r="BB95" s="491">
        <v>159</v>
      </c>
      <c r="BC95" s="491">
        <v>125</v>
      </c>
      <c r="BD95" s="491">
        <v>118</v>
      </c>
      <c r="BE95" s="491">
        <v>110</v>
      </c>
      <c r="BF95" s="491">
        <v>107</v>
      </c>
      <c r="BG95" s="491">
        <v>138</v>
      </c>
      <c r="BH95" s="491">
        <v>134</v>
      </c>
      <c r="BI95" s="491">
        <v>132</v>
      </c>
      <c r="BJ95" s="491">
        <v>129</v>
      </c>
      <c r="BK95" s="491">
        <v>130</v>
      </c>
      <c r="BL95" s="491">
        <v>130</v>
      </c>
      <c r="BM95" s="491">
        <v>132</v>
      </c>
      <c r="BN95" s="491">
        <v>132</v>
      </c>
      <c r="BO95" s="491">
        <v>134</v>
      </c>
      <c r="BP95" s="491">
        <v>130</v>
      </c>
      <c r="BQ95" s="491">
        <v>128</v>
      </c>
      <c r="BR95" s="491">
        <v>126</v>
      </c>
      <c r="BS95" s="491">
        <v>123</v>
      </c>
      <c r="BT95" s="491">
        <v>121</v>
      </c>
      <c r="BU95" s="491">
        <v>122</v>
      </c>
      <c r="BV95" s="491">
        <v>125</v>
      </c>
      <c r="BW95" s="491">
        <v>137</v>
      </c>
      <c r="BX95" s="491">
        <v>136</v>
      </c>
      <c r="BY95" s="491">
        <v>136</v>
      </c>
      <c r="BZ95" s="491">
        <v>138</v>
      </c>
      <c r="CA95" s="491">
        <v>179</v>
      </c>
      <c r="CB95" s="491">
        <v>179</v>
      </c>
      <c r="CC95" s="491">
        <v>179</v>
      </c>
      <c r="CD95" s="491">
        <v>180</v>
      </c>
      <c r="CE95" s="955">
        <v>205</v>
      </c>
      <c r="CF95" s="956">
        <v>203</v>
      </c>
      <c r="CG95" s="956">
        <v>205</v>
      </c>
      <c r="CH95" s="956">
        <v>206</v>
      </c>
      <c r="CI95" s="956">
        <v>231</v>
      </c>
      <c r="CJ95" s="956">
        <v>208</v>
      </c>
      <c r="CK95" s="956">
        <v>267</v>
      </c>
      <c r="CL95" s="956">
        <v>237</v>
      </c>
      <c r="CM95" s="956">
        <v>229</v>
      </c>
      <c r="CN95" s="956">
        <v>240</v>
      </c>
      <c r="CO95" s="956">
        <v>244</v>
      </c>
      <c r="CP95" s="956">
        <v>271</v>
      </c>
      <c r="CQ95" s="956">
        <v>218</v>
      </c>
      <c r="CR95" s="956">
        <v>235</v>
      </c>
      <c r="CS95" s="956">
        <v>336</v>
      </c>
      <c r="CT95" s="956">
        <v>277</v>
      </c>
      <c r="CU95" s="956">
        <v>270</v>
      </c>
      <c r="CV95" s="956">
        <v>266</v>
      </c>
      <c r="CW95" s="956">
        <v>347</v>
      </c>
      <c r="CX95" s="956">
        <v>322</v>
      </c>
      <c r="CY95" s="956">
        <v>210</v>
      </c>
      <c r="CZ95" s="956">
        <v>88</v>
      </c>
      <c r="DA95" s="956">
        <v>160</v>
      </c>
      <c r="DB95" s="956">
        <v>141</v>
      </c>
      <c r="DC95" s="956">
        <v>176</v>
      </c>
      <c r="DD95" s="956">
        <v>174</v>
      </c>
      <c r="DE95" s="956">
        <v>193</v>
      </c>
      <c r="DF95" s="956">
        <v>223</v>
      </c>
      <c r="DG95" s="956">
        <v>209</v>
      </c>
      <c r="DH95" s="956">
        <v>273</v>
      </c>
      <c r="DI95" s="956">
        <v>306</v>
      </c>
      <c r="DJ95" s="956">
        <v>279</v>
      </c>
      <c r="DK95" s="956">
        <v>261</v>
      </c>
      <c r="DL95" s="956">
        <v>251</v>
      </c>
      <c r="DM95" s="956">
        <v>386</v>
      </c>
      <c r="DN95" s="956">
        <v>345</v>
      </c>
      <c r="DO95" s="956">
        <v>291</v>
      </c>
      <c r="DP95" s="956">
        <v>314</v>
      </c>
      <c r="DQ95" s="956">
        <v>458</v>
      </c>
      <c r="DR95" s="956">
        <v>361</v>
      </c>
      <c r="DS95" s="956">
        <v>300</v>
      </c>
      <c r="DT95" s="956">
        <v>339</v>
      </c>
      <c r="DU95" s="491">
        <v>476</v>
      </c>
      <c r="DV95" s="491">
        <v>369</v>
      </c>
      <c r="DW95" s="491"/>
      <c r="DX95" s="491"/>
      <c r="DY95" s="491"/>
      <c r="DZ95" s="491"/>
    </row>
    <row r="96" spans="1:130" s="216" customFormat="1">
      <c r="A96" s="216" t="s">
        <v>1404</v>
      </c>
      <c r="B96" s="107" t="s">
        <v>13</v>
      </c>
      <c r="C96" s="895"/>
      <c r="D96" s="895"/>
      <c r="E96" s="895"/>
      <c r="F96" s="895"/>
      <c r="G96" s="895"/>
      <c r="H96" s="895"/>
      <c r="I96" s="895"/>
      <c r="J96" s="895"/>
      <c r="K96" s="895"/>
      <c r="L96" s="895"/>
      <c r="M96" s="895"/>
      <c r="N96" s="895"/>
      <c r="O96" s="895"/>
      <c r="P96" s="895"/>
      <c r="Q96" s="895"/>
      <c r="R96" s="895"/>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345</v>
      </c>
      <c r="AV96" s="493">
        <v>435</v>
      </c>
      <c r="AW96" s="493">
        <v>433</v>
      </c>
      <c r="AX96" s="493">
        <v>456</v>
      </c>
      <c r="AY96" s="493">
        <v>424</v>
      </c>
      <c r="AZ96" s="493">
        <v>475</v>
      </c>
      <c r="BA96" s="493">
        <v>477</v>
      </c>
      <c r="BB96" s="493">
        <v>502</v>
      </c>
      <c r="BC96" s="493">
        <v>376</v>
      </c>
      <c r="BD96" s="493">
        <v>469</v>
      </c>
      <c r="BE96" s="493">
        <v>477</v>
      </c>
      <c r="BF96" s="493">
        <v>504</v>
      </c>
      <c r="BG96" s="493">
        <v>519</v>
      </c>
      <c r="BH96" s="493">
        <v>561</v>
      </c>
      <c r="BI96" s="493">
        <v>515</v>
      </c>
      <c r="BJ96" s="493">
        <v>546</v>
      </c>
      <c r="BK96" s="493">
        <v>498</v>
      </c>
      <c r="BL96" s="493">
        <v>523</v>
      </c>
      <c r="BM96" s="493">
        <v>544</v>
      </c>
      <c r="BN96" s="493">
        <v>626</v>
      </c>
      <c r="BO96" s="493">
        <v>586</v>
      </c>
      <c r="BP96" s="493">
        <v>618</v>
      </c>
      <c r="BQ96" s="493">
        <v>670</v>
      </c>
      <c r="BR96" s="493">
        <v>706</v>
      </c>
      <c r="BS96" s="493">
        <v>693</v>
      </c>
      <c r="BT96" s="493">
        <v>748</v>
      </c>
      <c r="BU96" s="493">
        <v>836</v>
      </c>
      <c r="BV96" s="493">
        <v>786</v>
      </c>
      <c r="BW96" s="493">
        <v>746</v>
      </c>
      <c r="BX96" s="493">
        <v>815</v>
      </c>
      <c r="BY96" s="493">
        <v>847</v>
      </c>
      <c r="BZ96" s="493">
        <v>933</v>
      </c>
      <c r="CA96" s="493">
        <v>965</v>
      </c>
      <c r="CB96" s="493">
        <v>920</v>
      </c>
      <c r="CC96" s="493">
        <v>971</v>
      </c>
      <c r="CD96" s="493">
        <v>973</v>
      </c>
      <c r="CE96" s="957">
        <v>1128</v>
      </c>
      <c r="CF96" s="958">
        <v>1160</v>
      </c>
      <c r="CG96" s="958">
        <v>1181</v>
      </c>
      <c r="CH96" s="958">
        <v>1242</v>
      </c>
      <c r="CI96" s="958">
        <v>1208</v>
      </c>
      <c r="CJ96" s="958">
        <v>1261</v>
      </c>
      <c r="CK96" s="958">
        <v>1366</v>
      </c>
      <c r="CL96" s="958">
        <v>1234</v>
      </c>
      <c r="CM96" s="958">
        <v>1244</v>
      </c>
      <c r="CN96" s="958">
        <v>1286</v>
      </c>
      <c r="CO96" s="958">
        <v>1425</v>
      </c>
      <c r="CP96" s="958">
        <v>1406</v>
      </c>
      <c r="CQ96" s="958">
        <v>1412</v>
      </c>
      <c r="CR96" s="958">
        <v>1313</v>
      </c>
      <c r="CS96" s="958">
        <v>1515</v>
      </c>
      <c r="CT96" s="958">
        <v>1545</v>
      </c>
      <c r="CU96" s="958">
        <v>1473</v>
      </c>
      <c r="CV96" s="958">
        <v>1605</v>
      </c>
      <c r="CW96" s="958">
        <v>1862</v>
      </c>
      <c r="CX96" s="958">
        <v>1883</v>
      </c>
      <c r="CY96" s="958">
        <v>1814</v>
      </c>
      <c r="CZ96" s="958">
        <v>1303</v>
      </c>
      <c r="DA96" s="958">
        <v>1858</v>
      </c>
      <c r="DB96" s="958">
        <v>1601</v>
      </c>
      <c r="DC96" s="958">
        <v>1304</v>
      </c>
      <c r="DD96" s="958">
        <v>1424</v>
      </c>
      <c r="DE96" s="958">
        <v>1494</v>
      </c>
      <c r="DF96" s="958">
        <v>1574</v>
      </c>
      <c r="DG96" s="958">
        <v>1376</v>
      </c>
      <c r="DH96" s="958">
        <v>1670</v>
      </c>
      <c r="DI96" s="958">
        <v>1888</v>
      </c>
      <c r="DJ96" s="958">
        <v>1577</v>
      </c>
      <c r="DK96" s="958">
        <v>1895</v>
      </c>
      <c r="DL96" s="958">
        <v>2072</v>
      </c>
      <c r="DM96" s="958">
        <v>2176</v>
      </c>
      <c r="DN96" s="958">
        <v>2051</v>
      </c>
      <c r="DO96" s="958">
        <v>1985</v>
      </c>
      <c r="DP96" s="958">
        <v>2091</v>
      </c>
      <c r="DQ96" s="958">
        <v>2374</v>
      </c>
      <c r="DR96" s="958">
        <v>2167</v>
      </c>
      <c r="DS96" s="958">
        <v>1966</v>
      </c>
      <c r="DT96" s="958">
        <v>1833</v>
      </c>
      <c r="DU96" s="493">
        <v>1995</v>
      </c>
      <c r="DV96" s="493">
        <v>2052</v>
      </c>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150</v>
      </c>
      <c r="AV97" s="491">
        <v>225</v>
      </c>
      <c r="AW97" s="491">
        <v>225</v>
      </c>
      <c r="AX97" s="491">
        <v>236</v>
      </c>
      <c r="AY97" s="491">
        <v>208</v>
      </c>
      <c r="AZ97" s="491">
        <v>258</v>
      </c>
      <c r="BA97" s="491">
        <v>279</v>
      </c>
      <c r="BB97" s="491">
        <v>305</v>
      </c>
      <c r="BC97" s="491">
        <v>225</v>
      </c>
      <c r="BD97" s="491">
        <v>320</v>
      </c>
      <c r="BE97" s="491">
        <v>337</v>
      </c>
      <c r="BF97" s="491">
        <v>356</v>
      </c>
      <c r="BG97" s="491">
        <v>343</v>
      </c>
      <c r="BH97" s="491">
        <v>367</v>
      </c>
      <c r="BI97" s="491">
        <v>348</v>
      </c>
      <c r="BJ97" s="491">
        <v>369</v>
      </c>
      <c r="BK97" s="491">
        <v>350</v>
      </c>
      <c r="BL97" s="491">
        <v>365</v>
      </c>
      <c r="BM97" s="491">
        <v>384</v>
      </c>
      <c r="BN97" s="491">
        <v>457</v>
      </c>
      <c r="BO97" s="491">
        <v>419</v>
      </c>
      <c r="BP97" s="491">
        <v>442</v>
      </c>
      <c r="BQ97" s="491">
        <v>489</v>
      </c>
      <c r="BR97" s="491">
        <v>524</v>
      </c>
      <c r="BS97" s="491">
        <v>517</v>
      </c>
      <c r="BT97" s="491">
        <v>560</v>
      </c>
      <c r="BU97" s="491">
        <v>631</v>
      </c>
      <c r="BV97" s="491">
        <v>588</v>
      </c>
      <c r="BW97" s="491">
        <v>532</v>
      </c>
      <c r="BX97" s="491">
        <v>586</v>
      </c>
      <c r="BY97" s="491">
        <v>616</v>
      </c>
      <c r="BZ97" s="491">
        <v>695</v>
      </c>
      <c r="CA97" s="491">
        <v>700</v>
      </c>
      <c r="CB97" s="491">
        <v>661</v>
      </c>
      <c r="CC97" s="491">
        <v>693</v>
      </c>
      <c r="CD97" s="491">
        <v>695</v>
      </c>
      <c r="CE97" s="955">
        <v>723</v>
      </c>
      <c r="CF97" s="956">
        <v>760</v>
      </c>
      <c r="CG97" s="956">
        <v>771</v>
      </c>
      <c r="CH97" s="956">
        <v>807</v>
      </c>
      <c r="CI97" s="956">
        <v>801</v>
      </c>
      <c r="CJ97" s="956">
        <v>826</v>
      </c>
      <c r="CK97" s="956">
        <v>867</v>
      </c>
      <c r="CL97" s="956">
        <v>781</v>
      </c>
      <c r="CM97" s="956">
        <v>837</v>
      </c>
      <c r="CN97" s="956">
        <v>880</v>
      </c>
      <c r="CO97" s="956">
        <v>938</v>
      </c>
      <c r="CP97" s="956">
        <v>934</v>
      </c>
      <c r="CQ97" s="956">
        <v>972</v>
      </c>
      <c r="CR97" s="956">
        <v>927</v>
      </c>
      <c r="CS97" s="956">
        <v>1043</v>
      </c>
      <c r="CT97" s="956">
        <v>1097</v>
      </c>
      <c r="CU97" s="956">
        <v>1030</v>
      </c>
      <c r="CV97" s="956">
        <v>1221</v>
      </c>
      <c r="CW97" s="956">
        <v>1359</v>
      </c>
      <c r="CX97" s="956">
        <v>1434</v>
      </c>
      <c r="CY97" s="956">
        <v>1438</v>
      </c>
      <c r="CZ97" s="956">
        <v>1172</v>
      </c>
      <c r="DA97" s="956">
        <v>1651</v>
      </c>
      <c r="DB97" s="956">
        <v>1444</v>
      </c>
      <c r="DC97" s="956">
        <v>1127</v>
      </c>
      <c r="DD97" s="956">
        <v>1214</v>
      </c>
      <c r="DE97" s="956">
        <v>1216</v>
      </c>
      <c r="DF97" s="956">
        <v>1337</v>
      </c>
      <c r="DG97" s="956">
        <v>1123</v>
      </c>
      <c r="DH97" s="956">
        <v>1413</v>
      </c>
      <c r="DI97" s="956">
        <v>1637</v>
      </c>
      <c r="DJ97" s="956">
        <v>1251</v>
      </c>
      <c r="DK97" s="956">
        <v>1614</v>
      </c>
      <c r="DL97" s="956">
        <v>1777</v>
      </c>
      <c r="DM97" s="956">
        <v>1864</v>
      </c>
      <c r="DN97" s="956">
        <v>1717</v>
      </c>
      <c r="DO97" s="956">
        <v>1692</v>
      </c>
      <c r="DP97" s="956">
        <v>1779</v>
      </c>
      <c r="DQ97" s="956">
        <v>2009</v>
      </c>
      <c r="DR97" s="956">
        <v>1834</v>
      </c>
      <c r="DS97" s="956">
        <v>1655</v>
      </c>
      <c r="DT97" s="956">
        <v>1453</v>
      </c>
      <c r="DU97" s="491">
        <v>1613</v>
      </c>
      <c r="DV97" s="491">
        <v>1669</v>
      </c>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195</v>
      </c>
      <c r="AV98" s="495">
        <v>206</v>
      </c>
      <c r="AW98" s="495">
        <v>206</v>
      </c>
      <c r="AX98" s="495">
        <v>215</v>
      </c>
      <c r="AY98" s="495">
        <v>213</v>
      </c>
      <c r="AZ98" s="495">
        <v>211</v>
      </c>
      <c r="BA98" s="495">
        <v>195</v>
      </c>
      <c r="BB98" s="495">
        <v>189</v>
      </c>
      <c r="BC98" s="495">
        <v>146</v>
      </c>
      <c r="BD98" s="495">
        <v>141</v>
      </c>
      <c r="BE98" s="495">
        <v>132</v>
      </c>
      <c r="BF98" s="495">
        <v>141</v>
      </c>
      <c r="BG98" s="495">
        <v>169</v>
      </c>
      <c r="BH98" s="495">
        <v>185</v>
      </c>
      <c r="BI98" s="495">
        <v>159</v>
      </c>
      <c r="BJ98" s="495">
        <v>171</v>
      </c>
      <c r="BK98" s="495">
        <v>139</v>
      </c>
      <c r="BL98" s="495">
        <v>148</v>
      </c>
      <c r="BM98" s="495">
        <v>148</v>
      </c>
      <c r="BN98" s="495">
        <v>159</v>
      </c>
      <c r="BO98" s="495">
        <v>156</v>
      </c>
      <c r="BP98" s="495">
        <v>165</v>
      </c>
      <c r="BQ98" s="495">
        <v>169</v>
      </c>
      <c r="BR98" s="495">
        <v>171</v>
      </c>
      <c r="BS98" s="495">
        <v>159</v>
      </c>
      <c r="BT98" s="495">
        <v>172</v>
      </c>
      <c r="BU98" s="495">
        <v>187</v>
      </c>
      <c r="BV98" s="495">
        <v>185</v>
      </c>
      <c r="BW98" s="495">
        <v>198</v>
      </c>
      <c r="BX98" s="495">
        <v>213</v>
      </c>
      <c r="BY98" s="495">
        <v>217</v>
      </c>
      <c r="BZ98" s="495">
        <v>222</v>
      </c>
      <c r="CA98" s="495">
        <v>245</v>
      </c>
      <c r="CB98" s="495">
        <v>241</v>
      </c>
      <c r="CC98" s="495">
        <v>259</v>
      </c>
      <c r="CD98" s="495">
        <v>258</v>
      </c>
      <c r="CE98" s="959">
        <v>369</v>
      </c>
      <c r="CF98" s="960">
        <v>365</v>
      </c>
      <c r="CG98" s="960">
        <v>378</v>
      </c>
      <c r="CH98" s="960">
        <v>398</v>
      </c>
      <c r="CI98" s="960">
        <v>374</v>
      </c>
      <c r="CJ98" s="960">
        <v>400</v>
      </c>
      <c r="CK98" s="960">
        <v>456</v>
      </c>
      <c r="CL98" s="960">
        <v>413</v>
      </c>
      <c r="CM98" s="960">
        <v>373</v>
      </c>
      <c r="CN98" s="960">
        <v>374</v>
      </c>
      <c r="CO98" s="960">
        <v>447</v>
      </c>
      <c r="CP98" s="960">
        <v>434</v>
      </c>
      <c r="CQ98" s="960">
        <v>406</v>
      </c>
      <c r="CR98" s="960">
        <v>358</v>
      </c>
      <c r="CS98" s="960">
        <v>434</v>
      </c>
      <c r="CT98" s="960">
        <v>415</v>
      </c>
      <c r="CU98" s="960">
        <v>410</v>
      </c>
      <c r="CV98" s="960">
        <v>360</v>
      </c>
      <c r="CW98" s="960">
        <v>469</v>
      </c>
      <c r="CX98" s="960">
        <v>423</v>
      </c>
      <c r="CY98" s="960">
        <v>358</v>
      </c>
      <c r="CZ98" s="960">
        <v>137</v>
      </c>
      <c r="DA98" s="960">
        <v>213</v>
      </c>
      <c r="DB98" s="960">
        <v>165</v>
      </c>
      <c r="DC98" s="960">
        <v>177</v>
      </c>
      <c r="DD98" s="960">
        <v>210</v>
      </c>
      <c r="DE98" s="960">
        <v>279</v>
      </c>
      <c r="DF98" s="960">
        <v>237</v>
      </c>
      <c r="DG98" s="960">
        <v>253</v>
      </c>
      <c r="DH98" s="960">
        <v>258</v>
      </c>
      <c r="DI98" s="960">
        <v>251</v>
      </c>
      <c r="DJ98" s="960">
        <v>326</v>
      </c>
      <c r="DK98" s="960">
        <v>281</v>
      </c>
      <c r="DL98" s="960">
        <v>296</v>
      </c>
      <c r="DM98" s="960">
        <v>312</v>
      </c>
      <c r="DN98" s="960">
        <v>334</v>
      </c>
      <c r="DO98" s="960">
        <v>293</v>
      </c>
      <c r="DP98" s="960">
        <v>311</v>
      </c>
      <c r="DQ98" s="960">
        <v>365</v>
      </c>
      <c r="DR98" s="960">
        <v>333</v>
      </c>
      <c r="DS98" s="960">
        <v>311</v>
      </c>
      <c r="DT98" s="960">
        <v>380</v>
      </c>
      <c r="DU98" s="495">
        <v>382</v>
      </c>
      <c r="DV98" s="495">
        <v>383</v>
      </c>
      <c r="DW98" s="495"/>
      <c r="DX98" s="495"/>
      <c r="DY98" s="495"/>
      <c r="DZ98" s="495"/>
    </row>
    <row r="99" spans="1:130" ht="19.5" customHeight="1" thickTop="1">
      <c r="B99" s="875" t="s">
        <v>1437</v>
      </c>
      <c r="C99" s="594" t="s">
        <v>1343</v>
      </c>
      <c r="S99" s="965"/>
      <c r="T99" s="965"/>
      <c r="U99" s="965"/>
      <c r="V99" s="965"/>
      <c r="W99" s="965"/>
      <c r="X99" s="965"/>
      <c r="Y99" s="965"/>
      <c r="Z99" s="965"/>
      <c r="AA99" s="965"/>
      <c r="AB99" s="965"/>
      <c r="AC99" s="965"/>
      <c r="AD99" s="965"/>
      <c r="AE99" s="965"/>
      <c r="AF99" s="965"/>
      <c r="AG99" s="965"/>
      <c r="AH99" s="965"/>
      <c r="AI99" s="965"/>
      <c r="AJ99" s="965"/>
      <c r="AK99" s="965"/>
      <c r="AL99" s="965"/>
      <c r="AM99" s="965"/>
      <c r="AN99" s="965"/>
      <c r="AO99" s="965"/>
      <c r="AP99" s="965"/>
      <c r="AQ99" s="965"/>
      <c r="AR99" s="965"/>
      <c r="AS99" s="965"/>
      <c r="AT99" s="965"/>
      <c r="AU99" s="966"/>
      <c r="AV99" s="966"/>
      <c r="AW99" s="966"/>
      <c r="AX99" s="966"/>
      <c r="AY99" s="966"/>
      <c r="AZ99" s="966"/>
      <c r="BA99" s="966"/>
      <c r="BB99" s="966"/>
      <c r="BC99" s="966"/>
      <c r="BD99" s="966"/>
      <c r="BE99" s="966"/>
      <c r="BF99" s="966"/>
      <c r="BG99" s="966"/>
      <c r="BH99" s="966"/>
      <c r="BI99" s="966"/>
      <c r="BJ99" s="966"/>
      <c r="BK99" s="966"/>
      <c r="BL99" s="967"/>
      <c r="BM99" s="968"/>
      <c r="BN99" s="486"/>
      <c r="BO99" s="486"/>
      <c r="BP99" s="486"/>
      <c r="BQ99" s="486"/>
      <c r="BR99" s="486"/>
      <c r="BS99" s="486"/>
      <c r="BT99" s="486"/>
      <c r="BU99" s="486"/>
      <c r="BV99" s="486"/>
      <c r="BW99" s="486"/>
      <c r="BX99" s="486"/>
      <c r="BY99" s="486"/>
      <c r="BZ99" s="486"/>
      <c r="CA99" s="486"/>
      <c r="CB99" s="486"/>
      <c r="CC99" s="486"/>
      <c r="CD99" s="486"/>
      <c r="CE99" s="969"/>
      <c r="CF99" s="970"/>
      <c r="CG99" s="970"/>
      <c r="CH99" s="970"/>
      <c r="CI99" s="970"/>
      <c r="CJ99" s="970"/>
      <c r="CK99" s="970"/>
      <c r="CL99" s="970"/>
      <c r="CM99" s="970"/>
      <c r="CN99" s="970"/>
      <c r="CO99" s="970"/>
      <c r="CP99" s="970"/>
      <c r="CQ99" s="970"/>
      <c r="CR99" s="970"/>
      <c r="CS99" s="970"/>
      <c r="CT99" s="970"/>
      <c r="CU99" s="970"/>
      <c r="CV99" s="970"/>
      <c r="CW99" s="970"/>
      <c r="CX99" s="970"/>
      <c r="CY99" s="970"/>
      <c r="CZ99" s="970"/>
      <c r="DA99" s="970"/>
      <c r="DB99" s="970"/>
      <c r="DC99" s="970"/>
      <c r="DD99" s="970"/>
      <c r="DE99" s="970"/>
      <c r="DF99" s="970"/>
      <c r="DG99" s="970"/>
      <c r="DH99" s="970"/>
      <c r="DI99" s="970"/>
      <c r="DJ99" s="970"/>
      <c r="DK99" s="970"/>
      <c r="DL99" s="970"/>
      <c r="DM99" s="970"/>
      <c r="DN99" s="970"/>
      <c r="DO99" s="970"/>
      <c r="DP99" s="970"/>
      <c r="DQ99" s="970"/>
      <c r="DR99" s="970"/>
      <c r="DS99" s="970"/>
      <c r="DT99" s="970"/>
      <c r="DU99" s="965"/>
      <c r="DV99" s="965"/>
      <c r="DW99" s="965"/>
      <c r="DX99" s="965"/>
      <c r="DY99" s="965"/>
      <c r="DZ99" s="965"/>
    </row>
    <row r="100" spans="1:130" ht="19.5" customHeight="1">
      <c r="B100" s="353"/>
      <c r="C100" s="594"/>
      <c r="S100" s="965"/>
      <c r="T100" s="965"/>
      <c r="U100" s="965"/>
      <c r="V100" s="965"/>
      <c r="W100" s="965"/>
      <c r="X100" s="965"/>
      <c r="Y100" s="965"/>
      <c r="Z100" s="965"/>
      <c r="AA100" s="965"/>
      <c r="AB100" s="965"/>
      <c r="AC100" s="965"/>
      <c r="AD100" s="965"/>
      <c r="AE100" s="965"/>
      <c r="AF100" s="965"/>
      <c r="AG100" s="965"/>
      <c r="AH100" s="965"/>
      <c r="AI100" s="965"/>
      <c r="AJ100" s="965"/>
      <c r="AK100" s="965"/>
      <c r="AL100" s="965"/>
      <c r="AM100" s="965"/>
      <c r="AN100" s="965"/>
      <c r="AO100" s="965"/>
      <c r="AP100" s="965"/>
      <c r="AQ100" s="965"/>
      <c r="AR100" s="965"/>
      <c r="AS100" s="965"/>
      <c r="AT100" s="965"/>
      <c r="AU100" s="966"/>
      <c r="AV100" s="966"/>
      <c r="AW100" s="966"/>
      <c r="AX100" s="966"/>
      <c r="AY100" s="966"/>
      <c r="AZ100" s="966"/>
      <c r="BA100" s="966"/>
      <c r="BB100" s="966"/>
      <c r="BC100" s="966"/>
      <c r="BD100" s="966"/>
      <c r="BE100" s="966"/>
      <c r="BF100" s="966"/>
      <c r="BG100" s="966"/>
      <c r="BH100" s="966"/>
      <c r="BI100" s="966"/>
      <c r="BJ100" s="966"/>
      <c r="BK100" s="966"/>
      <c r="BL100" s="967"/>
      <c r="BM100" s="968"/>
      <c r="BN100" s="486"/>
      <c r="BO100" s="486"/>
      <c r="BP100" s="486"/>
      <c r="BQ100" s="486"/>
      <c r="BR100" s="486"/>
      <c r="BS100" s="486"/>
      <c r="BT100" s="486"/>
      <c r="BU100" s="486"/>
      <c r="BV100" s="486"/>
      <c r="BW100" s="486"/>
      <c r="BX100" s="486"/>
      <c r="BY100" s="486"/>
      <c r="BZ100" s="486"/>
      <c r="CA100" s="486"/>
      <c r="CB100" s="486"/>
      <c r="CC100" s="486"/>
      <c r="CD100" s="486"/>
      <c r="CE100" s="969"/>
      <c r="CF100" s="970"/>
      <c r="CG100" s="970"/>
      <c r="CH100" s="970"/>
      <c r="CI100" s="970"/>
      <c r="CJ100" s="970"/>
      <c r="CK100" s="970"/>
      <c r="CL100" s="970"/>
      <c r="CM100" s="970"/>
      <c r="CN100" s="970"/>
      <c r="CO100" s="970"/>
      <c r="CP100" s="970"/>
      <c r="CQ100" s="970"/>
      <c r="CR100" s="970"/>
      <c r="CS100" s="970"/>
      <c r="CT100" s="970"/>
      <c r="CU100" s="970"/>
      <c r="CV100" s="970"/>
      <c r="CW100" s="970"/>
      <c r="CX100" s="970"/>
      <c r="CY100" s="970"/>
      <c r="CZ100" s="970"/>
      <c r="DA100" s="970"/>
      <c r="DB100" s="970"/>
      <c r="DC100" s="970"/>
      <c r="DD100" s="970"/>
      <c r="DE100" s="970"/>
      <c r="DF100" s="970"/>
      <c r="DG100" s="970"/>
      <c r="DH100" s="970"/>
      <c r="DI100" s="970"/>
      <c r="DJ100" s="970"/>
      <c r="DK100" s="970"/>
      <c r="DL100" s="970"/>
      <c r="DM100" s="970"/>
      <c r="DN100" s="970"/>
      <c r="DO100" s="970"/>
      <c r="DP100" s="970"/>
      <c r="DQ100" s="970"/>
      <c r="DR100" s="970"/>
      <c r="DS100" s="970"/>
      <c r="DT100" s="970"/>
      <c r="DU100" s="965"/>
      <c r="DV100" s="965"/>
      <c r="DW100" s="965"/>
      <c r="DX100" s="965"/>
      <c r="DY100" s="965"/>
      <c r="DZ100" s="965"/>
    </row>
    <row r="101" spans="1:130" ht="13" customHeight="1">
      <c r="B101" s="353"/>
      <c r="S101" s="965"/>
      <c r="T101" s="965"/>
      <c r="U101" s="965"/>
      <c r="V101" s="965"/>
      <c r="W101" s="965"/>
      <c r="X101" s="965"/>
      <c r="Y101" s="965"/>
      <c r="Z101" s="965"/>
      <c r="AA101" s="965"/>
      <c r="AB101" s="965"/>
      <c r="AC101" s="965"/>
      <c r="AD101" s="965"/>
      <c r="AE101" s="965"/>
      <c r="AF101" s="965"/>
      <c r="AG101" s="965"/>
      <c r="AH101" s="965"/>
      <c r="AI101" s="965"/>
      <c r="AJ101" s="965"/>
      <c r="AK101" s="965"/>
      <c r="AL101" s="965"/>
      <c r="AM101" s="965"/>
      <c r="AN101" s="965"/>
      <c r="AO101" s="965"/>
      <c r="AP101" s="965"/>
      <c r="AQ101" s="965"/>
      <c r="AR101" s="965"/>
      <c r="AS101" s="965"/>
      <c r="AT101" s="965"/>
      <c r="AU101" s="966"/>
      <c r="AV101" s="966"/>
      <c r="AW101" s="966"/>
      <c r="AX101" s="966"/>
      <c r="AY101" s="966"/>
      <c r="AZ101" s="966"/>
      <c r="BA101" s="966"/>
      <c r="BB101" s="966"/>
      <c r="BC101" s="966"/>
      <c r="BD101" s="966"/>
      <c r="BE101" s="966"/>
      <c r="BF101" s="966"/>
      <c r="BG101" s="966"/>
      <c r="BH101" s="966"/>
      <c r="BI101" s="966"/>
      <c r="BJ101" s="966"/>
      <c r="BK101" s="966"/>
      <c r="BL101" s="967"/>
      <c r="BM101" s="968"/>
      <c r="BN101" s="486"/>
      <c r="BO101" s="486"/>
      <c r="BP101" s="486"/>
      <c r="BQ101" s="486"/>
      <c r="BR101" s="486"/>
      <c r="BS101" s="486"/>
      <c r="BT101" s="486"/>
      <c r="BU101" s="486"/>
      <c r="BV101" s="486"/>
      <c r="BW101" s="486"/>
      <c r="BX101" s="486"/>
      <c r="BY101" s="486"/>
      <c r="BZ101" s="486"/>
      <c r="CA101" s="486"/>
      <c r="CB101" s="486"/>
      <c r="CC101" s="486"/>
      <c r="CD101" s="486"/>
      <c r="CE101" s="969"/>
      <c r="CF101" s="970"/>
      <c r="CG101" s="970"/>
      <c r="CH101" s="970"/>
      <c r="CI101" s="970"/>
      <c r="CJ101" s="970"/>
      <c r="CK101" s="970"/>
      <c r="CL101" s="970"/>
      <c r="CM101" s="970"/>
      <c r="CN101" s="970"/>
      <c r="CO101" s="970"/>
      <c r="CP101" s="970"/>
      <c r="CQ101" s="970"/>
      <c r="CR101" s="970"/>
      <c r="CS101" s="970"/>
      <c r="CT101" s="970"/>
      <c r="CU101" s="970"/>
      <c r="CV101" s="970"/>
      <c r="CW101" s="970"/>
      <c r="CX101" s="970"/>
      <c r="CY101" s="970"/>
      <c r="CZ101" s="970"/>
      <c r="DA101" s="970"/>
      <c r="DB101" s="970"/>
      <c r="DC101" s="970"/>
      <c r="DD101" s="970"/>
      <c r="DE101" s="970"/>
      <c r="DF101" s="970"/>
      <c r="DG101" s="970"/>
      <c r="DH101" s="970"/>
      <c r="DI101" s="970"/>
      <c r="DJ101" s="970"/>
      <c r="DK101" s="970"/>
      <c r="DL101" s="970"/>
      <c r="DM101" s="970"/>
      <c r="DN101" s="970"/>
      <c r="DO101" s="970"/>
      <c r="DP101" s="970"/>
      <c r="DQ101" s="970"/>
      <c r="DR101" s="970"/>
      <c r="DS101" s="970"/>
      <c r="DT101" s="970"/>
      <c r="DU101" s="965"/>
      <c r="DV101" s="965"/>
      <c r="DW101" s="965"/>
      <c r="DX101" s="965"/>
      <c r="DY101" s="965"/>
      <c r="DZ101" s="965"/>
    </row>
    <row r="102" spans="1:130">
      <c r="B102" s="875"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62"/>
      <c r="T102" s="962"/>
      <c r="U102" s="962"/>
      <c r="V102" s="962"/>
      <c r="W102" s="962"/>
      <c r="X102" s="962"/>
      <c r="Y102" s="962"/>
      <c r="Z102" s="962"/>
      <c r="AA102" s="962"/>
      <c r="AB102" s="962"/>
      <c r="AC102" s="962"/>
      <c r="AD102" s="962"/>
      <c r="AE102" s="962"/>
      <c r="AF102" s="962"/>
      <c r="AG102" s="962"/>
      <c r="AH102" s="962"/>
      <c r="AI102" s="962"/>
      <c r="AJ102" s="962"/>
      <c r="AK102" s="962"/>
      <c r="AL102" s="962"/>
      <c r="AM102" s="962"/>
      <c r="AN102" s="962"/>
      <c r="AO102" s="962"/>
      <c r="AP102" s="962"/>
      <c r="AQ102" s="962"/>
      <c r="AR102" s="962"/>
      <c r="AS102" s="962"/>
      <c r="AT102" s="962"/>
      <c r="AU102" s="962"/>
      <c r="AV102" s="962"/>
      <c r="AW102" s="962"/>
      <c r="AX102" s="962"/>
      <c r="AY102" s="962"/>
      <c r="AZ102" s="962"/>
      <c r="BA102" s="962"/>
      <c r="BB102" s="962"/>
      <c r="BC102" s="962"/>
      <c r="BD102" s="962"/>
      <c r="BE102" s="962"/>
      <c r="BF102" s="962"/>
      <c r="BG102" s="962"/>
      <c r="BH102" s="962"/>
      <c r="BI102" s="962"/>
      <c r="BJ102" s="962"/>
      <c r="BK102" s="962"/>
      <c r="BL102" s="962"/>
      <c r="BM102" s="962"/>
      <c r="BN102" s="962"/>
      <c r="BO102" s="962"/>
      <c r="BP102" s="962"/>
      <c r="BQ102" s="962"/>
      <c r="BR102" s="962"/>
      <c r="BS102" s="962"/>
      <c r="BT102" s="962"/>
      <c r="BU102" s="962"/>
      <c r="BV102" s="962"/>
      <c r="BW102" s="962"/>
      <c r="BX102" s="962"/>
      <c r="BY102" s="962"/>
      <c r="BZ102" s="962"/>
      <c r="CA102" s="962"/>
      <c r="CB102" s="962"/>
      <c r="CC102" s="962"/>
      <c r="CD102" s="962"/>
      <c r="CE102" s="955"/>
      <c r="CF102" s="956"/>
      <c r="CG102" s="956"/>
      <c r="CH102" s="956"/>
      <c r="CI102" s="956"/>
      <c r="CJ102" s="956"/>
      <c r="CK102" s="956"/>
      <c r="CL102" s="956"/>
      <c r="CM102" s="956"/>
      <c r="CN102" s="956"/>
      <c r="CO102" s="956"/>
      <c r="CP102" s="956"/>
      <c r="CQ102" s="956"/>
      <c r="CR102" s="956"/>
      <c r="CS102" s="956"/>
      <c r="CT102" s="956"/>
      <c r="CU102" s="956"/>
      <c r="CV102" s="956"/>
      <c r="CW102" s="956"/>
      <c r="CX102" s="956"/>
      <c r="CY102" s="956"/>
      <c r="CZ102" s="956"/>
      <c r="DA102" s="956"/>
      <c r="DB102" s="956"/>
      <c r="DC102" s="956"/>
      <c r="DD102" s="956"/>
      <c r="DE102" s="956"/>
      <c r="DF102" s="956"/>
      <c r="DG102" s="956"/>
      <c r="DH102" s="956"/>
      <c r="DI102" s="956"/>
      <c r="DJ102" s="956"/>
      <c r="DK102" s="956"/>
      <c r="DL102" s="956"/>
      <c r="DM102" s="956"/>
      <c r="DN102" s="956"/>
      <c r="DO102" s="956"/>
      <c r="DP102" s="956"/>
      <c r="DQ102" s="956"/>
      <c r="DR102" s="956"/>
      <c r="DS102" s="956"/>
      <c r="DT102" s="956"/>
      <c r="DU102" s="962"/>
      <c r="DV102" s="962"/>
      <c r="DW102" s="962" t="s">
        <v>1369</v>
      </c>
      <c r="DX102" s="962" t="s">
        <v>1371</v>
      </c>
      <c r="DY102" s="962" t="s">
        <v>1370</v>
      </c>
      <c r="DZ102" s="962" t="s">
        <v>1368</v>
      </c>
    </row>
    <row r="103" spans="1:130" s="905" customFormat="1" ht="14.25" customHeight="1">
      <c r="A103" s="902"/>
      <c r="B103" s="903" t="s">
        <v>1458</v>
      </c>
      <c r="C103" s="904"/>
      <c r="D103" s="904"/>
      <c r="E103" s="904"/>
      <c r="F103" s="904"/>
      <c r="G103" s="904"/>
      <c r="H103" s="904"/>
      <c r="I103" s="904"/>
      <c r="J103" s="904"/>
      <c r="K103" s="904"/>
      <c r="L103" s="904"/>
      <c r="M103" s="904"/>
      <c r="N103" s="904"/>
      <c r="O103" s="904"/>
      <c r="P103" s="904"/>
      <c r="Q103" s="904"/>
      <c r="R103" s="904"/>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30</v>
      </c>
      <c r="AV103" s="485">
        <v>31</v>
      </c>
      <c r="AW103" s="485">
        <v>30</v>
      </c>
      <c r="AX103" s="485">
        <v>31</v>
      </c>
      <c r="AY103" s="485">
        <v>33</v>
      </c>
      <c r="AZ103" s="485">
        <v>35</v>
      </c>
      <c r="BA103" s="485">
        <v>35</v>
      </c>
      <c r="BB103" s="485">
        <v>36</v>
      </c>
      <c r="BC103" s="485">
        <v>37</v>
      </c>
      <c r="BD103" s="485">
        <v>39</v>
      </c>
      <c r="BE103" s="485">
        <v>41</v>
      </c>
      <c r="BF103" s="485">
        <v>43</v>
      </c>
      <c r="BG103" s="485">
        <v>42</v>
      </c>
      <c r="BH103" s="485">
        <v>42</v>
      </c>
      <c r="BI103" s="485">
        <v>43</v>
      </c>
      <c r="BJ103" s="485">
        <v>44</v>
      </c>
      <c r="BK103" s="485">
        <v>43</v>
      </c>
      <c r="BL103" s="485">
        <v>44</v>
      </c>
      <c r="BM103" s="485">
        <v>44</v>
      </c>
      <c r="BN103" s="485">
        <v>45</v>
      </c>
      <c r="BO103" s="485">
        <v>45</v>
      </c>
      <c r="BP103" s="485">
        <v>48</v>
      </c>
      <c r="BQ103" s="485">
        <v>48</v>
      </c>
      <c r="BR103" s="485">
        <v>48</v>
      </c>
      <c r="BS103" s="485">
        <v>48</v>
      </c>
      <c r="BT103" s="485">
        <v>50</v>
      </c>
      <c r="BU103" s="485">
        <v>50</v>
      </c>
      <c r="BV103" s="485">
        <v>50</v>
      </c>
      <c r="BW103" s="485">
        <v>50</v>
      </c>
      <c r="BX103" s="485">
        <v>50</v>
      </c>
      <c r="BY103" s="485">
        <v>51</v>
      </c>
      <c r="BZ103" s="485">
        <v>52</v>
      </c>
      <c r="CA103" s="971">
        <v>53</v>
      </c>
      <c r="CB103" s="971">
        <v>54</v>
      </c>
      <c r="CC103" s="971">
        <v>55</v>
      </c>
      <c r="CD103" s="971">
        <v>52</v>
      </c>
      <c r="CE103" s="951">
        <v>53</v>
      </c>
      <c r="CF103" s="952">
        <v>53</v>
      </c>
      <c r="CG103" s="952">
        <v>55</v>
      </c>
      <c r="CH103" s="952">
        <v>54</v>
      </c>
      <c r="CI103" s="952">
        <v>55</v>
      </c>
      <c r="CJ103" s="952">
        <v>56</v>
      </c>
      <c r="CK103" s="952">
        <v>57</v>
      </c>
      <c r="CL103" s="952">
        <v>59</v>
      </c>
      <c r="CM103" s="952">
        <v>61</v>
      </c>
      <c r="CN103" s="952">
        <v>61</v>
      </c>
      <c r="CO103" s="952">
        <v>61</v>
      </c>
      <c r="CP103" s="952">
        <v>61</v>
      </c>
      <c r="CQ103" s="952">
        <v>62</v>
      </c>
      <c r="CR103" s="952">
        <v>62</v>
      </c>
      <c r="CS103" s="952">
        <v>62</v>
      </c>
      <c r="CT103" s="952">
        <v>60</v>
      </c>
      <c r="CU103" s="952">
        <v>62</v>
      </c>
      <c r="CV103" s="952">
        <v>64</v>
      </c>
      <c r="CW103" s="952">
        <v>65</v>
      </c>
      <c r="CX103" s="952">
        <v>65</v>
      </c>
      <c r="CY103" s="952">
        <v>66</v>
      </c>
      <c r="CZ103" s="952">
        <v>70</v>
      </c>
      <c r="DA103" s="952">
        <v>68</v>
      </c>
      <c r="DB103" s="952">
        <v>71</v>
      </c>
      <c r="DC103" s="952">
        <v>69</v>
      </c>
      <c r="DD103" s="952">
        <v>70</v>
      </c>
      <c r="DE103" s="952">
        <v>75</v>
      </c>
      <c r="DF103" s="952">
        <v>72</v>
      </c>
      <c r="DG103" s="952">
        <v>76</v>
      </c>
      <c r="DH103" s="952">
        <v>78</v>
      </c>
      <c r="DI103" s="952">
        <v>86</v>
      </c>
      <c r="DJ103" s="952">
        <v>91</v>
      </c>
      <c r="DK103" s="952">
        <v>92</v>
      </c>
      <c r="DL103" s="952">
        <v>91</v>
      </c>
      <c r="DM103" s="952">
        <v>91</v>
      </c>
      <c r="DN103" s="952">
        <v>95</v>
      </c>
      <c r="DO103" s="952">
        <v>95</v>
      </c>
      <c r="DP103" s="952">
        <v>97</v>
      </c>
      <c r="DQ103" s="952">
        <v>102</v>
      </c>
      <c r="DR103" s="952">
        <v>105</v>
      </c>
      <c r="DS103" s="952">
        <v>104</v>
      </c>
      <c r="DT103" s="952">
        <v>105</v>
      </c>
      <c r="DU103" s="485">
        <v>109</v>
      </c>
      <c r="DV103" s="485">
        <v>111</v>
      </c>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72"/>
      <c r="CB104" s="972"/>
      <c r="CC104" s="972"/>
      <c r="CD104" s="972"/>
      <c r="CE104" s="953"/>
      <c r="CF104" s="954"/>
      <c r="CG104" s="954"/>
      <c r="CH104" s="954"/>
      <c r="CI104" s="954"/>
      <c r="CJ104" s="954"/>
      <c r="CK104" s="954"/>
      <c r="CL104" s="954"/>
      <c r="CM104" s="954"/>
      <c r="CN104" s="954"/>
      <c r="CO104" s="954"/>
      <c r="CP104" s="954"/>
      <c r="CQ104" s="954"/>
      <c r="CR104" s="954"/>
      <c r="CS104" s="954"/>
      <c r="CT104" s="954"/>
      <c r="CU104" s="954"/>
      <c r="CV104" s="954"/>
      <c r="CW104" s="954"/>
      <c r="CX104" s="954"/>
      <c r="CY104" s="954"/>
      <c r="CZ104" s="954"/>
      <c r="DA104" s="954"/>
      <c r="DB104" s="954"/>
      <c r="DC104" s="954"/>
      <c r="DD104" s="954"/>
      <c r="DE104" s="954"/>
      <c r="DF104" s="954"/>
      <c r="DG104" s="954"/>
      <c r="DH104" s="954"/>
      <c r="DI104" s="954"/>
      <c r="DJ104" s="954"/>
      <c r="DK104" s="954"/>
      <c r="DL104" s="954"/>
      <c r="DM104" s="954"/>
      <c r="DN104" s="954"/>
      <c r="DO104" s="954"/>
      <c r="DP104" s="954"/>
      <c r="DQ104" s="954"/>
      <c r="DR104" s="954"/>
      <c r="DS104" s="954"/>
      <c r="DT104" s="954"/>
      <c r="DU104" s="488"/>
      <c r="DV104" s="488"/>
      <c r="DW104" s="488"/>
      <c r="DX104" s="488"/>
      <c r="DY104" s="488"/>
      <c r="DZ104" s="488"/>
    </row>
    <row r="105" spans="1:130" s="905" customFormat="1" ht="14.25" customHeight="1">
      <c r="A105" s="902"/>
      <c r="B105" s="903" t="s">
        <v>1</v>
      </c>
      <c r="C105" s="904"/>
      <c r="D105" s="904"/>
      <c r="E105" s="904"/>
      <c r="F105" s="904"/>
      <c r="G105" s="904"/>
      <c r="H105" s="904"/>
      <c r="I105" s="904"/>
      <c r="J105" s="904"/>
      <c r="K105" s="904"/>
      <c r="L105" s="904"/>
      <c r="M105" s="904"/>
      <c r="N105" s="904"/>
      <c r="O105" s="904"/>
      <c r="P105" s="904"/>
      <c r="Q105" s="904"/>
      <c r="R105" s="904"/>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28</v>
      </c>
      <c r="AV105" s="485">
        <v>28</v>
      </c>
      <c r="AW105" s="485">
        <v>27</v>
      </c>
      <c r="AX105" s="485">
        <v>28</v>
      </c>
      <c r="AY105" s="485">
        <v>31</v>
      </c>
      <c r="AZ105" s="485">
        <v>33</v>
      </c>
      <c r="BA105" s="485">
        <v>32</v>
      </c>
      <c r="BB105" s="485">
        <v>33</v>
      </c>
      <c r="BC105" s="485">
        <v>38</v>
      </c>
      <c r="BD105" s="485">
        <v>39</v>
      </c>
      <c r="BE105" s="485">
        <v>41</v>
      </c>
      <c r="BF105" s="485">
        <v>41</v>
      </c>
      <c r="BG105" s="485">
        <v>41</v>
      </c>
      <c r="BH105" s="485">
        <v>39</v>
      </c>
      <c r="BI105" s="485">
        <v>41</v>
      </c>
      <c r="BJ105" s="485">
        <v>41</v>
      </c>
      <c r="BK105" s="485">
        <v>43</v>
      </c>
      <c r="BL105" s="485">
        <v>42</v>
      </c>
      <c r="BM105" s="485">
        <v>43</v>
      </c>
      <c r="BN105" s="485">
        <v>42</v>
      </c>
      <c r="BO105" s="485">
        <v>44</v>
      </c>
      <c r="BP105" s="485">
        <v>45</v>
      </c>
      <c r="BQ105" s="485">
        <v>45</v>
      </c>
      <c r="BR105" s="485">
        <v>44</v>
      </c>
      <c r="BS105" s="485">
        <v>47</v>
      </c>
      <c r="BT105" s="485">
        <v>46</v>
      </c>
      <c r="BU105" s="485">
        <v>46</v>
      </c>
      <c r="BV105" s="485">
        <v>46</v>
      </c>
      <c r="BW105" s="485">
        <v>47</v>
      </c>
      <c r="BX105" s="485">
        <v>47</v>
      </c>
      <c r="BY105" s="485">
        <v>47</v>
      </c>
      <c r="BZ105" s="485">
        <v>47</v>
      </c>
      <c r="CA105" s="971">
        <v>48</v>
      </c>
      <c r="CB105" s="971">
        <v>49</v>
      </c>
      <c r="CC105" s="971">
        <v>49</v>
      </c>
      <c r="CD105" s="971">
        <v>48</v>
      </c>
      <c r="CE105" s="951">
        <v>47</v>
      </c>
      <c r="CF105" s="952">
        <v>47</v>
      </c>
      <c r="CG105" s="952">
        <v>48</v>
      </c>
      <c r="CH105" s="952">
        <v>47</v>
      </c>
      <c r="CI105" s="952">
        <v>48</v>
      </c>
      <c r="CJ105" s="952">
        <v>48</v>
      </c>
      <c r="CK105" s="952">
        <v>50</v>
      </c>
      <c r="CL105" s="952">
        <v>51</v>
      </c>
      <c r="CM105" s="952">
        <v>55</v>
      </c>
      <c r="CN105" s="952">
        <v>56</v>
      </c>
      <c r="CO105" s="952">
        <v>54</v>
      </c>
      <c r="CP105" s="952">
        <v>55</v>
      </c>
      <c r="CQ105" s="952">
        <v>53</v>
      </c>
      <c r="CR105" s="952">
        <v>57</v>
      </c>
      <c r="CS105" s="952">
        <v>55</v>
      </c>
      <c r="CT105" s="952">
        <v>52</v>
      </c>
      <c r="CU105" s="952">
        <v>55</v>
      </c>
      <c r="CV105" s="952">
        <v>57</v>
      </c>
      <c r="CW105" s="952">
        <v>57</v>
      </c>
      <c r="CX105" s="952">
        <v>58</v>
      </c>
      <c r="CY105" s="952">
        <v>56</v>
      </c>
      <c r="CZ105" s="952">
        <v>63</v>
      </c>
      <c r="DA105" s="952">
        <v>62</v>
      </c>
      <c r="DB105" s="952">
        <v>64</v>
      </c>
      <c r="DC105" s="952">
        <v>67</v>
      </c>
      <c r="DD105" s="952">
        <v>68</v>
      </c>
      <c r="DE105" s="952">
        <v>69</v>
      </c>
      <c r="DF105" s="952">
        <v>68</v>
      </c>
      <c r="DG105" s="952">
        <v>73</v>
      </c>
      <c r="DH105" s="952">
        <v>78</v>
      </c>
      <c r="DI105" s="952">
        <v>82</v>
      </c>
      <c r="DJ105" s="952">
        <v>88</v>
      </c>
      <c r="DK105" s="952">
        <v>89</v>
      </c>
      <c r="DL105" s="952">
        <v>92</v>
      </c>
      <c r="DM105" s="952">
        <v>88</v>
      </c>
      <c r="DN105" s="952">
        <v>96</v>
      </c>
      <c r="DO105" s="952">
        <v>94</v>
      </c>
      <c r="DP105" s="952">
        <v>98</v>
      </c>
      <c r="DQ105" s="952">
        <v>100</v>
      </c>
      <c r="DR105" s="952">
        <v>107</v>
      </c>
      <c r="DS105" s="952">
        <v>104</v>
      </c>
      <c r="DT105" s="952">
        <v>106</v>
      </c>
      <c r="DU105" s="485">
        <v>109</v>
      </c>
      <c r="DV105" s="485">
        <v>112</v>
      </c>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36</v>
      </c>
      <c r="AV106" s="491">
        <v>36</v>
      </c>
      <c r="AW106" s="491">
        <v>36</v>
      </c>
      <c r="AX106" s="491">
        <v>36</v>
      </c>
      <c r="AY106" s="491">
        <v>38</v>
      </c>
      <c r="AZ106" s="491">
        <v>38</v>
      </c>
      <c r="BA106" s="491">
        <v>38</v>
      </c>
      <c r="BB106" s="491">
        <v>38</v>
      </c>
      <c r="BC106" s="491">
        <v>40</v>
      </c>
      <c r="BD106" s="491">
        <v>41</v>
      </c>
      <c r="BE106" s="491">
        <v>42</v>
      </c>
      <c r="BF106" s="491">
        <v>42</v>
      </c>
      <c r="BG106" s="491">
        <v>43</v>
      </c>
      <c r="BH106" s="491">
        <v>43</v>
      </c>
      <c r="BI106" s="491">
        <v>44</v>
      </c>
      <c r="BJ106" s="491">
        <v>44</v>
      </c>
      <c r="BK106" s="491">
        <v>45</v>
      </c>
      <c r="BL106" s="491">
        <v>46</v>
      </c>
      <c r="BM106" s="491">
        <v>45</v>
      </c>
      <c r="BN106" s="491">
        <v>45</v>
      </c>
      <c r="BO106" s="491">
        <v>45</v>
      </c>
      <c r="BP106" s="491">
        <v>46</v>
      </c>
      <c r="BQ106" s="491">
        <v>46</v>
      </c>
      <c r="BR106" s="491">
        <v>46</v>
      </c>
      <c r="BS106" s="491">
        <v>48</v>
      </c>
      <c r="BT106" s="491">
        <v>50</v>
      </c>
      <c r="BU106" s="491">
        <v>48</v>
      </c>
      <c r="BV106" s="491">
        <v>49</v>
      </c>
      <c r="BW106" s="491">
        <v>52</v>
      </c>
      <c r="BX106" s="491">
        <v>52</v>
      </c>
      <c r="BY106" s="491">
        <v>52</v>
      </c>
      <c r="BZ106" s="491">
        <v>53</v>
      </c>
      <c r="CA106" s="973">
        <v>54</v>
      </c>
      <c r="CB106" s="973">
        <v>54</v>
      </c>
      <c r="CC106" s="973">
        <v>53</v>
      </c>
      <c r="CD106" s="973">
        <v>53</v>
      </c>
      <c r="CE106" s="955">
        <v>53</v>
      </c>
      <c r="CF106" s="956">
        <v>53</v>
      </c>
      <c r="CG106" s="956">
        <v>54</v>
      </c>
      <c r="CH106" s="956">
        <v>55</v>
      </c>
      <c r="CI106" s="956">
        <v>58</v>
      </c>
      <c r="CJ106" s="956">
        <v>60</v>
      </c>
      <c r="CK106" s="956">
        <v>60</v>
      </c>
      <c r="CL106" s="956">
        <v>61</v>
      </c>
      <c r="CM106" s="956">
        <v>61</v>
      </c>
      <c r="CN106" s="956">
        <v>63</v>
      </c>
      <c r="CO106" s="956">
        <v>63</v>
      </c>
      <c r="CP106" s="956">
        <v>63</v>
      </c>
      <c r="CQ106" s="956">
        <v>59</v>
      </c>
      <c r="CR106" s="956">
        <v>59</v>
      </c>
      <c r="CS106" s="956">
        <v>60</v>
      </c>
      <c r="CT106" s="956">
        <v>60</v>
      </c>
      <c r="CU106" s="956">
        <v>60</v>
      </c>
      <c r="CV106" s="956">
        <v>60</v>
      </c>
      <c r="CW106" s="956">
        <v>61</v>
      </c>
      <c r="CX106" s="956">
        <v>63</v>
      </c>
      <c r="CY106" s="956">
        <v>62</v>
      </c>
      <c r="CZ106" s="956">
        <v>63</v>
      </c>
      <c r="DA106" s="956">
        <v>66</v>
      </c>
      <c r="DB106" s="956">
        <v>64</v>
      </c>
      <c r="DC106" s="956">
        <v>72</v>
      </c>
      <c r="DD106" s="956">
        <v>74</v>
      </c>
      <c r="DE106" s="956">
        <v>75</v>
      </c>
      <c r="DF106" s="956">
        <v>75</v>
      </c>
      <c r="DG106" s="956">
        <v>78</v>
      </c>
      <c r="DH106" s="956">
        <v>80</v>
      </c>
      <c r="DI106" s="956">
        <v>87</v>
      </c>
      <c r="DJ106" s="956">
        <v>92</v>
      </c>
      <c r="DK106" s="956">
        <v>95</v>
      </c>
      <c r="DL106" s="956">
        <v>95</v>
      </c>
      <c r="DM106" s="956">
        <v>98</v>
      </c>
      <c r="DN106" s="956">
        <v>99</v>
      </c>
      <c r="DO106" s="956">
        <v>98</v>
      </c>
      <c r="DP106" s="956">
        <v>99</v>
      </c>
      <c r="DQ106" s="956">
        <v>101</v>
      </c>
      <c r="DR106" s="956">
        <v>102</v>
      </c>
      <c r="DS106" s="956">
        <v>104</v>
      </c>
      <c r="DT106" s="956">
        <v>103</v>
      </c>
      <c r="DU106" s="491">
        <v>110</v>
      </c>
      <c r="DV106" s="491">
        <v>112</v>
      </c>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27</v>
      </c>
      <c r="AV107" s="491">
        <v>27</v>
      </c>
      <c r="AW107" s="491">
        <v>26</v>
      </c>
      <c r="AX107" s="491">
        <v>27</v>
      </c>
      <c r="AY107" s="491">
        <v>30</v>
      </c>
      <c r="AZ107" s="491">
        <v>32</v>
      </c>
      <c r="BA107" s="491">
        <v>31</v>
      </c>
      <c r="BB107" s="491">
        <v>33</v>
      </c>
      <c r="BC107" s="491">
        <v>38</v>
      </c>
      <c r="BD107" s="491">
        <v>38</v>
      </c>
      <c r="BE107" s="491">
        <v>40</v>
      </c>
      <c r="BF107" s="491">
        <v>40</v>
      </c>
      <c r="BG107" s="491">
        <v>40</v>
      </c>
      <c r="BH107" s="491">
        <v>39</v>
      </c>
      <c r="BI107" s="491">
        <v>40</v>
      </c>
      <c r="BJ107" s="491">
        <v>40</v>
      </c>
      <c r="BK107" s="491">
        <v>43</v>
      </c>
      <c r="BL107" s="491">
        <v>42</v>
      </c>
      <c r="BM107" s="491">
        <v>43</v>
      </c>
      <c r="BN107" s="491">
        <v>41</v>
      </c>
      <c r="BO107" s="491">
        <v>44</v>
      </c>
      <c r="BP107" s="491">
        <v>45</v>
      </c>
      <c r="BQ107" s="491">
        <v>45</v>
      </c>
      <c r="BR107" s="491">
        <v>44</v>
      </c>
      <c r="BS107" s="491">
        <v>46</v>
      </c>
      <c r="BT107" s="491">
        <v>45</v>
      </c>
      <c r="BU107" s="491">
        <v>46</v>
      </c>
      <c r="BV107" s="491">
        <v>45</v>
      </c>
      <c r="BW107" s="491">
        <v>47</v>
      </c>
      <c r="BX107" s="491">
        <v>46</v>
      </c>
      <c r="BY107" s="491">
        <v>46</v>
      </c>
      <c r="BZ107" s="491">
        <v>46</v>
      </c>
      <c r="CA107" s="973">
        <v>47</v>
      </c>
      <c r="CB107" s="973">
        <v>48</v>
      </c>
      <c r="CC107" s="973">
        <v>48</v>
      </c>
      <c r="CD107" s="973">
        <v>47</v>
      </c>
      <c r="CE107" s="955">
        <v>46</v>
      </c>
      <c r="CF107" s="956">
        <v>46</v>
      </c>
      <c r="CG107" s="956">
        <v>47</v>
      </c>
      <c r="CH107" s="956">
        <v>46</v>
      </c>
      <c r="CI107" s="956">
        <v>46</v>
      </c>
      <c r="CJ107" s="956">
        <v>47</v>
      </c>
      <c r="CK107" s="956">
        <v>48</v>
      </c>
      <c r="CL107" s="956">
        <v>50</v>
      </c>
      <c r="CM107" s="956">
        <v>54</v>
      </c>
      <c r="CN107" s="956">
        <v>55</v>
      </c>
      <c r="CO107" s="956">
        <v>52</v>
      </c>
      <c r="CP107" s="956">
        <v>53</v>
      </c>
      <c r="CQ107" s="956">
        <v>53</v>
      </c>
      <c r="CR107" s="956">
        <v>57</v>
      </c>
      <c r="CS107" s="956">
        <v>54</v>
      </c>
      <c r="CT107" s="956">
        <v>51</v>
      </c>
      <c r="CU107" s="956">
        <v>54</v>
      </c>
      <c r="CV107" s="956">
        <v>56</v>
      </c>
      <c r="CW107" s="956">
        <v>56</v>
      </c>
      <c r="CX107" s="956">
        <v>57</v>
      </c>
      <c r="CY107" s="956">
        <v>55</v>
      </c>
      <c r="CZ107" s="956">
        <v>63</v>
      </c>
      <c r="DA107" s="956">
        <v>61</v>
      </c>
      <c r="DB107" s="956">
        <v>63</v>
      </c>
      <c r="DC107" s="956">
        <v>65</v>
      </c>
      <c r="DD107" s="956">
        <v>66</v>
      </c>
      <c r="DE107" s="956">
        <v>68</v>
      </c>
      <c r="DF107" s="956">
        <v>66</v>
      </c>
      <c r="DG107" s="956">
        <v>72</v>
      </c>
      <c r="DH107" s="956">
        <v>78</v>
      </c>
      <c r="DI107" s="956">
        <v>81</v>
      </c>
      <c r="DJ107" s="956">
        <v>87</v>
      </c>
      <c r="DK107" s="956">
        <v>88</v>
      </c>
      <c r="DL107" s="956">
        <v>91</v>
      </c>
      <c r="DM107" s="956">
        <v>86</v>
      </c>
      <c r="DN107" s="956">
        <v>95</v>
      </c>
      <c r="DO107" s="956">
        <v>93</v>
      </c>
      <c r="DP107" s="956">
        <v>97</v>
      </c>
      <c r="DQ107" s="956">
        <v>100</v>
      </c>
      <c r="DR107" s="956">
        <v>108</v>
      </c>
      <c r="DS107" s="956">
        <v>104</v>
      </c>
      <c r="DT107" s="956">
        <v>106</v>
      </c>
      <c r="DU107" s="491">
        <v>109</v>
      </c>
      <c r="DV107" s="491">
        <v>112</v>
      </c>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72"/>
      <c r="CB108" s="972"/>
      <c r="CC108" s="972"/>
      <c r="CD108" s="972"/>
      <c r="CE108" s="953"/>
      <c r="CF108" s="954"/>
      <c r="CG108" s="954"/>
      <c r="CH108" s="954"/>
      <c r="CI108" s="954"/>
      <c r="CJ108" s="954"/>
      <c r="CK108" s="954"/>
      <c r="CL108" s="954"/>
      <c r="CM108" s="954"/>
      <c r="CN108" s="954"/>
      <c r="CO108" s="954"/>
      <c r="CP108" s="954"/>
      <c r="CQ108" s="954"/>
      <c r="CR108" s="954"/>
      <c r="CS108" s="954"/>
      <c r="CT108" s="954"/>
      <c r="CU108" s="954"/>
      <c r="CV108" s="954"/>
      <c r="CW108" s="954"/>
      <c r="CX108" s="954"/>
      <c r="CY108" s="954"/>
      <c r="CZ108" s="954"/>
      <c r="DA108" s="954"/>
      <c r="DB108" s="954"/>
      <c r="DC108" s="954"/>
      <c r="DD108" s="954"/>
      <c r="DE108" s="954"/>
      <c r="DF108" s="954"/>
      <c r="DG108" s="954"/>
      <c r="DH108" s="954"/>
      <c r="DI108" s="954"/>
      <c r="DJ108" s="954"/>
      <c r="DK108" s="954"/>
      <c r="DL108" s="954"/>
      <c r="DM108" s="954"/>
      <c r="DN108" s="954"/>
      <c r="DO108" s="954"/>
      <c r="DP108" s="954"/>
      <c r="DQ108" s="954"/>
      <c r="DR108" s="954"/>
      <c r="DS108" s="954"/>
      <c r="DT108" s="954"/>
      <c r="DU108" s="488"/>
      <c r="DV108" s="488"/>
      <c r="DW108" s="488"/>
      <c r="DX108" s="488"/>
      <c r="DY108" s="488"/>
      <c r="DZ108" s="488"/>
    </row>
    <row r="109" spans="1:130" s="905" customFormat="1" ht="14.25" customHeight="1">
      <c r="A109" s="902"/>
      <c r="B109" s="903" t="s">
        <v>4</v>
      </c>
      <c r="C109" s="904"/>
      <c r="D109" s="904"/>
      <c r="E109" s="904"/>
      <c r="F109" s="904"/>
      <c r="G109" s="904"/>
      <c r="H109" s="904"/>
      <c r="I109" s="904"/>
      <c r="J109" s="904"/>
      <c r="K109" s="904"/>
      <c r="L109" s="904"/>
      <c r="M109" s="904"/>
      <c r="N109" s="904"/>
      <c r="O109" s="904"/>
      <c r="P109" s="904"/>
      <c r="Q109" s="904"/>
      <c r="R109" s="904"/>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28</v>
      </c>
      <c r="AV109" s="485">
        <v>28</v>
      </c>
      <c r="AW109" s="485">
        <v>26</v>
      </c>
      <c r="AX109" s="485">
        <v>26</v>
      </c>
      <c r="AY109" s="485">
        <v>29</v>
      </c>
      <c r="AZ109" s="485">
        <v>28</v>
      </c>
      <c r="BA109" s="485">
        <v>30</v>
      </c>
      <c r="BB109" s="485">
        <v>29</v>
      </c>
      <c r="BC109" s="485">
        <v>32</v>
      </c>
      <c r="BD109" s="485">
        <v>37</v>
      </c>
      <c r="BE109" s="485">
        <v>35</v>
      </c>
      <c r="BF109" s="485">
        <v>37</v>
      </c>
      <c r="BG109" s="485">
        <v>40</v>
      </c>
      <c r="BH109" s="485">
        <v>38</v>
      </c>
      <c r="BI109" s="485">
        <v>39</v>
      </c>
      <c r="BJ109" s="485">
        <v>37</v>
      </c>
      <c r="BK109" s="485">
        <v>40</v>
      </c>
      <c r="BL109" s="485">
        <v>41</v>
      </c>
      <c r="BM109" s="485">
        <v>38</v>
      </c>
      <c r="BN109" s="485">
        <v>38</v>
      </c>
      <c r="BO109" s="485">
        <v>41</v>
      </c>
      <c r="BP109" s="485">
        <v>43</v>
      </c>
      <c r="BQ109" s="485">
        <v>42</v>
      </c>
      <c r="BR109" s="485">
        <v>42</v>
      </c>
      <c r="BS109" s="485">
        <v>43</v>
      </c>
      <c r="BT109" s="485">
        <v>44</v>
      </c>
      <c r="BU109" s="485">
        <v>43</v>
      </c>
      <c r="BV109" s="485">
        <v>44</v>
      </c>
      <c r="BW109" s="485">
        <v>46</v>
      </c>
      <c r="BX109" s="485">
        <v>46</v>
      </c>
      <c r="BY109" s="485">
        <v>45</v>
      </c>
      <c r="BZ109" s="485">
        <v>45</v>
      </c>
      <c r="CA109" s="971">
        <v>46</v>
      </c>
      <c r="CB109" s="971">
        <v>46</v>
      </c>
      <c r="CC109" s="971">
        <v>45</v>
      </c>
      <c r="CD109" s="971">
        <v>46</v>
      </c>
      <c r="CE109" s="951">
        <v>45</v>
      </c>
      <c r="CF109" s="952">
        <v>44</v>
      </c>
      <c r="CG109" s="952">
        <v>44</v>
      </c>
      <c r="CH109" s="952">
        <v>44</v>
      </c>
      <c r="CI109" s="952">
        <v>49</v>
      </c>
      <c r="CJ109" s="952">
        <v>48</v>
      </c>
      <c r="CK109" s="952">
        <v>45</v>
      </c>
      <c r="CL109" s="952">
        <v>52</v>
      </c>
      <c r="CM109" s="952">
        <v>51</v>
      </c>
      <c r="CN109" s="952">
        <v>52</v>
      </c>
      <c r="CO109" s="952">
        <v>51</v>
      </c>
      <c r="CP109" s="952">
        <v>54</v>
      </c>
      <c r="CQ109" s="952">
        <v>42</v>
      </c>
      <c r="CR109" s="952">
        <v>39</v>
      </c>
      <c r="CS109" s="952">
        <v>38</v>
      </c>
      <c r="CT109" s="952">
        <v>43</v>
      </c>
      <c r="CU109" s="952">
        <v>41</v>
      </c>
      <c r="CV109" s="952">
        <v>41</v>
      </c>
      <c r="CW109" s="952">
        <v>44</v>
      </c>
      <c r="CX109" s="952">
        <v>43</v>
      </c>
      <c r="CY109" s="952">
        <v>42</v>
      </c>
      <c r="CZ109" s="952">
        <v>46</v>
      </c>
      <c r="DA109" s="952">
        <v>44</v>
      </c>
      <c r="DB109" s="952">
        <v>41</v>
      </c>
      <c r="DC109" s="952">
        <v>77</v>
      </c>
      <c r="DD109" s="952">
        <v>75</v>
      </c>
      <c r="DE109" s="952">
        <v>85</v>
      </c>
      <c r="DF109" s="952">
        <v>84</v>
      </c>
      <c r="DG109" s="952">
        <v>90</v>
      </c>
      <c r="DH109" s="952">
        <v>84</v>
      </c>
      <c r="DI109" s="952">
        <v>95</v>
      </c>
      <c r="DJ109" s="952">
        <v>101</v>
      </c>
      <c r="DK109" s="952">
        <v>97</v>
      </c>
      <c r="DL109" s="952">
        <v>93</v>
      </c>
      <c r="DM109" s="952">
        <v>97</v>
      </c>
      <c r="DN109" s="952">
        <v>95</v>
      </c>
      <c r="DO109" s="952">
        <v>98</v>
      </c>
      <c r="DP109" s="952">
        <v>97</v>
      </c>
      <c r="DQ109" s="952">
        <v>106</v>
      </c>
      <c r="DR109" s="952">
        <v>99</v>
      </c>
      <c r="DS109" s="952">
        <v>107</v>
      </c>
      <c r="DT109" s="952"/>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28</v>
      </c>
      <c r="AV110" s="493">
        <v>28</v>
      </c>
      <c r="AW110" s="493">
        <v>26</v>
      </c>
      <c r="AX110" s="493">
        <v>26</v>
      </c>
      <c r="AY110" s="493">
        <v>29</v>
      </c>
      <c r="AZ110" s="493">
        <v>28</v>
      </c>
      <c r="BA110" s="493">
        <v>30</v>
      </c>
      <c r="BB110" s="493">
        <v>29</v>
      </c>
      <c r="BC110" s="493">
        <v>32</v>
      </c>
      <c r="BD110" s="493">
        <v>37</v>
      </c>
      <c r="BE110" s="493">
        <v>35</v>
      </c>
      <c r="BF110" s="493">
        <v>37</v>
      </c>
      <c r="BG110" s="493">
        <v>40</v>
      </c>
      <c r="BH110" s="493">
        <v>38</v>
      </c>
      <c r="BI110" s="493">
        <v>39</v>
      </c>
      <c r="BJ110" s="493">
        <v>37</v>
      </c>
      <c r="BK110" s="493">
        <v>40</v>
      </c>
      <c r="BL110" s="493">
        <v>41</v>
      </c>
      <c r="BM110" s="493">
        <v>38</v>
      </c>
      <c r="BN110" s="493">
        <v>38</v>
      </c>
      <c r="BO110" s="493">
        <v>41</v>
      </c>
      <c r="BP110" s="493">
        <v>43</v>
      </c>
      <c r="BQ110" s="493">
        <v>42</v>
      </c>
      <c r="BR110" s="493">
        <v>42</v>
      </c>
      <c r="BS110" s="493">
        <v>43</v>
      </c>
      <c r="BT110" s="493">
        <v>44</v>
      </c>
      <c r="BU110" s="493">
        <v>43</v>
      </c>
      <c r="BV110" s="493">
        <v>44</v>
      </c>
      <c r="BW110" s="493">
        <v>46</v>
      </c>
      <c r="BX110" s="493">
        <v>46</v>
      </c>
      <c r="BY110" s="493">
        <v>45</v>
      </c>
      <c r="BZ110" s="493">
        <v>45</v>
      </c>
      <c r="CA110" s="974">
        <v>46</v>
      </c>
      <c r="CB110" s="974">
        <v>46</v>
      </c>
      <c r="CC110" s="974">
        <v>45</v>
      </c>
      <c r="CD110" s="974">
        <v>46</v>
      </c>
      <c r="CE110" s="957">
        <v>45</v>
      </c>
      <c r="CF110" s="958">
        <v>44</v>
      </c>
      <c r="CG110" s="958">
        <v>44</v>
      </c>
      <c r="CH110" s="958">
        <v>44</v>
      </c>
      <c r="CI110" s="958">
        <v>49</v>
      </c>
      <c r="CJ110" s="958">
        <v>48</v>
      </c>
      <c r="CK110" s="958">
        <v>45</v>
      </c>
      <c r="CL110" s="958">
        <v>52</v>
      </c>
      <c r="CM110" s="958">
        <v>51</v>
      </c>
      <c r="CN110" s="958">
        <v>52</v>
      </c>
      <c r="CO110" s="958">
        <v>51</v>
      </c>
      <c r="CP110" s="958">
        <v>54</v>
      </c>
      <c r="CQ110" s="958">
        <v>42</v>
      </c>
      <c r="CR110" s="958">
        <v>39</v>
      </c>
      <c r="CS110" s="958">
        <v>38</v>
      </c>
      <c r="CT110" s="958">
        <v>43</v>
      </c>
      <c r="CU110" s="958">
        <v>41</v>
      </c>
      <c r="CV110" s="958">
        <v>41</v>
      </c>
      <c r="CW110" s="958">
        <v>44</v>
      </c>
      <c r="CX110" s="958">
        <v>43</v>
      </c>
      <c r="CY110" s="958">
        <v>42</v>
      </c>
      <c r="CZ110" s="958">
        <v>46</v>
      </c>
      <c r="DA110" s="958">
        <v>44</v>
      </c>
      <c r="DB110" s="958">
        <v>41</v>
      </c>
      <c r="DC110" s="958">
        <v>77</v>
      </c>
      <c r="DD110" s="958">
        <v>75</v>
      </c>
      <c r="DE110" s="958">
        <v>85</v>
      </c>
      <c r="DF110" s="958">
        <v>84</v>
      </c>
      <c r="DG110" s="958">
        <v>90</v>
      </c>
      <c r="DH110" s="958">
        <v>84</v>
      </c>
      <c r="DI110" s="958">
        <v>95</v>
      </c>
      <c r="DJ110" s="958">
        <v>101</v>
      </c>
      <c r="DK110" s="958">
        <v>97</v>
      </c>
      <c r="DL110" s="958">
        <v>93</v>
      </c>
      <c r="DM110" s="958">
        <v>97</v>
      </c>
      <c r="DN110" s="958">
        <v>95</v>
      </c>
      <c r="DO110" s="958">
        <v>98</v>
      </c>
      <c r="DP110" s="958">
        <v>97</v>
      </c>
      <c r="DQ110" s="958">
        <v>106</v>
      </c>
      <c r="DR110" s="958">
        <v>99</v>
      </c>
      <c r="DS110" s="958">
        <v>107</v>
      </c>
      <c r="DT110" s="958">
        <v>104</v>
      </c>
      <c r="DU110" s="493">
        <v>104</v>
      </c>
      <c r="DV110" s="493">
        <v>103</v>
      </c>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32</v>
      </c>
      <c r="AV111" s="491">
        <v>34</v>
      </c>
      <c r="AW111" s="491">
        <v>33</v>
      </c>
      <c r="AX111" s="491">
        <v>34</v>
      </c>
      <c r="AY111" s="491">
        <v>35</v>
      </c>
      <c r="AZ111" s="491">
        <v>36</v>
      </c>
      <c r="BA111" s="491">
        <v>36</v>
      </c>
      <c r="BB111" s="491">
        <v>36</v>
      </c>
      <c r="BC111" s="491">
        <v>37</v>
      </c>
      <c r="BD111" s="491">
        <v>39</v>
      </c>
      <c r="BE111" s="491">
        <v>42</v>
      </c>
      <c r="BF111" s="491">
        <v>44</v>
      </c>
      <c r="BG111" s="491">
        <v>44</v>
      </c>
      <c r="BH111" s="491">
        <v>45</v>
      </c>
      <c r="BI111" s="491">
        <v>45</v>
      </c>
      <c r="BJ111" s="491">
        <v>46</v>
      </c>
      <c r="BK111" s="491">
        <v>45</v>
      </c>
      <c r="BL111" s="491">
        <v>46</v>
      </c>
      <c r="BM111" s="491">
        <v>46</v>
      </c>
      <c r="BN111" s="491">
        <v>46</v>
      </c>
      <c r="BO111" s="491">
        <v>46</v>
      </c>
      <c r="BP111" s="491">
        <v>48</v>
      </c>
      <c r="BQ111" s="491">
        <v>48</v>
      </c>
      <c r="BR111" s="491">
        <v>49</v>
      </c>
      <c r="BS111" s="491">
        <v>49</v>
      </c>
      <c r="BT111" s="491">
        <v>51</v>
      </c>
      <c r="BU111" s="491">
        <v>51</v>
      </c>
      <c r="BV111" s="491">
        <v>51</v>
      </c>
      <c r="BW111" s="491">
        <v>51</v>
      </c>
      <c r="BX111" s="491">
        <v>52</v>
      </c>
      <c r="BY111" s="491">
        <v>53</v>
      </c>
      <c r="BZ111" s="491">
        <v>53</v>
      </c>
      <c r="CA111" s="973">
        <v>53</v>
      </c>
      <c r="CB111" s="973">
        <v>53</v>
      </c>
      <c r="CC111" s="973">
        <v>53</v>
      </c>
      <c r="CD111" s="973">
        <v>54</v>
      </c>
      <c r="CE111" s="955">
        <v>53</v>
      </c>
      <c r="CF111" s="956">
        <v>54</v>
      </c>
      <c r="CG111" s="956">
        <v>54</v>
      </c>
      <c r="CH111" s="956">
        <v>54</v>
      </c>
      <c r="CI111" s="956">
        <v>57</v>
      </c>
      <c r="CJ111" s="956">
        <v>57</v>
      </c>
      <c r="CK111" s="956">
        <v>57</v>
      </c>
      <c r="CL111" s="956">
        <v>58</v>
      </c>
      <c r="CM111" s="956">
        <v>59</v>
      </c>
      <c r="CN111" s="956">
        <v>60</v>
      </c>
      <c r="CO111" s="956">
        <v>61</v>
      </c>
      <c r="CP111" s="956">
        <v>61</v>
      </c>
      <c r="CQ111" s="956">
        <v>50</v>
      </c>
      <c r="CR111" s="956">
        <v>50</v>
      </c>
      <c r="CS111" s="956">
        <v>50</v>
      </c>
      <c r="CT111" s="956">
        <v>50</v>
      </c>
      <c r="CU111" s="956">
        <v>51</v>
      </c>
      <c r="CV111" s="956">
        <v>51</v>
      </c>
      <c r="CW111" s="956">
        <v>50</v>
      </c>
      <c r="CX111" s="956">
        <v>49</v>
      </c>
      <c r="CY111" s="956">
        <v>51</v>
      </c>
      <c r="CZ111" s="956">
        <v>51</v>
      </c>
      <c r="DA111" s="956">
        <v>50</v>
      </c>
      <c r="DB111" s="956">
        <v>51</v>
      </c>
      <c r="DC111" s="956">
        <v>73</v>
      </c>
      <c r="DD111" s="956">
        <v>84</v>
      </c>
      <c r="DE111" s="956">
        <v>87</v>
      </c>
      <c r="DF111" s="956">
        <v>85</v>
      </c>
      <c r="DG111" s="956">
        <v>81</v>
      </c>
      <c r="DH111" s="956">
        <v>73</v>
      </c>
      <c r="DI111" s="956">
        <v>88</v>
      </c>
      <c r="DJ111" s="956">
        <v>91</v>
      </c>
      <c r="DK111" s="956">
        <v>109</v>
      </c>
      <c r="DL111" s="956">
        <v>85</v>
      </c>
      <c r="DM111" s="956">
        <v>95</v>
      </c>
      <c r="DN111" s="956">
        <v>95</v>
      </c>
      <c r="DO111" s="956">
        <v>96</v>
      </c>
      <c r="DP111" s="956">
        <v>97</v>
      </c>
      <c r="DQ111" s="956">
        <v>106</v>
      </c>
      <c r="DR111" s="956">
        <v>103</v>
      </c>
      <c r="DS111" s="956">
        <v>100</v>
      </c>
      <c r="DT111" s="956">
        <v>103</v>
      </c>
      <c r="DU111" s="491">
        <v>103</v>
      </c>
      <c r="DV111" s="491">
        <v>103</v>
      </c>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38</v>
      </c>
      <c r="AV112" s="491">
        <v>33</v>
      </c>
      <c r="AW112" s="491">
        <v>26</v>
      </c>
      <c r="AX112" s="491">
        <v>26</v>
      </c>
      <c r="AY112" s="491">
        <v>32</v>
      </c>
      <c r="AZ112" s="491">
        <v>28</v>
      </c>
      <c r="BA112" s="491">
        <v>37</v>
      </c>
      <c r="BB112" s="491">
        <v>33</v>
      </c>
      <c r="BC112" s="491">
        <v>40</v>
      </c>
      <c r="BD112" s="491">
        <v>51</v>
      </c>
      <c r="BE112" s="491">
        <v>44</v>
      </c>
      <c r="BF112" s="491">
        <v>46</v>
      </c>
      <c r="BG112" s="491">
        <v>56</v>
      </c>
      <c r="BH112" s="491">
        <v>48</v>
      </c>
      <c r="BI112" s="491">
        <v>53</v>
      </c>
      <c r="BJ112" s="491">
        <v>43</v>
      </c>
      <c r="BK112" s="491">
        <v>53</v>
      </c>
      <c r="BL112" s="491">
        <v>53</v>
      </c>
      <c r="BM112" s="491">
        <v>48</v>
      </c>
      <c r="BN112" s="491">
        <v>45</v>
      </c>
      <c r="BO112" s="491">
        <v>49</v>
      </c>
      <c r="BP112" s="491">
        <v>54</v>
      </c>
      <c r="BQ112" s="491">
        <v>64</v>
      </c>
      <c r="BR112" s="491">
        <v>53</v>
      </c>
      <c r="BS112" s="491">
        <v>58</v>
      </c>
      <c r="BT112" s="491">
        <v>59</v>
      </c>
      <c r="BU112" s="491">
        <v>51</v>
      </c>
      <c r="BV112" s="491">
        <v>58</v>
      </c>
      <c r="BW112" s="491">
        <v>61</v>
      </c>
      <c r="BX112" s="491">
        <v>68</v>
      </c>
      <c r="BY112" s="491">
        <v>57</v>
      </c>
      <c r="BZ112" s="491">
        <v>57</v>
      </c>
      <c r="CA112" s="973">
        <v>60</v>
      </c>
      <c r="CB112" s="973">
        <v>74</v>
      </c>
      <c r="CC112" s="973">
        <v>57</v>
      </c>
      <c r="CD112" s="973">
        <v>54</v>
      </c>
      <c r="CE112" s="955">
        <v>50</v>
      </c>
      <c r="CF112" s="956">
        <v>57</v>
      </c>
      <c r="CG112" s="956">
        <v>50</v>
      </c>
      <c r="CH112" s="956">
        <v>44</v>
      </c>
      <c r="CI112" s="956">
        <v>62</v>
      </c>
      <c r="CJ112" s="956">
        <v>55</v>
      </c>
      <c r="CK112" s="956">
        <v>48</v>
      </c>
      <c r="CL112" s="956">
        <v>74</v>
      </c>
      <c r="CM112" s="956">
        <v>70</v>
      </c>
      <c r="CN112" s="956">
        <v>71</v>
      </c>
      <c r="CO112" s="956">
        <v>68</v>
      </c>
      <c r="CP112" s="956">
        <v>78</v>
      </c>
      <c r="CQ112" s="956">
        <v>52</v>
      </c>
      <c r="CR112" s="956">
        <v>42</v>
      </c>
      <c r="CS112" s="956">
        <v>38</v>
      </c>
      <c r="CT112" s="956">
        <v>59</v>
      </c>
      <c r="CU112" s="956">
        <v>45</v>
      </c>
      <c r="CV112" s="956">
        <v>43</v>
      </c>
      <c r="CW112" s="956">
        <v>69</v>
      </c>
      <c r="CX112" s="956">
        <v>60</v>
      </c>
      <c r="CY112" s="956">
        <v>47</v>
      </c>
      <c r="CZ112" s="956">
        <v>63</v>
      </c>
      <c r="DA112" s="956">
        <v>48</v>
      </c>
      <c r="DB112" s="956">
        <v>38</v>
      </c>
      <c r="DC112" s="956">
        <v>86</v>
      </c>
      <c r="DD112" s="956">
        <v>68</v>
      </c>
      <c r="DE112" s="956">
        <v>83</v>
      </c>
      <c r="DF112" s="956">
        <v>82</v>
      </c>
      <c r="DG112" s="956">
        <v>121</v>
      </c>
      <c r="DH112" s="956">
        <v>104</v>
      </c>
      <c r="DI112" s="956">
        <v>102</v>
      </c>
      <c r="DJ112" s="956">
        <v>122</v>
      </c>
      <c r="DK112" s="956">
        <v>78</v>
      </c>
      <c r="DL112" s="956">
        <v>104</v>
      </c>
      <c r="DM112" s="956">
        <v>99</v>
      </c>
      <c r="DN112" s="956">
        <v>94</v>
      </c>
      <c r="DO112" s="956">
        <v>104</v>
      </c>
      <c r="DP112" s="956">
        <v>98</v>
      </c>
      <c r="DQ112" s="956">
        <v>107</v>
      </c>
      <c r="DR112" s="956">
        <v>90</v>
      </c>
      <c r="DS112" s="956">
        <v>119</v>
      </c>
      <c r="DT112" s="956">
        <v>108</v>
      </c>
      <c r="DU112" s="491">
        <v>106</v>
      </c>
      <c r="DV112" s="491">
        <v>102</v>
      </c>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74"/>
      <c r="CB113" s="974"/>
      <c r="CC113" s="974"/>
      <c r="CD113" s="974"/>
      <c r="CE113" s="957"/>
      <c r="CF113" s="958"/>
      <c r="CG113" s="958"/>
      <c r="CH113" s="958"/>
      <c r="CI113" s="958"/>
      <c r="CJ113" s="958"/>
      <c r="CK113" s="958"/>
      <c r="CL113" s="958"/>
      <c r="CM113" s="958"/>
      <c r="CN113" s="958"/>
      <c r="CO113" s="958"/>
      <c r="CP113" s="958"/>
      <c r="CQ113" s="958"/>
      <c r="CR113" s="958"/>
      <c r="CS113" s="958"/>
      <c r="CT113" s="958"/>
      <c r="CU113" s="958"/>
      <c r="CV113" s="958"/>
      <c r="CW113" s="958"/>
      <c r="CX113" s="958"/>
      <c r="CY113" s="958"/>
      <c r="CZ113" s="958"/>
      <c r="DA113" s="958"/>
      <c r="DB113" s="958"/>
      <c r="DC113" s="958"/>
      <c r="DD113" s="958"/>
      <c r="DE113" s="958"/>
      <c r="DF113" s="958"/>
      <c r="DG113" s="958"/>
      <c r="DH113" s="958"/>
      <c r="DI113" s="958"/>
      <c r="DJ113" s="958"/>
      <c r="DK113" s="958"/>
      <c r="DL113" s="958"/>
      <c r="DM113" s="958"/>
      <c r="DN113" s="958"/>
      <c r="DO113" s="958"/>
      <c r="DP113" s="958"/>
      <c r="DQ113" s="958"/>
      <c r="DR113" s="958"/>
      <c r="DS113" s="958">
        <v>0</v>
      </c>
      <c r="DT113" s="958"/>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72"/>
      <c r="CB114" s="972"/>
      <c r="CC114" s="972"/>
      <c r="CD114" s="972"/>
      <c r="CE114" s="953"/>
      <c r="CF114" s="954"/>
      <c r="CG114" s="954"/>
      <c r="CH114" s="954"/>
      <c r="CI114" s="954"/>
      <c r="CJ114" s="954"/>
      <c r="CK114" s="954"/>
      <c r="CL114" s="954"/>
      <c r="CM114" s="954"/>
      <c r="CN114" s="954"/>
      <c r="CO114" s="954"/>
      <c r="CP114" s="954"/>
      <c r="CQ114" s="954"/>
      <c r="CR114" s="954"/>
      <c r="CS114" s="954"/>
      <c r="CT114" s="954"/>
      <c r="CU114" s="954"/>
      <c r="CV114" s="954"/>
      <c r="CW114" s="954"/>
      <c r="CX114" s="954"/>
      <c r="CY114" s="954"/>
      <c r="CZ114" s="954"/>
      <c r="DA114" s="954"/>
      <c r="DB114" s="954"/>
      <c r="DC114" s="954"/>
      <c r="DD114" s="954"/>
      <c r="DE114" s="954"/>
      <c r="DF114" s="954"/>
      <c r="DG114" s="954"/>
      <c r="DH114" s="954"/>
      <c r="DI114" s="954"/>
      <c r="DJ114" s="954"/>
      <c r="DK114" s="954"/>
      <c r="DL114" s="954"/>
      <c r="DM114" s="954"/>
      <c r="DN114" s="954"/>
      <c r="DO114" s="954"/>
      <c r="DP114" s="954"/>
      <c r="DQ114" s="954"/>
      <c r="DR114" s="954"/>
      <c r="DS114" s="954"/>
      <c r="DT114" s="954"/>
      <c r="DU114" s="488"/>
      <c r="DV114" s="488"/>
      <c r="DW114" s="488"/>
      <c r="DX114" s="488"/>
      <c r="DY114" s="488"/>
      <c r="DZ114" s="488"/>
    </row>
    <row r="115" spans="1:182" s="905" customFormat="1" ht="14.25" customHeight="1">
      <c r="A115" s="902"/>
      <c r="B115" s="903" t="s">
        <v>9</v>
      </c>
      <c r="C115" s="904"/>
      <c r="D115" s="904"/>
      <c r="E115" s="904"/>
      <c r="F115" s="904"/>
      <c r="G115" s="904"/>
      <c r="H115" s="904"/>
      <c r="I115" s="904"/>
      <c r="J115" s="904"/>
      <c r="K115" s="904"/>
      <c r="L115" s="904"/>
      <c r="M115" s="904"/>
      <c r="N115" s="904"/>
      <c r="O115" s="904"/>
      <c r="P115" s="904"/>
      <c r="Q115" s="904"/>
      <c r="R115" s="904"/>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20</v>
      </c>
      <c r="AV115" s="485">
        <v>15</v>
      </c>
      <c r="AW115" s="485">
        <v>15</v>
      </c>
      <c r="AX115" s="485">
        <v>13</v>
      </c>
      <c r="AY115" s="485">
        <v>15</v>
      </c>
      <c r="AZ115" s="485">
        <v>14</v>
      </c>
      <c r="BA115" s="485">
        <v>16</v>
      </c>
      <c r="BB115" s="485">
        <v>18</v>
      </c>
      <c r="BC115" s="485">
        <v>40</v>
      </c>
      <c r="BD115" s="485">
        <v>34</v>
      </c>
      <c r="BE115" s="485">
        <v>32</v>
      </c>
      <c r="BF115" s="485">
        <v>28</v>
      </c>
      <c r="BG115" s="485">
        <v>34</v>
      </c>
      <c r="BH115" s="485">
        <v>28</v>
      </c>
      <c r="BI115" s="485">
        <v>30</v>
      </c>
      <c r="BJ115" s="485">
        <v>26</v>
      </c>
      <c r="BK115" s="485">
        <v>39</v>
      </c>
      <c r="BL115" s="485">
        <v>34</v>
      </c>
      <c r="BM115" s="485">
        <v>32</v>
      </c>
      <c r="BN115" s="485">
        <v>27</v>
      </c>
      <c r="BO115" s="485">
        <v>34</v>
      </c>
      <c r="BP115" s="485">
        <v>30</v>
      </c>
      <c r="BQ115" s="485">
        <v>30</v>
      </c>
      <c r="BR115" s="485">
        <v>27</v>
      </c>
      <c r="BS115" s="485">
        <v>35</v>
      </c>
      <c r="BT115" s="485">
        <v>31</v>
      </c>
      <c r="BU115" s="485">
        <v>31</v>
      </c>
      <c r="BV115" s="485">
        <v>28</v>
      </c>
      <c r="BW115" s="485">
        <v>33</v>
      </c>
      <c r="BX115" s="485">
        <v>30</v>
      </c>
      <c r="BY115" s="485">
        <v>31</v>
      </c>
      <c r="BZ115" s="485">
        <v>30</v>
      </c>
      <c r="CA115" s="971">
        <v>29</v>
      </c>
      <c r="CB115" s="971">
        <v>30</v>
      </c>
      <c r="CC115" s="971">
        <v>28</v>
      </c>
      <c r="CD115" s="971">
        <v>29</v>
      </c>
      <c r="CE115" s="951">
        <v>27</v>
      </c>
      <c r="CF115" s="952">
        <v>29</v>
      </c>
      <c r="CG115" s="952">
        <v>27</v>
      </c>
      <c r="CH115" s="952">
        <v>25</v>
      </c>
      <c r="CI115" s="952">
        <v>29</v>
      </c>
      <c r="CJ115" s="952">
        <v>29</v>
      </c>
      <c r="CK115" s="952">
        <v>28</v>
      </c>
      <c r="CL115" s="952">
        <v>29</v>
      </c>
      <c r="CM115" s="952">
        <v>29</v>
      </c>
      <c r="CN115" s="952">
        <v>30</v>
      </c>
      <c r="CO115" s="952">
        <v>29</v>
      </c>
      <c r="CP115" s="952">
        <v>29</v>
      </c>
      <c r="CQ115" s="952">
        <v>13</v>
      </c>
      <c r="CR115" s="952">
        <v>10</v>
      </c>
      <c r="CS115" s="952">
        <v>8</v>
      </c>
      <c r="CT115" s="952">
        <v>13</v>
      </c>
      <c r="CU115" s="952">
        <v>12</v>
      </c>
      <c r="CV115" s="952">
        <v>13</v>
      </c>
      <c r="CW115" s="952">
        <v>12</v>
      </c>
      <c r="CX115" s="952">
        <v>10</v>
      </c>
      <c r="CY115" s="952">
        <v>16</v>
      </c>
      <c r="CZ115" s="952">
        <v>19</v>
      </c>
      <c r="DA115" s="952">
        <v>16</v>
      </c>
      <c r="DB115" s="952">
        <v>15</v>
      </c>
      <c r="DC115" s="952">
        <v>69</v>
      </c>
      <c r="DD115" s="952">
        <v>68</v>
      </c>
      <c r="DE115" s="952">
        <v>69</v>
      </c>
      <c r="DF115" s="952">
        <v>74</v>
      </c>
      <c r="DG115" s="952">
        <v>90</v>
      </c>
      <c r="DH115" s="952">
        <v>92</v>
      </c>
      <c r="DI115" s="952">
        <v>90</v>
      </c>
      <c r="DJ115" s="952">
        <v>96</v>
      </c>
      <c r="DK115" s="952">
        <v>88</v>
      </c>
      <c r="DL115" s="952">
        <v>95</v>
      </c>
      <c r="DM115" s="952">
        <v>94</v>
      </c>
      <c r="DN115" s="952">
        <v>96</v>
      </c>
      <c r="DO115" s="952">
        <v>97</v>
      </c>
      <c r="DP115" s="952">
        <v>103</v>
      </c>
      <c r="DQ115" s="952">
        <v>100</v>
      </c>
      <c r="DR115" s="952">
        <v>100</v>
      </c>
      <c r="DS115" s="952">
        <v>107</v>
      </c>
      <c r="DT115" s="952">
        <v>111</v>
      </c>
      <c r="DU115" s="485">
        <v>99</v>
      </c>
      <c r="DV115" s="485">
        <v>97</v>
      </c>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34</v>
      </c>
      <c r="AV116" s="493">
        <v>40</v>
      </c>
      <c r="AW116" s="493">
        <v>43</v>
      </c>
      <c r="AX116" s="493">
        <v>43</v>
      </c>
      <c r="AY116" s="493">
        <v>38</v>
      </c>
      <c r="AZ116" s="493">
        <v>40</v>
      </c>
      <c r="BA116" s="493">
        <v>46</v>
      </c>
      <c r="BB116" s="493">
        <v>44</v>
      </c>
      <c r="BC116" s="493">
        <v>41</v>
      </c>
      <c r="BD116" s="493">
        <v>47</v>
      </c>
      <c r="BE116" s="493">
        <v>56</v>
      </c>
      <c r="BF116" s="493">
        <v>57</v>
      </c>
      <c r="BG116" s="493">
        <v>49</v>
      </c>
      <c r="BH116" s="493">
        <v>50</v>
      </c>
      <c r="BI116" s="493">
        <v>58</v>
      </c>
      <c r="BJ116" s="493">
        <v>59</v>
      </c>
      <c r="BK116" s="493">
        <v>51</v>
      </c>
      <c r="BL116" s="493">
        <v>53</v>
      </c>
      <c r="BM116" s="493">
        <v>60</v>
      </c>
      <c r="BN116" s="493">
        <v>63</v>
      </c>
      <c r="BO116" s="493">
        <v>54</v>
      </c>
      <c r="BP116" s="493">
        <v>61</v>
      </c>
      <c r="BQ116" s="493">
        <v>69</v>
      </c>
      <c r="BR116" s="493">
        <v>66</v>
      </c>
      <c r="BS116" s="493">
        <v>58</v>
      </c>
      <c r="BT116" s="493">
        <v>59</v>
      </c>
      <c r="BU116" s="493">
        <v>65</v>
      </c>
      <c r="BV116" s="493">
        <v>67</v>
      </c>
      <c r="BW116" s="493">
        <v>62</v>
      </c>
      <c r="BX116" s="493">
        <v>65</v>
      </c>
      <c r="BY116" s="493">
        <v>63</v>
      </c>
      <c r="BZ116" s="493">
        <v>63</v>
      </c>
      <c r="CA116" s="974">
        <v>65</v>
      </c>
      <c r="CB116" s="974">
        <v>67</v>
      </c>
      <c r="CC116" s="974">
        <v>70</v>
      </c>
      <c r="CD116" s="974">
        <v>68</v>
      </c>
      <c r="CE116" s="957">
        <v>66</v>
      </c>
      <c r="CF116" s="958">
        <v>65</v>
      </c>
      <c r="CG116" s="958">
        <v>68</v>
      </c>
      <c r="CH116" s="958">
        <v>66</v>
      </c>
      <c r="CI116" s="958">
        <v>72</v>
      </c>
      <c r="CJ116" s="958">
        <v>75</v>
      </c>
      <c r="CK116" s="958">
        <v>78</v>
      </c>
      <c r="CL116" s="958">
        <v>79</v>
      </c>
      <c r="CM116" s="958">
        <v>77</v>
      </c>
      <c r="CN116" s="958">
        <v>80</v>
      </c>
      <c r="CO116" s="958">
        <v>81</v>
      </c>
      <c r="CP116" s="958">
        <v>82</v>
      </c>
      <c r="CQ116" s="958">
        <v>81</v>
      </c>
      <c r="CR116" s="958">
        <v>83</v>
      </c>
      <c r="CS116" s="958">
        <v>84</v>
      </c>
      <c r="CT116" s="958">
        <v>82</v>
      </c>
      <c r="CU116" s="958">
        <v>81</v>
      </c>
      <c r="CV116" s="958">
        <v>80</v>
      </c>
      <c r="CW116" s="958">
        <v>78</v>
      </c>
      <c r="CX116" s="958">
        <v>80</v>
      </c>
      <c r="CY116" s="958">
        <v>77</v>
      </c>
      <c r="CZ116" s="958">
        <v>74</v>
      </c>
      <c r="DA116" s="958">
        <v>77</v>
      </c>
      <c r="DB116" s="958">
        <v>84</v>
      </c>
      <c r="DC116" s="958">
        <v>86</v>
      </c>
      <c r="DD116" s="958">
        <v>89</v>
      </c>
      <c r="DE116" s="958">
        <v>89</v>
      </c>
      <c r="DF116" s="958">
        <v>89</v>
      </c>
      <c r="DG116" s="958">
        <v>79</v>
      </c>
      <c r="DH116" s="958">
        <v>80</v>
      </c>
      <c r="DI116" s="958">
        <v>80</v>
      </c>
      <c r="DJ116" s="958">
        <v>84</v>
      </c>
      <c r="DK116" s="958">
        <v>86</v>
      </c>
      <c r="DL116" s="958">
        <v>84</v>
      </c>
      <c r="DM116" s="958">
        <v>90</v>
      </c>
      <c r="DN116" s="958">
        <v>92</v>
      </c>
      <c r="DO116" s="958">
        <v>92</v>
      </c>
      <c r="DP116" s="958">
        <v>97</v>
      </c>
      <c r="DQ116" s="958">
        <v>101</v>
      </c>
      <c r="DR116" s="958">
        <v>108</v>
      </c>
      <c r="DS116" s="958">
        <v>104</v>
      </c>
      <c r="DT116" s="958">
        <v>99</v>
      </c>
      <c r="DU116" s="493">
        <v>107</v>
      </c>
      <c r="DV116" s="493">
        <v>112</v>
      </c>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42</v>
      </c>
      <c r="AV117" s="491">
        <v>55</v>
      </c>
      <c r="AW117" s="491">
        <v>62</v>
      </c>
      <c r="AX117" s="491">
        <v>64</v>
      </c>
      <c r="AY117" s="491">
        <v>48</v>
      </c>
      <c r="AZ117" s="491">
        <v>56</v>
      </c>
      <c r="BA117" s="491">
        <v>72</v>
      </c>
      <c r="BB117" s="491">
        <v>63</v>
      </c>
      <c r="BC117" s="491">
        <v>54</v>
      </c>
      <c r="BD117" s="491">
        <v>68</v>
      </c>
      <c r="BE117" s="491">
        <v>85</v>
      </c>
      <c r="BF117" s="491">
        <v>85</v>
      </c>
      <c r="BG117" s="491">
        <v>67</v>
      </c>
      <c r="BH117" s="491">
        <v>63</v>
      </c>
      <c r="BI117" s="491">
        <v>86</v>
      </c>
      <c r="BJ117" s="491">
        <v>89</v>
      </c>
      <c r="BK117" s="491">
        <v>70</v>
      </c>
      <c r="BL117" s="491">
        <v>70</v>
      </c>
      <c r="BM117" s="491">
        <v>88</v>
      </c>
      <c r="BN117" s="491">
        <v>98</v>
      </c>
      <c r="BO117" s="491">
        <v>72</v>
      </c>
      <c r="BP117" s="491">
        <v>89</v>
      </c>
      <c r="BQ117" s="491">
        <v>100</v>
      </c>
      <c r="BR117" s="491">
        <v>95</v>
      </c>
      <c r="BS117" s="491">
        <v>73</v>
      </c>
      <c r="BT117" s="491">
        <v>76</v>
      </c>
      <c r="BU117" s="491">
        <v>87</v>
      </c>
      <c r="BV117" s="491">
        <v>92</v>
      </c>
      <c r="BW117" s="491">
        <v>81</v>
      </c>
      <c r="BX117" s="491">
        <v>84</v>
      </c>
      <c r="BY117" s="491">
        <v>81</v>
      </c>
      <c r="BZ117" s="491">
        <v>82</v>
      </c>
      <c r="CA117" s="973">
        <v>86</v>
      </c>
      <c r="CB117" s="973">
        <v>92</v>
      </c>
      <c r="CC117" s="973">
        <v>97</v>
      </c>
      <c r="CD117" s="973">
        <v>94</v>
      </c>
      <c r="CE117" s="955">
        <v>90</v>
      </c>
      <c r="CF117" s="956">
        <v>86</v>
      </c>
      <c r="CG117" s="956">
        <v>92</v>
      </c>
      <c r="CH117" s="956">
        <v>87</v>
      </c>
      <c r="CI117" s="956">
        <v>72</v>
      </c>
      <c r="CJ117" s="956">
        <v>76</v>
      </c>
      <c r="CK117" s="956">
        <v>83</v>
      </c>
      <c r="CL117" s="956">
        <v>80</v>
      </c>
      <c r="CM117" s="956">
        <v>78</v>
      </c>
      <c r="CN117" s="956">
        <v>82</v>
      </c>
      <c r="CO117" s="956">
        <v>86</v>
      </c>
      <c r="CP117" s="956">
        <v>87</v>
      </c>
      <c r="CQ117" s="956">
        <v>78</v>
      </c>
      <c r="CR117" s="956">
        <v>79</v>
      </c>
      <c r="CS117" s="956">
        <v>79</v>
      </c>
      <c r="CT117" s="956">
        <v>77</v>
      </c>
      <c r="CU117" s="956">
        <v>76</v>
      </c>
      <c r="CV117" s="956">
        <v>74</v>
      </c>
      <c r="CW117" s="956">
        <v>70</v>
      </c>
      <c r="CX117" s="956">
        <v>72</v>
      </c>
      <c r="CY117" s="956">
        <v>70</v>
      </c>
      <c r="CZ117" s="956">
        <v>71</v>
      </c>
      <c r="DA117" s="956">
        <v>74</v>
      </c>
      <c r="DB117" s="956">
        <v>82</v>
      </c>
      <c r="DC117" s="956">
        <v>94</v>
      </c>
      <c r="DD117" s="956">
        <v>96</v>
      </c>
      <c r="DE117" s="956">
        <v>95</v>
      </c>
      <c r="DF117" s="956">
        <v>95</v>
      </c>
      <c r="DG117" s="956">
        <v>79</v>
      </c>
      <c r="DH117" s="956">
        <v>78</v>
      </c>
      <c r="DI117" s="956">
        <v>77</v>
      </c>
      <c r="DJ117" s="956">
        <v>81</v>
      </c>
      <c r="DK117" s="956">
        <v>84</v>
      </c>
      <c r="DL117" s="956">
        <v>81</v>
      </c>
      <c r="DM117" s="956">
        <v>86</v>
      </c>
      <c r="DN117" s="956">
        <v>90</v>
      </c>
      <c r="DO117" s="956">
        <v>91</v>
      </c>
      <c r="DP117" s="956">
        <v>96</v>
      </c>
      <c r="DQ117" s="956">
        <v>102</v>
      </c>
      <c r="DR117" s="956">
        <v>109</v>
      </c>
      <c r="DS117" s="956">
        <v>104</v>
      </c>
      <c r="DT117" s="956">
        <v>95</v>
      </c>
      <c r="DU117" s="491">
        <v>106</v>
      </c>
      <c r="DV117" s="491">
        <v>111</v>
      </c>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28</v>
      </c>
      <c r="AV118" s="491">
        <v>29</v>
      </c>
      <c r="AW118" s="491">
        <v>30</v>
      </c>
      <c r="AX118" s="491">
        <v>30</v>
      </c>
      <c r="AY118" s="491">
        <v>31</v>
      </c>
      <c r="AZ118" s="491">
        <v>31</v>
      </c>
      <c r="BA118" s="491">
        <v>31</v>
      </c>
      <c r="BB118" s="491">
        <v>32</v>
      </c>
      <c r="BC118" s="491">
        <v>32</v>
      </c>
      <c r="BD118" s="491">
        <v>34</v>
      </c>
      <c r="BE118" s="491">
        <v>36</v>
      </c>
      <c r="BF118" s="491">
        <v>38</v>
      </c>
      <c r="BG118" s="491">
        <v>38</v>
      </c>
      <c r="BH118" s="491">
        <v>39</v>
      </c>
      <c r="BI118" s="491">
        <v>40</v>
      </c>
      <c r="BJ118" s="491">
        <v>41</v>
      </c>
      <c r="BK118" s="491">
        <v>41</v>
      </c>
      <c r="BL118" s="491">
        <v>41</v>
      </c>
      <c r="BM118" s="491">
        <v>41</v>
      </c>
      <c r="BN118" s="491">
        <v>42</v>
      </c>
      <c r="BO118" s="491">
        <v>42</v>
      </c>
      <c r="BP118" s="491">
        <v>43</v>
      </c>
      <c r="BQ118" s="491">
        <v>44</v>
      </c>
      <c r="BR118" s="491">
        <v>44</v>
      </c>
      <c r="BS118" s="491">
        <v>45</v>
      </c>
      <c r="BT118" s="491">
        <v>46</v>
      </c>
      <c r="BU118" s="491">
        <v>47</v>
      </c>
      <c r="BV118" s="491">
        <v>46</v>
      </c>
      <c r="BW118" s="491">
        <v>47</v>
      </c>
      <c r="BX118" s="491">
        <v>48</v>
      </c>
      <c r="BY118" s="491">
        <v>49</v>
      </c>
      <c r="BZ118" s="491">
        <v>49</v>
      </c>
      <c r="CA118" s="973">
        <v>49</v>
      </c>
      <c r="CB118" s="973">
        <v>49</v>
      </c>
      <c r="CC118" s="973">
        <v>49</v>
      </c>
      <c r="CD118" s="973">
        <v>49</v>
      </c>
      <c r="CE118" s="955">
        <v>49</v>
      </c>
      <c r="CF118" s="956">
        <v>50</v>
      </c>
      <c r="CG118" s="956">
        <v>51</v>
      </c>
      <c r="CH118" s="956">
        <v>51</v>
      </c>
      <c r="CI118" s="956">
        <v>68</v>
      </c>
      <c r="CJ118" s="956">
        <v>70</v>
      </c>
      <c r="CK118" s="956">
        <v>71</v>
      </c>
      <c r="CL118" s="956">
        <v>73</v>
      </c>
      <c r="CM118" s="956">
        <v>73</v>
      </c>
      <c r="CN118" s="956">
        <v>74</v>
      </c>
      <c r="CO118" s="956">
        <v>74</v>
      </c>
      <c r="CP118" s="956">
        <v>74</v>
      </c>
      <c r="CQ118" s="956">
        <v>82</v>
      </c>
      <c r="CR118" s="956">
        <v>84</v>
      </c>
      <c r="CS118" s="956">
        <v>84</v>
      </c>
      <c r="CT118" s="956">
        <v>83</v>
      </c>
      <c r="CU118" s="956">
        <v>83</v>
      </c>
      <c r="CV118" s="956">
        <v>85</v>
      </c>
      <c r="CW118" s="956">
        <v>85</v>
      </c>
      <c r="CX118" s="956">
        <v>88</v>
      </c>
      <c r="CY118" s="956">
        <v>90</v>
      </c>
      <c r="CZ118" s="956">
        <v>91</v>
      </c>
      <c r="DA118" s="956">
        <v>93</v>
      </c>
      <c r="DB118" s="956">
        <v>92</v>
      </c>
      <c r="DC118" s="956">
        <v>74</v>
      </c>
      <c r="DD118" s="956">
        <v>74</v>
      </c>
      <c r="DE118" s="956">
        <v>74</v>
      </c>
      <c r="DF118" s="956">
        <v>75</v>
      </c>
      <c r="DG118" s="956">
        <v>78</v>
      </c>
      <c r="DH118" s="956">
        <v>83</v>
      </c>
      <c r="DI118" s="956">
        <v>87</v>
      </c>
      <c r="DJ118" s="956">
        <v>91</v>
      </c>
      <c r="DK118" s="956">
        <v>94</v>
      </c>
      <c r="DL118" s="956">
        <v>96</v>
      </c>
      <c r="DM118" s="956">
        <v>98</v>
      </c>
      <c r="DN118" s="956">
        <v>99</v>
      </c>
      <c r="DO118" s="956">
        <v>97</v>
      </c>
      <c r="DP118" s="956">
        <v>100</v>
      </c>
      <c r="DQ118" s="956">
        <v>100</v>
      </c>
      <c r="DR118" s="956">
        <v>103</v>
      </c>
      <c r="DS118" s="956">
        <v>105</v>
      </c>
      <c r="DT118" s="956">
        <v>108</v>
      </c>
      <c r="DU118" s="491">
        <v>109</v>
      </c>
      <c r="DV118" s="491">
        <v>112</v>
      </c>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26</v>
      </c>
      <c r="AV119" s="493">
        <v>24</v>
      </c>
      <c r="AW119" s="493">
        <v>25</v>
      </c>
      <c r="AX119" s="493">
        <v>23</v>
      </c>
      <c r="AY119" s="493">
        <v>25</v>
      </c>
      <c r="AZ119" s="493">
        <v>25</v>
      </c>
      <c r="BA119" s="493">
        <v>28</v>
      </c>
      <c r="BB119" s="493">
        <v>28</v>
      </c>
      <c r="BC119" s="493">
        <v>40</v>
      </c>
      <c r="BD119" s="493">
        <v>40</v>
      </c>
      <c r="BE119" s="493">
        <v>43</v>
      </c>
      <c r="BF119" s="493">
        <v>40</v>
      </c>
      <c r="BG119" s="493">
        <v>42</v>
      </c>
      <c r="BH119" s="493">
        <v>37</v>
      </c>
      <c r="BI119" s="493">
        <v>42</v>
      </c>
      <c r="BJ119" s="493">
        <v>39</v>
      </c>
      <c r="BK119" s="493">
        <v>46</v>
      </c>
      <c r="BL119" s="493">
        <v>43</v>
      </c>
      <c r="BM119" s="493">
        <v>44</v>
      </c>
      <c r="BN119" s="493">
        <v>41</v>
      </c>
      <c r="BO119" s="493">
        <v>43</v>
      </c>
      <c r="BP119" s="493">
        <v>43</v>
      </c>
      <c r="BQ119" s="493">
        <v>45</v>
      </c>
      <c r="BR119" s="493">
        <v>42</v>
      </c>
      <c r="BS119" s="493">
        <v>45</v>
      </c>
      <c r="BT119" s="493">
        <v>43</v>
      </c>
      <c r="BU119" s="493">
        <v>45</v>
      </c>
      <c r="BV119" s="493">
        <v>43</v>
      </c>
      <c r="BW119" s="493">
        <v>45</v>
      </c>
      <c r="BX119" s="493">
        <v>44</v>
      </c>
      <c r="BY119" s="493">
        <v>44</v>
      </c>
      <c r="BZ119" s="493">
        <v>43</v>
      </c>
      <c r="CA119" s="974">
        <v>43</v>
      </c>
      <c r="CB119" s="974">
        <v>45</v>
      </c>
      <c r="CC119" s="974">
        <v>44</v>
      </c>
      <c r="CD119" s="974">
        <v>44</v>
      </c>
      <c r="CE119" s="957">
        <v>42</v>
      </c>
      <c r="CF119" s="958">
        <v>43</v>
      </c>
      <c r="CG119" s="958">
        <v>42</v>
      </c>
      <c r="CH119" s="958">
        <v>40</v>
      </c>
      <c r="CI119" s="958">
        <v>45</v>
      </c>
      <c r="CJ119" s="958">
        <v>46</v>
      </c>
      <c r="CK119" s="958">
        <v>46</v>
      </c>
      <c r="CL119" s="958">
        <v>47</v>
      </c>
      <c r="CM119" s="958">
        <v>47</v>
      </c>
      <c r="CN119" s="958">
        <v>48</v>
      </c>
      <c r="CO119" s="958">
        <v>48</v>
      </c>
      <c r="CP119" s="958">
        <v>48</v>
      </c>
      <c r="CQ119" s="958">
        <v>37</v>
      </c>
      <c r="CR119" s="958">
        <v>38</v>
      </c>
      <c r="CS119" s="958">
        <v>38</v>
      </c>
      <c r="CT119" s="958">
        <v>38</v>
      </c>
      <c r="CU119" s="958">
        <v>37</v>
      </c>
      <c r="CV119" s="958">
        <v>37</v>
      </c>
      <c r="CW119" s="958">
        <v>37</v>
      </c>
      <c r="CX119" s="958">
        <v>37</v>
      </c>
      <c r="CY119" s="958">
        <v>37</v>
      </c>
      <c r="CZ119" s="958">
        <v>39</v>
      </c>
      <c r="DA119" s="958">
        <v>40</v>
      </c>
      <c r="DB119" s="958">
        <v>39</v>
      </c>
      <c r="DC119" s="958">
        <v>75</v>
      </c>
      <c r="DD119" s="958">
        <v>76</v>
      </c>
      <c r="DE119" s="958">
        <v>78</v>
      </c>
      <c r="DF119" s="958">
        <v>81</v>
      </c>
      <c r="DG119" s="958">
        <v>83</v>
      </c>
      <c r="DH119" s="958">
        <v>85</v>
      </c>
      <c r="DI119" s="958">
        <v>84</v>
      </c>
      <c r="DJ119" s="958">
        <v>88</v>
      </c>
      <c r="DK119" s="958">
        <v>87</v>
      </c>
      <c r="DL119" s="958">
        <v>89</v>
      </c>
      <c r="DM119" s="958">
        <v>92</v>
      </c>
      <c r="DN119" s="958">
        <v>94</v>
      </c>
      <c r="DO119" s="958">
        <v>94</v>
      </c>
      <c r="DP119" s="958">
        <v>99</v>
      </c>
      <c r="DQ119" s="958">
        <v>101</v>
      </c>
      <c r="DR119" s="958">
        <v>105</v>
      </c>
      <c r="DS119" s="958">
        <v>105</v>
      </c>
      <c r="DT119" s="958">
        <v>104</v>
      </c>
      <c r="DU119" s="493">
        <v>104</v>
      </c>
      <c r="DV119" s="493">
        <v>105</v>
      </c>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30</v>
      </c>
      <c r="AV120" s="491">
        <v>28</v>
      </c>
      <c r="AW120" s="491">
        <v>28</v>
      </c>
      <c r="AX120" s="491">
        <v>26</v>
      </c>
      <c r="AY120" s="491">
        <v>28</v>
      </c>
      <c r="AZ120" s="491">
        <v>27</v>
      </c>
      <c r="BA120" s="491">
        <v>30</v>
      </c>
      <c r="BB120" s="491">
        <v>30</v>
      </c>
      <c r="BC120" s="491">
        <v>36</v>
      </c>
      <c r="BD120" s="491">
        <v>37</v>
      </c>
      <c r="BE120" s="491">
        <v>40</v>
      </c>
      <c r="BF120" s="491">
        <v>37</v>
      </c>
      <c r="BG120" s="491">
        <v>41</v>
      </c>
      <c r="BH120" s="491">
        <v>37</v>
      </c>
      <c r="BI120" s="491">
        <v>41</v>
      </c>
      <c r="BJ120" s="491">
        <v>38</v>
      </c>
      <c r="BK120" s="491">
        <v>46</v>
      </c>
      <c r="BL120" s="491">
        <v>42</v>
      </c>
      <c r="BM120" s="491">
        <v>43</v>
      </c>
      <c r="BN120" s="491">
        <v>40</v>
      </c>
      <c r="BO120" s="491">
        <v>42</v>
      </c>
      <c r="BP120" s="491">
        <v>42</v>
      </c>
      <c r="BQ120" s="491">
        <v>44</v>
      </c>
      <c r="BR120" s="491">
        <v>40</v>
      </c>
      <c r="BS120" s="491">
        <v>45</v>
      </c>
      <c r="BT120" s="491">
        <v>42</v>
      </c>
      <c r="BU120" s="491">
        <v>45</v>
      </c>
      <c r="BV120" s="491">
        <v>42</v>
      </c>
      <c r="BW120" s="491">
        <v>45</v>
      </c>
      <c r="BX120" s="491">
        <v>43</v>
      </c>
      <c r="BY120" s="491">
        <v>43</v>
      </c>
      <c r="BZ120" s="491">
        <v>42</v>
      </c>
      <c r="CA120" s="973">
        <v>42</v>
      </c>
      <c r="CB120" s="973">
        <v>43</v>
      </c>
      <c r="CC120" s="973">
        <v>43</v>
      </c>
      <c r="CD120" s="973">
        <v>43</v>
      </c>
      <c r="CE120" s="955">
        <v>39</v>
      </c>
      <c r="CF120" s="956">
        <v>41</v>
      </c>
      <c r="CG120" s="956">
        <v>41</v>
      </c>
      <c r="CH120" s="956">
        <v>39</v>
      </c>
      <c r="CI120" s="956">
        <v>44</v>
      </c>
      <c r="CJ120" s="956">
        <v>45</v>
      </c>
      <c r="CK120" s="956">
        <v>45</v>
      </c>
      <c r="CL120" s="956">
        <v>46</v>
      </c>
      <c r="CM120" s="956">
        <v>46</v>
      </c>
      <c r="CN120" s="956">
        <v>47</v>
      </c>
      <c r="CO120" s="956">
        <v>47</v>
      </c>
      <c r="CP120" s="956">
        <v>47</v>
      </c>
      <c r="CQ120" s="956">
        <v>35</v>
      </c>
      <c r="CR120" s="956">
        <v>35</v>
      </c>
      <c r="CS120" s="956">
        <v>35</v>
      </c>
      <c r="CT120" s="956">
        <v>35</v>
      </c>
      <c r="CU120" s="956">
        <v>34</v>
      </c>
      <c r="CV120" s="956">
        <v>35</v>
      </c>
      <c r="CW120" s="956">
        <v>35</v>
      </c>
      <c r="CX120" s="956">
        <v>35</v>
      </c>
      <c r="CY120" s="956">
        <v>35</v>
      </c>
      <c r="CZ120" s="956">
        <v>37</v>
      </c>
      <c r="DA120" s="956">
        <v>38</v>
      </c>
      <c r="DB120" s="956">
        <v>37</v>
      </c>
      <c r="DC120" s="956">
        <v>75</v>
      </c>
      <c r="DD120" s="956">
        <v>76</v>
      </c>
      <c r="DE120" s="956">
        <v>78</v>
      </c>
      <c r="DF120" s="956">
        <v>81</v>
      </c>
      <c r="DG120" s="956">
        <v>84</v>
      </c>
      <c r="DH120" s="956">
        <v>85</v>
      </c>
      <c r="DI120" s="956">
        <v>84</v>
      </c>
      <c r="DJ120" s="956">
        <v>89</v>
      </c>
      <c r="DK120" s="956">
        <v>88</v>
      </c>
      <c r="DL120" s="956">
        <v>89</v>
      </c>
      <c r="DM120" s="956">
        <v>92</v>
      </c>
      <c r="DN120" s="956">
        <v>94</v>
      </c>
      <c r="DO120" s="956">
        <v>94</v>
      </c>
      <c r="DP120" s="956">
        <v>99</v>
      </c>
      <c r="DQ120" s="956">
        <v>101</v>
      </c>
      <c r="DR120" s="956">
        <v>105</v>
      </c>
      <c r="DS120" s="956">
        <v>106</v>
      </c>
      <c r="DT120" s="956">
        <v>104</v>
      </c>
      <c r="DU120" s="491">
        <v>105</v>
      </c>
      <c r="DV120" s="491">
        <v>106</v>
      </c>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23</v>
      </c>
      <c r="AV121" s="495">
        <v>21</v>
      </c>
      <c r="AW121" s="495">
        <v>21</v>
      </c>
      <c r="AX121" s="495">
        <v>20</v>
      </c>
      <c r="AY121" s="495">
        <v>23</v>
      </c>
      <c r="AZ121" s="495">
        <v>23</v>
      </c>
      <c r="BA121" s="495">
        <v>25</v>
      </c>
      <c r="BB121" s="495">
        <v>25</v>
      </c>
      <c r="BC121" s="495">
        <v>47</v>
      </c>
      <c r="BD121" s="495">
        <v>49</v>
      </c>
      <c r="BE121" s="495">
        <v>52</v>
      </c>
      <c r="BF121" s="495">
        <v>50</v>
      </c>
      <c r="BG121" s="495">
        <v>44</v>
      </c>
      <c r="BH121" s="495">
        <v>40</v>
      </c>
      <c r="BI121" s="495">
        <v>44</v>
      </c>
      <c r="BJ121" s="495">
        <v>42</v>
      </c>
      <c r="BK121" s="495">
        <v>50</v>
      </c>
      <c r="BL121" s="495">
        <v>49</v>
      </c>
      <c r="BM121" s="495">
        <v>49</v>
      </c>
      <c r="BN121" s="495">
        <v>47</v>
      </c>
      <c r="BO121" s="495">
        <v>51</v>
      </c>
      <c r="BP121" s="495">
        <v>48</v>
      </c>
      <c r="BQ121" s="495">
        <v>50</v>
      </c>
      <c r="BR121" s="495">
        <v>49</v>
      </c>
      <c r="BS121" s="495">
        <v>51</v>
      </c>
      <c r="BT121" s="495">
        <v>49</v>
      </c>
      <c r="BU121" s="495">
        <v>49</v>
      </c>
      <c r="BV121" s="495">
        <v>49</v>
      </c>
      <c r="BW121" s="495">
        <v>51</v>
      </c>
      <c r="BX121" s="495">
        <v>50</v>
      </c>
      <c r="BY121" s="495">
        <v>50</v>
      </c>
      <c r="BZ121" s="495">
        <v>50</v>
      </c>
      <c r="CA121" s="975">
        <v>52</v>
      </c>
      <c r="CB121" s="975">
        <v>52</v>
      </c>
      <c r="CC121" s="975">
        <v>50</v>
      </c>
      <c r="CD121" s="975">
        <v>50</v>
      </c>
      <c r="CE121" s="976">
        <v>52</v>
      </c>
      <c r="CF121" s="977">
        <v>50</v>
      </c>
      <c r="CG121" s="977">
        <v>49</v>
      </c>
      <c r="CH121" s="977">
        <v>47</v>
      </c>
      <c r="CI121" s="977">
        <v>51</v>
      </c>
      <c r="CJ121" s="977">
        <v>52</v>
      </c>
      <c r="CK121" s="977">
        <v>52</v>
      </c>
      <c r="CL121" s="977">
        <v>53</v>
      </c>
      <c r="CM121" s="977">
        <v>53</v>
      </c>
      <c r="CN121" s="977">
        <v>54</v>
      </c>
      <c r="CO121" s="977">
        <v>54</v>
      </c>
      <c r="CP121" s="977">
        <v>55</v>
      </c>
      <c r="CQ121" s="977">
        <v>47</v>
      </c>
      <c r="CR121" s="977">
        <v>48</v>
      </c>
      <c r="CS121" s="977">
        <v>48</v>
      </c>
      <c r="CT121" s="977">
        <v>48</v>
      </c>
      <c r="CU121" s="977">
        <v>47</v>
      </c>
      <c r="CV121" s="977">
        <v>48</v>
      </c>
      <c r="CW121" s="977">
        <v>48</v>
      </c>
      <c r="CX121" s="977">
        <v>47</v>
      </c>
      <c r="CY121" s="977">
        <v>48</v>
      </c>
      <c r="CZ121" s="977">
        <v>51</v>
      </c>
      <c r="DA121" s="977">
        <v>52</v>
      </c>
      <c r="DB121" s="977">
        <v>51</v>
      </c>
      <c r="DC121" s="977">
        <v>75</v>
      </c>
      <c r="DD121" s="977">
        <v>75</v>
      </c>
      <c r="DE121" s="977">
        <v>77</v>
      </c>
      <c r="DF121" s="977">
        <v>80</v>
      </c>
      <c r="DG121" s="977">
        <v>82</v>
      </c>
      <c r="DH121" s="977">
        <v>83</v>
      </c>
      <c r="DI121" s="977">
        <v>82</v>
      </c>
      <c r="DJ121" s="977">
        <v>86</v>
      </c>
      <c r="DK121" s="977">
        <v>85</v>
      </c>
      <c r="DL121" s="977">
        <v>87</v>
      </c>
      <c r="DM121" s="977">
        <v>90</v>
      </c>
      <c r="DN121" s="977">
        <v>92</v>
      </c>
      <c r="DO121" s="977">
        <v>94</v>
      </c>
      <c r="DP121" s="977">
        <v>99</v>
      </c>
      <c r="DQ121" s="977">
        <v>101</v>
      </c>
      <c r="DR121" s="977">
        <v>105</v>
      </c>
      <c r="DS121" s="977">
        <v>103</v>
      </c>
      <c r="DT121" s="977">
        <v>102</v>
      </c>
      <c r="DU121" s="495">
        <v>102</v>
      </c>
      <c r="DV121" s="495">
        <v>102</v>
      </c>
      <c r="DW121" s="495"/>
      <c r="DX121" s="495"/>
      <c r="DY121" s="495"/>
      <c r="DZ121" s="495"/>
    </row>
    <row r="122" spans="1:182" s="486" customFormat="1" ht="13.5" customHeight="1" thickTop="1">
      <c r="A122" s="690"/>
      <c r="B122" s="875"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76"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396</v>
      </c>
      <c r="AV125" s="423">
        <v>446</v>
      </c>
      <c r="AW125" s="423">
        <v>472</v>
      </c>
      <c r="AX125" s="423">
        <v>492</v>
      </c>
      <c r="AY125" s="423">
        <v>499</v>
      </c>
      <c r="AZ125" s="423">
        <v>540</v>
      </c>
      <c r="BA125" s="423">
        <v>566</v>
      </c>
      <c r="BB125" s="423">
        <v>592</v>
      </c>
      <c r="BC125" s="423">
        <v>600</v>
      </c>
      <c r="BD125" s="423">
        <v>679</v>
      </c>
      <c r="BE125" s="423">
        <v>741</v>
      </c>
      <c r="BF125" s="423">
        <v>779</v>
      </c>
      <c r="BG125" s="423">
        <v>777</v>
      </c>
      <c r="BH125" s="423">
        <v>765</v>
      </c>
      <c r="BI125" s="423">
        <v>799</v>
      </c>
      <c r="BJ125" s="423">
        <v>844</v>
      </c>
      <c r="BK125" s="423">
        <v>842</v>
      </c>
      <c r="BL125" s="423">
        <v>848</v>
      </c>
      <c r="BM125" s="423">
        <v>895</v>
      </c>
      <c r="BN125" s="423">
        <v>944</v>
      </c>
      <c r="BO125" s="423">
        <v>952</v>
      </c>
      <c r="BP125" s="423">
        <v>987</v>
      </c>
      <c r="BQ125" s="423">
        <v>1062</v>
      </c>
      <c r="BR125" s="423">
        <v>1083</v>
      </c>
      <c r="BS125" s="423">
        <v>1100</v>
      </c>
      <c r="BT125" s="423">
        <v>1128</v>
      </c>
      <c r="BU125" s="423">
        <v>1195</v>
      </c>
      <c r="BV125" s="423">
        <v>1219</v>
      </c>
      <c r="BW125" s="423">
        <v>1196</v>
      </c>
      <c r="BX125" s="423">
        <v>1235</v>
      </c>
      <c r="BY125" s="423">
        <v>1245</v>
      </c>
      <c r="BZ125" s="423">
        <v>1312</v>
      </c>
      <c r="CA125" s="423">
        <v>1336</v>
      </c>
      <c r="CB125" s="423">
        <v>1403</v>
      </c>
      <c r="CC125" s="423">
        <v>1296</v>
      </c>
      <c r="CD125" s="423">
        <v>1513</v>
      </c>
      <c r="CE125" s="423">
        <v>1451</v>
      </c>
      <c r="CF125" s="423">
        <v>1511</v>
      </c>
      <c r="CG125" s="423">
        <v>1418</v>
      </c>
      <c r="CH125" s="423">
        <v>1701</v>
      </c>
      <c r="CI125" s="423">
        <v>1617</v>
      </c>
      <c r="CJ125" s="423">
        <v>1707</v>
      </c>
      <c r="CK125" s="423">
        <v>1538</v>
      </c>
      <c r="CL125" s="423">
        <v>1906</v>
      </c>
      <c r="CM125" s="423">
        <v>1830</v>
      </c>
      <c r="CN125" s="423">
        <v>1964</v>
      </c>
      <c r="CO125" s="423">
        <v>1722</v>
      </c>
      <c r="CP125" s="423">
        <v>2105</v>
      </c>
      <c r="CQ125" s="423">
        <v>2016</v>
      </c>
      <c r="CR125" s="423">
        <v>2132</v>
      </c>
      <c r="CS125" s="423">
        <v>1884</v>
      </c>
      <c r="CT125" s="423">
        <v>2277</v>
      </c>
      <c r="CU125" s="423">
        <v>2160</v>
      </c>
      <c r="CV125" s="423">
        <v>2468</v>
      </c>
      <c r="CW125" s="423">
        <v>2195</v>
      </c>
      <c r="CX125" s="423">
        <v>2637</v>
      </c>
      <c r="CY125" s="423">
        <v>2395</v>
      </c>
      <c r="CZ125" s="423">
        <v>2413</v>
      </c>
      <c r="DA125" s="423">
        <v>2221</v>
      </c>
      <c r="DB125" s="423">
        <v>2862</v>
      </c>
      <c r="DC125" s="423">
        <v>2574</v>
      </c>
      <c r="DD125" s="423">
        <v>2841</v>
      </c>
      <c r="DE125" s="423">
        <v>2598</v>
      </c>
      <c r="DF125" s="423">
        <v>3112</v>
      </c>
      <c r="DG125" s="423">
        <v>3101</v>
      </c>
      <c r="DH125" s="423">
        <v>3549</v>
      </c>
      <c r="DI125" s="423">
        <v>3304</v>
      </c>
      <c r="DJ125" s="423">
        <v>4210</v>
      </c>
      <c r="DK125" s="423">
        <v>4031</v>
      </c>
      <c r="DL125" s="423">
        <v>4255</v>
      </c>
      <c r="DM125" s="423">
        <v>3875</v>
      </c>
      <c r="DN125" s="423">
        <v>5016</v>
      </c>
      <c r="DO125" s="423">
        <v>4514</v>
      </c>
      <c r="DP125" s="423">
        <v>4965</v>
      </c>
      <c r="DQ125" s="423">
        <v>4659</v>
      </c>
      <c r="DR125" s="423">
        <v>5780</v>
      </c>
      <c r="DS125" s="423">
        <v>5276</v>
      </c>
      <c r="DT125" s="423">
        <v>5799</v>
      </c>
      <c r="DU125" s="423">
        <v>5525</v>
      </c>
      <c r="DV125" s="423">
        <v>6788</v>
      </c>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113</v>
      </c>
      <c r="AV126" s="423">
        <v>129</v>
      </c>
      <c r="AW126" s="423">
        <v>136</v>
      </c>
      <c r="AX126" s="423">
        <v>147</v>
      </c>
      <c r="AY126" s="423">
        <v>133</v>
      </c>
      <c r="AZ126" s="423">
        <v>133</v>
      </c>
      <c r="BA126" s="423">
        <v>142</v>
      </c>
      <c r="BB126" s="423">
        <v>143</v>
      </c>
      <c r="BC126" s="423">
        <v>148</v>
      </c>
      <c r="BD126" s="423">
        <v>164</v>
      </c>
      <c r="BE126" s="423">
        <v>175</v>
      </c>
      <c r="BF126" s="423">
        <v>183</v>
      </c>
      <c r="BG126" s="423">
        <v>184</v>
      </c>
      <c r="BH126" s="423">
        <v>189</v>
      </c>
      <c r="BI126" s="423">
        <v>194</v>
      </c>
      <c r="BJ126" s="423">
        <v>210</v>
      </c>
      <c r="BK126" s="423">
        <v>200</v>
      </c>
      <c r="BL126" s="423">
        <v>203</v>
      </c>
      <c r="BM126" s="423">
        <v>210</v>
      </c>
      <c r="BN126" s="423">
        <v>214</v>
      </c>
      <c r="BO126" s="423">
        <v>207</v>
      </c>
      <c r="BP126" s="423">
        <v>233</v>
      </c>
      <c r="BQ126" s="423">
        <v>248</v>
      </c>
      <c r="BR126" s="423">
        <v>248</v>
      </c>
      <c r="BS126" s="423">
        <v>251</v>
      </c>
      <c r="BT126" s="423">
        <v>271</v>
      </c>
      <c r="BU126" s="423">
        <v>287</v>
      </c>
      <c r="BV126" s="423">
        <v>296</v>
      </c>
      <c r="BW126" s="423">
        <v>289</v>
      </c>
      <c r="BX126" s="423">
        <v>302</v>
      </c>
      <c r="BY126" s="423">
        <v>292</v>
      </c>
      <c r="BZ126" s="423">
        <v>308</v>
      </c>
      <c r="CA126" s="423">
        <v>323</v>
      </c>
      <c r="CB126" s="423">
        <v>356</v>
      </c>
      <c r="CC126" s="423">
        <v>209</v>
      </c>
      <c r="CD126" s="423">
        <v>426</v>
      </c>
      <c r="CE126" s="423">
        <v>339</v>
      </c>
      <c r="CF126" s="423">
        <v>376</v>
      </c>
      <c r="CG126" s="423">
        <v>223</v>
      </c>
      <c r="CH126" s="423">
        <v>467</v>
      </c>
      <c r="CI126" s="423">
        <v>371</v>
      </c>
      <c r="CJ126" s="423">
        <v>417</v>
      </c>
      <c r="CK126" s="423">
        <v>260</v>
      </c>
      <c r="CL126" s="423">
        <v>596</v>
      </c>
      <c r="CM126" s="423">
        <v>490</v>
      </c>
      <c r="CN126" s="423">
        <v>558</v>
      </c>
      <c r="CO126" s="423">
        <v>273</v>
      </c>
      <c r="CP126" s="423">
        <v>633</v>
      </c>
      <c r="CQ126" s="423">
        <v>477</v>
      </c>
      <c r="CR126" s="423">
        <v>554</v>
      </c>
      <c r="CS126" s="423">
        <v>300</v>
      </c>
      <c r="CT126" s="423">
        <v>603</v>
      </c>
      <c r="CU126" s="423">
        <v>456</v>
      </c>
      <c r="CV126" s="423">
        <v>583</v>
      </c>
      <c r="CW126" s="423">
        <v>319</v>
      </c>
      <c r="CX126" s="423">
        <v>682</v>
      </c>
      <c r="CY126" s="423">
        <v>558</v>
      </c>
      <c r="CZ126" s="423">
        <v>673</v>
      </c>
      <c r="DA126" s="423">
        <v>369</v>
      </c>
      <c r="DB126" s="423">
        <v>792</v>
      </c>
      <c r="DC126" s="423">
        <v>597</v>
      </c>
      <c r="DD126" s="423">
        <v>693</v>
      </c>
      <c r="DE126" s="423">
        <v>398</v>
      </c>
      <c r="DF126" s="423">
        <v>697</v>
      </c>
      <c r="DG126" s="423">
        <v>614</v>
      </c>
      <c r="DH126" s="423">
        <v>846</v>
      </c>
      <c r="DI126" s="423">
        <v>514</v>
      </c>
      <c r="DJ126" s="423">
        <v>1132</v>
      </c>
      <c r="DK126" s="423">
        <v>900</v>
      </c>
      <c r="DL126" s="423">
        <v>1150</v>
      </c>
      <c r="DM126" s="423">
        <v>629</v>
      </c>
      <c r="DN126" s="423">
        <v>1295</v>
      </c>
      <c r="DO126" s="423">
        <v>987</v>
      </c>
      <c r="DP126" s="423">
        <v>1131</v>
      </c>
      <c r="DQ126" s="423">
        <v>699</v>
      </c>
      <c r="DR126" s="423">
        <v>1324</v>
      </c>
      <c r="DS126" s="423">
        <v>1080</v>
      </c>
      <c r="DT126" s="423">
        <v>1341</v>
      </c>
      <c r="DU126" s="423">
        <v>812</v>
      </c>
      <c r="DV126" s="423">
        <v>1515</v>
      </c>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49</v>
      </c>
      <c r="AV127" s="424">
        <v>55</v>
      </c>
      <c r="AW127" s="424">
        <v>68</v>
      </c>
      <c r="AX127" s="424">
        <v>75</v>
      </c>
      <c r="AY127" s="424">
        <v>70</v>
      </c>
      <c r="AZ127" s="424">
        <v>68</v>
      </c>
      <c r="BA127" s="424">
        <v>72</v>
      </c>
      <c r="BB127" s="424">
        <v>73</v>
      </c>
      <c r="BC127" s="424">
        <v>72</v>
      </c>
      <c r="BD127" s="424">
        <v>75</v>
      </c>
      <c r="BE127" s="424">
        <v>81</v>
      </c>
      <c r="BF127" s="424">
        <v>89</v>
      </c>
      <c r="BG127" s="424">
        <v>93</v>
      </c>
      <c r="BH127" s="424">
        <v>93</v>
      </c>
      <c r="BI127" s="424">
        <v>98</v>
      </c>
      <c r="BJ127" s="424">
        <v>113</v>
      </c>
      <c r="BK127" s="424">
        <v>105</v>
      </c>
      <c r="BL127" s="424">
        <v>99</v>
      </c>
      <c r="BM127" s="424">
        <v>103</v>
      </c>
      <c r="BN127" s="424">
        <v>107</v>
      </c>
      <c r="BO127" s="424">
        <v>110</v>
      </c>
      <c r="BP127" s="424">
        <v>125</v>
      </c>
      <c r="BQ127" s="424">
        <v>121</v>
      </c>
      <c r="BR127" s="424">
        <v>129</v>
      </c>
      <c r="BS127" s="424">
        <v>139</v>
      </c>
      <c r="BT127" s="424">
        <v>153</v>
      </c>
      <c r="BU127" s="424">
        <v>150</v>
      </c>
      <c r="BV127" s="424">
        <v>150</v>
      </c>
      <c r="BW127" s="424">
        <v>168</v>
      </c>
      <c r="BX127" s="424">
        <v>175</v>
      </c>
      <c r="BY127" s="424">
        <v>158</v>
      </c>
      <c r="BZ127" s="424">
        <v>170</v>
      </c>
      <c r="CA127" s="424">
        <v>192</v>
      </c>
      <c r="CB127" s="424">
        <v>221</v>
      </c>
      <c r="CC127" s="424">
        <v>61</v>
      </c>
      <c r="CD127" s="424">
        <v>275</v>
      </c>
      <c r="CE127" s="424">
        <v>200</v>
      </c>
      <c r="CF127" s="424">
        <v>227</v>
      </c>
      <c r="CG127" s="424">
        <v>64</v>
      </c>
      <c r="CH127" s="424">
        <v>313</v>
      </c>
      <c r="CI127" s="424">
        <v>211</v>
      </c>
      <c r="CJ127" s="424">
        <v>262</v>
      </c>
      <c r="CK127" s="424">
        <v>93</v>
      </c>
      <c r="CL127" s="424">
        <v>422</v>
      </c>
      <c r="CM127" s="424">
        <v>330</v>
      </c>
      <c r="CN127" s="424">
        <v>389</v>
      </c>
      <c r="CO127" s="424">
        <v>81</v>
      </c>
      <c r="CP127" s="424">
        <v>423</v>
      </c>
      <c r="CQ127" s="424">
        <v>273</v>
      </c>
      <c r="CR127" s="424">
        <v>343</v>
      </c>
      <c r="CS127" s="424">
        <v>76</v>
      </c>
      <c r="CT127" s="424">
        <v>369</v>
      </c>
      <c r="CU127" s="424">
        <v>245</v>
      </c>
      <c r="CV127" s="424">
        <v>358</v>
      </c>
      <c r="CW127" s="424">
        <v>84</v>
      </c>
      <c r="CX127" s="424">
        <v>440</v>
      </c>
      <c r="CY127" s="424">
        <v>319</v>
      </c>
      <c r="CZ127" s="424">
        <v>434</v>
      </c>
      <c r="DA127" s="424">
        <v>116</v>
      </c>
      <c r="DB127" s="424">
        <v>535</v>
      </c>
      <c r="DC127" s="424">
        <v>333</v>
      </c>
      <c r="DD127" s="424">
        <v>431</v>
      </c>
      <c r="DE127" s="424">
        <v>108</v>
      </c>
      <c r="DF127" s="424">
        <v>413</v>
      </c>
      <c r="DG127" s="424">
        <v>305</v>
      </c>
      <c r="DH127" s="424">
        <v>507</v>
      </c>
      <c r="DI127" s="424">
        <v>149</v>
      </c>
      <c r="DJ127" s="424">
        <v>734</v>
      </c>
      <c r="DK127" s="424">
        <v>545</v>
      </c>
      <c r="DL127" s="424">
        <v>786</v>
      </c>
      <c r="DM127" s="424">
        <v>239</v>
      </c>
      <c r="DN127" s="424">
        <v>884</v>
      </c>
      <c r="DO127" s="424">
        <v>583</v>
      </c>
      <c r="DP127" s="424">
        <v>722</v>
      </c>
      <c r="DQ127" s="424">
        <v>205</v>
      </c>
      <c r="DR127" s="424">
        <v>863</v>
      </c>
      <c r="DS127" s="424">
        <v>600</v>
      </c>
      <c r="DT127" s="424">
        <v>814</v>
      </c>
      <c r="DU127" s="424">
        <v>223</v>
      </c>
      <c r="DV127" s="424">
        <v>877</v>
      </c>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28</v>
      </c>
      <c r="CS128" s="424">
        <v>38</v>
      </c>
      <c r="CT128" s="424">
        <v>47</v>
      </c>
      <c r="CU128" s="424">
        <v>25</v>
      </c>
      <c r="CV128" s="424">
        <v>28</v>
      </c>
      <c r="CW128" s="424">
        <v>36</v>
      </c>
      <c r="CX128" s="424">
        <v>36</v>
      </c>
      <c r="CY128" s="424">
        <v>29</v>
      </c>
      <c r="CZ128" s="424">
        <v>28</v>
      </c>
      <c r="DA128" s="424">
        <v>40</v>
      </c>
      <c r="DB128" s="424">
        <v>46</v>
      </c>
      <c r="DC128" s="424">
        <v>34</v>
      </c>
      <c r="DD128" s="424">
        <v>30</v>
      </c>
      <c r="DE128" s="424">
        <v>49</v>
      </c>
      <c r="DF128" s="424">
        <v>46</v>
      </c>
      <c r="DG128" s="424">
        <v>39</v>
      </c>
      <c r="DH128" s="424">
        <v>52</v>
      </c>
      <c r="DI128" s="424">
        <v>82</v>
      </c>
      <c r="DJ128" s="424">
        <v>88</v>
      </c>
      <c r="DK128" s="424">
        <v>53</v>
      </c>
      <c r="DL128" s="424">
        <v>52</v>
      </c>
      <c r="DM128" s="424">
        <v>71</v>
      </c>
      <c r="DN128" s="424">
        <v>83</v>
      </c>
      <c r="DO128" s="424">
        <v>70</v>
      </c>
      <c r="DP128" s="424">
        <v>66</v>
      </c>
      <c r="DQ128" s="424">
        <v>134</v>
      </c>
      <c r="DR128" s="424">
        <v>82</v>
      </c>
      <c r="DS128" s="424">
        <v>88</v>
      </c>
      <c r="DT128" s="424">
        <v>119</v>
      </c>
      <c r="DU128" s="424">
        <v>170</v>
      </c>
      <c r="DV128" s="424">
        <v>190</v>
      </c>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372</v>
      </c>
      <c r="CR129" s="423">
        <v>370</v>
      </c>
      <c r="CS129" s="423">
        <v>339</v>
      </c>
      <c r="CT129" s="423">
        <v>379</v>
      </c>
      <c r="CU129" s="423">
        <v>400</v>
      </c>
      <c r="CV129" s="423">
        <v>463</v>
      </c>
      <c r="CW129" s="423">
        <v>464</v>
      </c>
      <c r="CX129" s="423">
        <v>492</v>
      </c>
      <c r="CY129" s="423">
        <v>476</v>
      </c>
      <c r="CZ129" s="423">
        <v>448</v>
      </c>
      <c r="DA129" s="423">
        <v>427</v>
      </c>
      <c r="DB129" s="423">
        <v>543</v>
      </c>
      <c r="DC129" s="423">
        <v>541</v>
      </c>
      <c r="DD129" s="423">
        <v>545</v>
      </c>
      <c r="DE129" s="423">
        <v>588</v>
      </c>
      <c r="DF129" s="423">
        <v>683</v>
      </c>
      <c r="DG129" s="423">
        <v>730</v>
      </c>
      <c r="DH129" s="423">
        <v>779</v>
      </c>
      <c r="DI129" s="423">
        <v>719</v>
      </c>
      <c r="DJ129" s="423">
        <v>853</v>
      </c>
      <c r="DK129" s="423">
        <v>910</v>
      </c>
      <c r="DL129" s="423">
        <v>836</v>
      </c>
      <c r="DM129" s="423">
        <v>874</v>
      </c>
      <c r="DN129" s="423">
        <v>1069</v>
      </c>
      <c r="DO129" s="423">
        <v>1087</v>
      </c>
      <c r="DP129" s="423">
        <v>1069</v>
      </c>
      <c r="DQ129" s="423">
        <v>1033</v>
      </c>
      <c r="DR129" s="423">
        <v>1206</v>
      </c>
      <c r="DS129" s="423">
        <v>1247</v>
      </c>
      <c r="DT129" s="423">
        <v>1242</v>
      </c>
      <c r="DU129" s="423">
        <v>1232</v>
      </c>
      <c r="DV129" s="423">
        <v>1435</v>
      </c>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47</v>
      </c>
      <c r="CR130" s="424">
        <v>48</v>
      </c>
      <c r="CS130" s="424">
        <v>43</v>
      </c>
      <c r="CT130" s="424">
        <v>39</v>
      </c>
      <c r="CU130" s="424">
        <v>35</v>
      </c>
      <c r="CV130" s="424">
        <v>33</v>
      </c>
      <c r="CW130" s="424">
        <v>30</v>
      </c>
      <c r="CX130" s="424">
        <v>24</v>
      </c>
      <c r="CY130" s="424">
        <v>28</v>
      </c>
      <c r="CZ130" s="424">
        <v>21</v>
      </c>
      <c r="DA130" s="424">
        <v>22</v>
      </c>
      <c r="DB130" s="424">
        <v>34</v>
      </c>
      <c r="DC130" s="424">
        <v>46</v>
      </c>
      <c r="DD130" s="424">
        <v>45</v>
      </c>
      <c r="DE130" s="424">
        <v>76</v>
      </c>
      <c r="DF130" s="424">
        <v>88</v>
      </c>
      <c r="DG130" s="424">
        <v>88</v>
      </c>
      <c r="DH130" s="424">
        <v>86</v>
      </c>
      <c r="DI130" s="424">
        <v>68</v>
      </c>
      <c r="DJ130" s="424">
        <v>67</v>
      </c>
      <c r="DK130" s="424">
        <v>63</v>
      </c>
      <c r="DL130" s="424">
        <v>67</v>
      </c>
      <c r="DM130" s="424">
        <v>72</v>
      </c>
      <c r="DN130" s="424">
        <v>81</v>
      </c>
      <c r="DO130" s="424">
        <v>89</v>
      </c>
      <c r="DP130" s="424">
        <v>87</v>
      </c>
      <c r="DQ130" s="424">
        <v>88</v>
      </c>
      <c r="DR130" s="424">
        <v>91</v>
      </c>
      <c r="DS130" s="424">
        <v>98</v>
      </c>
      <c r="DT130" s="424">
        <v>104</v>
      </c>
      <c r="DU130" s="424">
        <v>106</v>
      </c>
      <c r="DV130" s="424">
        <v>129</v>
      </c>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153</v>
      </c>
      <c r="CR131" s="425">
        <v>158</v>
      </c>
      <c r="CS131" s="425">
        <v>140</v>
      </c>
      <c r="CT131" s="425">
        <v>178</v>
      </c>
      <c r="CU131" s="425">
        <v>174</v>
      </c>
      <c r="CV131" s="425">
        <v>204</v>
      </c>
      <c r="CW131" s="425">
        <v>170</v>
      </c>
      <c r="CX131" s="425">
        <v>219</v>
      </c>
      <c r="CY131" s="425">
        <v>198</v>
      </c>
      <c r="CZ131" s="425">
        <v>203</v>
      </c>
      <c r="DA131" s="425">
        <v>182</v>
      </c>
      <c r="DB131" s="425">
        <v>247</v>
      </c>
      <c r="DC131" s="425">
        <v>229</v>
      </c>
      <c r="DD131" s="425">
        <v>255</v>
      </c>
      <c r="DE131" s="425">
        <v>220</v>
      </c>
      <c r="DF131" s="425">
        <v>290</v>
      </c>
      <c r="DG131" s="425">
        <v>284</v>
      </c>
      <c r="DH131" s="425">
        <v>345</v>
      </c>
      <c r="DI131" s="425">
        <v>284</v>
      </c>
      <c r="DJ131" s="425">
        <v>389</v>
      </c>
      <c r="DK131" s="425">
        <v>382</v>
      </c>
      <c r="DL131" s="425">
        <v>362</v>
      </c>
      <c r="DM131" s="425">
        <v>313</v>
      </c>
      <c r="DN131" s="425">
        <v>416</v>
      </c>
      <c r="DO131" s="425">
        <v>390</v>
      </c>
      <c r="DP131" s="425">
        <v>396</v>
      </c>
      <c r="DQ131" s="425">
        <v>361</v>
      </c>
      <c r="DR131" s="425">
        <v>471</v>
      </c>
      <c r="DS131" s="425">
        <v>470</v>
      </c>
      <c r="DT131" s="425">
        <v>479</v>
      </c>
      <c r="DU131" s="425">
        <v>442</v>
      </c>
      <c r="DV131" s="425">
        <v>553</v>
      </c>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144</v>
      </c>
      <c r="CR132" s="426">
        <v>136</v>
      </c>
      <c r="CS132" s="426">
        <v>120</v>
      </c>
      <c r="CT132" s="426">
        <v>126</v>
      </c>
      <c r="CU132" s="426">
        <v>151</v>
      </c>
      <c r="CV132" s="426">
        <v>184</v>
      </c>
      <c r="CW132" s="426">
        <v>220</v>
      </c>
      <c r="CX132" s="426">
        <v>206</v>
      </c>
      <c r="CY132" s="426">
        <v>205</v>
      </c>
      <c r="CZ132" s="426">
        <v>181</v>
      </c>
      <c r="DA132" s="426">
        <v>175</v>
      </c>
      <c r="DB132" s="426">
        <v>212</v>
      </c>
      <c r="DC132" s="426">
        <v>218</v>
      </c>
      <c r="DD132" s="426">
        <v>192</v>
      </c>
      <c r="DE132" s="426">
        <v>239</v>
      </c>
      <c r="DF132" s="426">
        <v>253</v>
      </c>
      <c r="DG132" s="426">
        <v>312</v>
      </c>
      <c r="DH132" s="426">
        <v>302</v>
      </c>
      <c r="DI132" s="426">
        <v>323</v>
      </c>
      <c r="DJ132" s="426">
        <v>353</v>
      </c>
      <c r="DK132" s="426">
        <v>422</v>
      </c>
      <c r="DL132" s="426">
        <v>362</v>
      </c>
      <c r="DM132" s="426">
        <v>442</v>
      </c>
      <c r="DN132" s="426">
        <v>523</v>
      </c>
      <c r="DO132" s="426">
        <v>558</v>
      </c>
      <c r="DP132" s="426">
        <v>531</v>
      </c>
      <c r="DQ132" s="426">
        <v>525</v>
      </c>
      <c r="DR132" s="426">
        <v>585</v>
      </c>
      <c r="DS132" s="426">
        <v>620</v>
      </c>
      <c r="DT132" s="426">
        <v>598</v>
      </c>
      <c r="DU132" s="426">
        <v>611</v>
      </c>
      <c r="DV132" s="426">
        <v>674</v>
      </c>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1029</v>
      </c>
      <c r="CS133" s="423">
        <v>1081</v>
      </c>
      <c r="CT133" s="423">
        <v>1117</v>
      </c>
      <c r="CU133" s="423">
        <v>1118</v>
      </c>
      <c r="CV133" s="423">
        <v>1210</v>
      </c>
      <c r="CW133" s="423">
        <v>1229</v>
      </c>
      <c r="CX133" s="423">
        <v>1256</v>
      </c>
      <c r="CY133" s="423">
        <v>1164</v>
      </c>
      <c r="CZ133" s="423">
        <v>1106</v>
      </c>
      <c r="DA133" s="423">
        <v>1235</v>
      </c>
      <c r="DB133" s="423">
        <v>1321</v>
      </c>
      <c r="DC133" s="423">
        <v>1289</v>
      </c>
      <c r="DD133" s="423">
        <v>1429</v>
      </c>
      <c r="DE133" s="423">
        <v>1471</v>
      </c>
      <c r="DF133" s="423">
        <v>1561</v>
      </c>
      <c r="DG133" s="423">
        <v>1587</v>
      </c>
      <c r="DH133" s="423">
        <v>1727</v>
      </c>
      <c r="DI133" s="423">
        <v>1869</v>
      </c>
      <c r="DJ133" s="423">
        <v>2020</v>
      </c>
      <c r="DK133" s="423">
        <v>2014</v>
      </c>
      <c r="DL133" s="423">
        <v>2045</v>
      </c>
      <c r="DM133" s="423">
        <v>2151</v>
      </c>
      <c r="DN133" s="423">
        <v>2436</v>
      </c>
      <c r="DO133" s="423">
        <v>2224</v>
      </c>
      <c r="DP133" s="423">
        <v>2501</v>
      </c>
      <c r="DQ133" s="423">
        <v>2668</v>
      </c>
      <c r="DR133" s="423">
        <v>3004</v>
      </c>
      <c r="DS133" s="423">
        <v>2688</v>
      </c>
      <c r="DT133" s="423">
        <v>2903</v>
      </c>
      <c r="DU133" s="423">
        <v>3161</v>
      </c>
      <c r="DV133" s="423">
        <v>3486</v>
      </c>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116</v>
      </c>
      <c r="CR134" s="426">
        <v>114</v>
      </c>
      <c r="CS134" s="426">
        <v>122</v>
      </c>
      <c r="CT134" s="426">
        <v>123</v>
      </c>
      <c r="CU134" s="426">
        <v>113</v>
      </c>
      <c r="CV134" s="426">
        <v>121</v>
      </c>
      <c r="CW134" s="426">
        <v>132</v>
      </c>
      <c r="CX134" s="426">
        <v>125</v>
      </c>
      <c r="CY134" s="426">
        <v>124</v>
      </c>
      <c r="CZ134" s="426">
        <v>120</v>
      </c>
      <c r="DA134" s="426">
        <v>141</v>
      </c>
      <c r="DB134" s="426">
        <v>125</v>
      </c>
      <c r="DC134" s="426">
        <v>122</v>
      </c>
      <c r="DD134" s="426">
        <v>127</v>
      </c>
      <c r="DE134" s="426">
        <v>138</v>
      </c>
      <c r="DF134" s="426">
        <v>132</v>
      </c>
      <c r="DG134" s="426">
        <v>140</v>
      </c>
      <c r="DH134" s="426">
        <v>134</v>
      </c>
      <c r="DI134" s="426">
        <v>180</v>
      </c>
      <c r="DJ134" s="426">
        <v>161</v>
      </c>
      <c r="DK134" s="426">
        <v>170</v>
      </c>
      <c r="DL134" s="426">
        <v>172</v>
      </c>
      <c r="DM134" s="426">
        <v>195</v>
      </c>
      <c r="DN134" s="426">
        <v>190</v>
      </c>
      <c r="DO134" s="426">
        <v>176</v>
      </c>
      <c r="DP134" s="426">
        <v>180</v>
      </c>
      <c r="DQ134" s="426">
        <v>226</v>
      </c>
      <c r="DR134" s="426">
        <v>244</v>
      </c>
      <c r="DS134" s="426">
        <v>212</v>
      </c>
      <c r="DT134" s="426">
        <v>222</v>
      </c>
      <c r="DU134" s="426">
        <v>250</v>
      </c>
      <c r="DV134" s="426">
        <v>228</v>
      </c>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147</v>
      </c>
      <c r="DD135" s="423">
        <v>174</v>
      </c>
      <c r="DE135" s="423">
        <v>141</v>
      </c>
      <c r="DF135" s="423">
        <v>171</v>
      </c>
      <c r="DG135" s="423">
        <v>170</v>
      </c>
      <c r="DH135" s="423">
        <v>197</v>
      </c>
      <c r="DI135" s="423">
        <v>202</v>
      </c>
      <c r="DJ135" s="423">
        <v>205</v>
      </c>
      <c r="DK135" s="423">
        <v>208</v>
      </c>
      <c r="DL135" s="423">
        <v>224</v>
      </c>
      <c r="DM135" s="423">
        <v>221</v>
      </c>
      <c r="DN135" s="423">
        <v>215</v>
      </c>
      <c r="DO135" s="423">
        <v>216</v>
      </c>
      <c r="DP135" s="423">
        <v>264</v>
      </c>
      <c r="DQ135" s="423">
        <v>259</v>
      </c>
      <c r="DR135" s="423">
        <v>246</v>
      </c>
      <c r="DS135" s="423">
        <v>261</v>
      </c>
      <c r="DT135" s="423">
        <v>312</v>
      </c>
      <c r="DU135" s="423">
        <v>321</v>
      </c>
      <c r="DV135" s="423">
        <v>352</v>
      </c>
      <c r="DW135" s="423"/>
      <c r="DX135" s="423"/>
      <c r="DY135" s="423"/>
      <c r="DZ135" s="423"/>
    </row>
    <row r="136" spans="1:130" ht="15.5" thickBot="1">
      <c r="B136" s="876"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0"/>
      <c r="DL136" s="790"/>
      <c r="DM136" s="495"/>
      <c r="DN136" s="495"/>
      <c r="DO136" s="495"/>
      <c r="DP136" s="495"/>
      <c r="DQ136" s="495"/>
      <c r="DR136" s="495"/>
      <c r="DS136" s="495"/>
      <c r="DT136" s="495"/>
      <c r="DU136" s="495"/>
      <c r="DV136" s="495"/>
      <c r="DW136" s="495"/>
      <c r="DX136" s="495"/>
      <c r="DY136" s="495"/>
      <c r="DZ136" s="495"/>
    </row>
    <row r="137" spans="1:130" ht="15.5" thickTop="1">
      <c r="B137" s="451"/>
    </row>
    <row r="138" spans="1:130" ht="15.5" thickBot="1">
      <c r="B138" s="876"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564" t="s">
        <v>1601</v>
      </c>
      <c r="DB138" s="564" t="s">
        <v>1602</v>
      </c>
      <c r="DC138" s="564" t="s">
        <v>1603</v>
      </c>
      <c r="DD138" s="564" t="s">
        <v>1604</v>
      </c>
      <c r="DE138" s="564" t="s">
        <v>1605</v>
      </c>
      <c r="DF138" s="564" t="s">
        <v>1606</v>
      </c>
      <c r="DG138" s="564" t="s">
        <v>1607</v>
      </c>
      <c r="DH138" s="564" t="s">
        <v>1608</v>
      </c>
      <c r="DI138" s="564" t="s">
        <v>1609</v>
      </c>
      <c r="DJ138" s="564" t="s">
        <v>1610</v>
      </c>
      <c r="DK138" s="564" t="s">
        <v>1611</v>
      </c>
      <c r="DL138" s="564" t="s">
        <v>1612</v>
      </c>
      <c r="DM138" s="564" t="s">
        <v>1613</v>
      </c>
      <c r="DN138" s="564" t="s">
        <v>1614</v>
      </c>
      <c r="DO138" s="564" t="s">
        <v>1615</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5.5"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1323</v>
      </c>
      <c r="AV139" s="423">
        <v>1421</v>
      </c>
      <c r="AW139" s="423">
        <v>1561</v>
      </c>
      <c r="AX139" s="423">
        <v>1564</v>
      </c>
      <c r="AY139" s="423">
        <v>1500</v>
      </c>
      <c r="AZ139" s="423">
        <v>1531</v>
      </c>
      <c r="BA139" s="423">
        <v>1619</v>
      </c>
      <c r="BB139" s="423">
        <v>1666</v>
      </c>
      <c r="BC139" s="423">
        <v>1642</v>
      </c>
      <c r="BD139" s="423">
        <v>1736</v>
      </c>
      <c r="BE139" s="423">
        <v>1810</v>
      </c>
      <c r="BF139" s="423">
        <v>1833</v>
      </c>
      <c r="BG139" s="423">
        <v>1842</v>
      </c>
      <c r="BH139" s="423">
        <v>1824</v>
      </c>
      <c r="BI139" s="423">
        <v>1874</v>
      </c>
      <c r="BJ139" s="423">
        <v>1920</v>
      </c>
      <c r="BK139" s="423">
        <v>1937</v>
      </c>
      <c r="BL139" s="423">
        <v>1940</v>
      </c>
      <c r="BM139" s="423">
        <v>2024</v>
      </c>
      <c r="BN139" s="423">
        <v>2105</v>
      </c>
      <c r="BO139" s="423">
        <v>2101</v>
      </c>
      <c r="BP139" s="423">
        <v>2055</v>
      </c>
      <c r="BQ139" s="423">
        <v>2234</v>
      </c>
      <c r="BR139" s="423">
        <v>2254</v>
      </c>
      <c r="BS139" s="423">
        <v>2277</v>
      </c>
      <c r="BT139" s="423">
        <v>2275</v>
      </c>
      <c r="BU139" s="423">
        <v>2393</v>
      </c>
      <c r="BV139" s="423">
        <v>2445</v>
      </c>
      <c r="BW139" s="423">
        <v>2384</v>
      </c>
      <c r="BX139" s="423">
        <v>2456</v>
      </c>
      <c r="BY139" s="423">
        <v>2455</v>
      </c>
      <c r="BZ139" s="423">
        <v>2539</v>
      </c>
      <c r="CA139" s="423">
        <v>2504</v>
      </c>
      <c r="CB139" s="423">
        <v>2610</v>
      </c>
      <c r="CC139" s="423">
        <v>2368</v>
      </c>
      <c r="CD139" s="423">
        <v>2910</v>
      </c>
      <c r="CE139" s="423">
        <v>2723</v>
      </c>
      <c r="CF139" s="423">
        <v>2858</v>
      </c>
      <c r="CG139" s="423">
        <v>2569</v>
      </c>
      <c r="CH139" s="423">
        <v>3164</v>
      </c>
      <c r="CI139" s="423">
        <v>2955</v>
      </c>
      <c r="CJ139" s="423">
        <v>3059</v>
      </c>
      <c r="CK139" s="423">
        <v>2689</v>
      </c>
      <c r="CL139" s="423">
        <v>3251</v>
      </c>
      <c r="CM139" s="423">
        <v>3016</v>
      </c>
      <c r="CN139" s="423">
        <v>3213</v>
      </c>
      <c r="CO139" s="423">
        <v>2808</v>
      </c>
      <c r="CP139" s="423">
        <v>3479</v>
      </c>
      <c r="CQ139" s="423">
        <v>3264</v>
      </c>
      <c r="CR139" s="423">
        <v>3433</v>
      </c>
      <c r="CS139" s="423">
        <v>3026</v>
      </c>
      <c r="CT139" s="423">
        <v>3803</v>
      </c>
      <c r="CU139" s="423">
        <v>3468</v>
      </c>
      <c r="CV139" s="423">
        <v>3885</v>
      </c>
      <c r="CW139" s="423">
        <v>3383</v>
      </c>
      <c r="CX139" s="423">
        <v>4046</v>
      </c>
      <c r="CY139" s="423">
        <v>3621</v>
      </c>
      <c r="CZ139" s="423">
        <v>3451</v>
      </c>
      <c r="DA139" s="423">
        <v>3258</v>
      </c>
      <c r="DB139" s="423">
        <v>4042</v>
      </c>
      <c r="DC139" s="423">
        <v>3707</v>
      </c>
      <c r="DD139" s="423">
        <v>4070</v>
      </c>
      <c r="DE139" s="423">
        <v>3454</v>
      </c>
      <c r="DF139" s="423">
        <v>4350</v>
      </c>
      <c r="DG139" s="423">
        <v>4074</v>
      </c>
      <c r="DH139" s="423">
        <v>4541</v>
      </c>
      <c r="DI139" s="423">
        <v>3852</v>
      </c>
      <c r="DJ139" s="423">
        <v>4644</v>
      </c>
      <c r="DK139" s="423">
        <v>4386</v>
      </c>
      <c r="DL139" s="423">
        <v>4659</v>
      </c>
      <c r="DM139" s="423">
        <v>4261</v>
      </c>
      <c r="DN139" s="423">
        <v>5270</v>
      </c>
      <c r="DO139" s="423">
        <v>4741</v>
      </c>
      <c r="DP139" s="423">
        <v>5137</v>
      </c>
      <c r="DQ139" s="423">
        <v>4550</v>
      </c>
      <c r="DR139" s="423">
        <v>5489</v>
      </c>
      <c r="DS139" s="423">
        <v>5051</v>
      </c>
      <c r="DT139" s="423">
        <v>5540</v>
      </c>
      <c r="DU139" s="423">
        <v>5089</v>
      </c>
      <c r="DV139" s="423">
        <v>6106</v>
      </c>
      <c r="DY139" s="423"/>
      <c r="DZ139" s="423"/>
    </row>
    <row r="140" spans="1:130">
      <c r="A140" t="s">
        <v>1634</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431</v>
      </c>
      <c r="AV140" s="423">
        <v>435</v>
      </c>
      <c r="AW140" s="423">
        <v>506</v>
      </c>
      <c r="AX140" s="423">
        <v>509</v>
      </c>
      <c r="AY140" s="423">
        <v>463</v>
      </c>
      <c r="AZ140" s="423">
        <v>463</v>
      </c>
      <c r="BA140" s="423">
        <v>502</v>
      </c>
      <c r="BB140" s="423">
        <v>501</v>
      </c>
      <c r="BC140" s="423">
        <v>503</v>
      </c>
      <c r="BD140" s="423">
        <v>509</v>
      </c>
      <c r="BE140" s="423">
        <v>521</v>
      </c>
      <c r="BF140" s="423">
        <v>520</v>
      </c>
      <c r="BG140" s="423">
        <v>542</v>
      </c>
      <c r="BH140" s="423">
        <v>545</v>
      </c>
      <c r="BI140" s="423">
        <v>563</v>
      </c>
      <c r="BJ140" s="423">
        <v>562</v>
      </c>
      <c r="BK140" s="423">
        <v>564</v>
      </c>
      <c r="BL140" s="423">
        <v>567</v>
      </c>
      <c r="BM140" s="423">
        <v>597</v>
      </c>
      <c r="BN140" s="423">
        <v>594</v>
      </c>
      <c r="BO140" s="423">
        <v>589</v>
      </c>
      <c r="BP140" s="423">
        <v>591</v>
      </c>
      <c r="BQ140" s="423">
        <v>634</v>
      </c>
      <c r="BR140" s="423">
        <v>610</v>
      </c>
      <c r="BS140" s="423">
        <v>627</v>
      </c>
      <c r="BT140" s="423">
        <v>636</v>
      </c>
      <c r="BU140" s="423">
        <v>652</v>
      </c>
      <c r="BV140" s="423">
        <v>673</v>
      </c>
      <c r="BW140" s="423">
        <v>668</v>
      </c>
      <c r="BX140" s="423">
        <v>682</v>
      </c>
      <c r="BY140" s="423">
        <v>658</v>
      </c>
      <c r="BZ140" s="423">
        <v>666</v>
      </c>
      <c r="CA140" s="423">
        <v>678</v>
      </c>
      <c r="CB140" s="423">
        <v>757</v>
      </c>
      <c r="CC140" s="423">
        <v>420</v>
      </c>
      <c r="CD140" s="423">
        <v>958</v>
      </c>
      <c r="CE140" s="423">
        <v>724</v>
      </c>
      <c r="CF140" s="423">
        <v>802</v>
      </c>
      <c r="CG140" s="423">
        <v>441</v>
      </c>
      <c r="CH140" s="423">
        <v>973</v>
      </c>
      <c r="CI140" s="423">
        <v>734</v>
      </c>
      <c r="CJ140" s="423">
        <v>803</v>
      </c>
      <c r="CK140" s="423">
        <v>469</v>
      </c>
      <c r="CL140" s="423">
        <v>1014</v>
      </c>
      <c r="CM140" s="423">
        <v>792</v>
      </c>
      <c r="CN140" s="423">
        <v>929</v>
      </c>
      <c r="CO140" s="423">
        <v>441</v>
      </c>
      <c r="CP140" s="423">
        <v>1095</v>
      </c>
      <c r="CQ140" s="423">
        <v>819</v>
      </c>
      <c r="CR140" s="423">
        <v>965</v>
      </c>
      <c r="CS140" s="423">
        <v>472</v>
      </c>
      <c r="CT140" s="423">
        <v>1145</v>
      </c>
      <c r="CU140" s="423">
        <v>855</v>
      </c>
      <c r="CV140" s="423">
        <v>1050</v>
      </c>
      <c r="CW140" s="423">
        <v>513</v>
      </c>
      <c r="CX140" s="423">
        <v>1130</v>
      </c>
      <c r="CY140" s="423">
        <v>871</v>
      </c>
      <c r="CZ140" s="423">
        <v>1069</v>
      </c>
      <c r="DA140" s="423">
        <v>547</v>
      </c>
      <c r="DB140" s="423">
        <v>1181</v>
      </c>
      <c r="DC140" s="423">
        <v>892</v>
      </c>
      <c r="DD140" s="423">
        <v>1112</v>
      </c>
      <c r="DE140" s="423">
        <v>595</v>
      </c>
      <c r="DF140" s="423">
        <v>1210</v>
      </c>
      <c r="DG140" s="423">
        <v>888</v>
      </c>
      <c r="DH140" s="423">
        <v>1121</v>
      </c>
      <c r="DI140" s="423">
        <v>606</v>
      </c>
      <c r="DJ140" s="423">
        <v>1211</v>
      </c>
      <c r="DK140" s="423">
        <v>924</v>
      </c>
      <c r="DL140" s="423">
        <v>1138</v>
      </c>
      <c r="DM140" s="423">
        <v>658</v>
      </c>
      <c r="DN140" s="423">
        <v>1293</v>
      </c>
      <c r="DO140" s="423">
        <v>978</v>
      </c>
      <c r="DP140" s="423">
        <v>1180</v>
      </c>
      <c r="DQ140" s="423">
        <v>677</v>
      </c>
      <c r="DR140" s="423">
        <v>1307</v>
      </c>
      <c r="DS140" s="423">
        <v>1014</v>
      </c>
      <c r="DT140" s="423">
        <v>1269</v>
      </c>
      <c r="DU140" s="423">
        <v>747</v>
      </c>
      <c r="DV140" s="423">
        <v>1417</v>
      </c>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259</v>
      </c>
      <c r="AV141" s="424">
        <v>259</v>
      </c>
      <c r="AW141" s="424">
        <v>312</v>
      </c>
      <c r="AX141" s="424">
        <v>312</v>
      </c>
      <c r="AY141" s="424">
        <v>284</v>
      </c>
      <c r="AZ141" s="424">
        <v>284</v>
      </c>
      <c r="BA141" s="424">
        <v>310</v>
      </c>
      <c r="BB141" s="424">
        <v>310</v>
      </c>
      <c r="BC141" s="424">
        <v>310</v>
      </c>
      <c r="BD141" s="424">
        <v>310</v>
      </c>
      <c r="BE141" s="424">
        <v>320</v>
      </c>
      <c r="BF141" s="424">
        <v>320</v>
      </c>
      <c r="BG141" s="424">
        <v>339</v>
      </c>
      <c r="BH141" s="424">
        <v>339</v>
      </c>
      <c r="BI141" s="424">
        <v>351</v>
      </c>
      <c r="BJ141" s="424">
        <v>351</v>
      </c>
      <c r="BK141" s="424">
        <v>352</v>
      </c>
      <c r="BL141" s="424">
        <v>352</v>
      </c>
      <c r="BM141" s="424">
        <v>371</v>
      </c>
      <c r="BN141" s="424">
        <v>371</v>
      </c>
      <c r="BO141" s="424">
        <v>378</v>
      </c>
      <c r="BP141" s="424">
        <v>378</v>
      </c>
      <c r="BQ141" s="424">
        <v>372</v>
      </c>
      <c r="BR141" s="424">
        <v>372</v>
      </c>
      <c r="BS141" s="424">
        <v>419</v>
      </c>
      <c r="BT141" s="424">
        <v>419</v>
      </c>
      <c r="BU141" s="424">
        <v>393</v>
      </c>
      <c r="BV141" s="424">
        <v>393</v>
      </c>
      <c r="BW141" s="424">
        <v>448</v>
      </c>
      <c r="BX141" s="424">
        <v>448</v>
      </c>
      <c r="BY141" s="424">
        <v>396</v>
      </c>
      <c r="BZ141" s="424">
        <v>396</v>
      </c>
      <c r="CA141" s="424">
        <v>444</v>
      </c>
      <c r="CB141" s="424">
        <v>510</v>
      </c>
      <c r="CC141" s="424">
        <v>151</v>
      </c>
      <c r="CD141" s="424">
        <v>680</v>
      </c>
      <c r="CE141" s="424">
        <v>477</v>
      </c>
      <c r="CF141" s="424">
        <v>535</v>
      </c>
      <c r="CG141" s="424">
        <v>152</v>
      </c>
      <c r="CH141" s="424">
        <v>680</v>
      </c>
      <c r="CI141" s="424">
        <v>454</v>
      </c>
      <c r="CJ141" s="424">
        <v>535</v>
      </c>
      <c r="CK141" s="424">
        <v>174</v>
      </c>
      <c r="CL141" s="424">
        <v>709</v>
      </c>
      <c r="CM141" s="424">
        <v>514</v>
      </c>
      <c r="CN141" s="424">
        <v>639</v>
      </c>
      <c r="CO141" s="424">
        <v>140</v>
      </c>
      <c r="CP141" s="424">
        <v>765</v>
      </c>
      <c r="CQ141" s="424">
        <v>511</v>
      </c>
      <c r="CR141" s="424">
        <v>661</v>
      </c>
      <c r="CS141" s="424">
        <v>152</v>
      </c>
      <c r="CT141" s="424">
        <v>799</v>
      </c>
      <c r="CU141" s="424">
        <v>533</v>
      </c>
      <c r="CV141" s="424">
        <v>722</v>
      </c>
      <c r="CW141" s="424">
        <v>160</v>
      </c>
      <c r="CX141" s="424">
        <v>770</v>
      </c>
      <c r="CY141" s="424">
        <v>543</v>
      </c>
      <c r="CZ141" s="424">
        <v>745</v>
      </c>
      <c r="DA141" s="424">
        <v>189</v>
      </c>
      <c r="DB141" s="424">
        <v>804</v>
      </c>
      <c r="DC141" s="424">
        <v>543</v>
      </c>
      <c r="DD141" s="424">
        <v>750</v>
      </c>
      <c r="DE141" s="424">
        <v>195</v>
      </c>
      <c r="DF141" s="424">
        <v>801</v>
      </c>
      <c r="DG141" s="424">
        <v>537</v>
      </c>
      <c r="DH141" s="424">
        <v>723</v>
      </c>
      <c r="DI141" s="424">
        <v>203</v>
      </c>
      <c r="DJ141" s="424">
        <v>778</v>
      </c>
      <c r="DK141" s="424">
        <v>554</v>
      </c>
      <c r="DL141" s="424">
        <v>736</v>
      </c>
      <c r="DM141" s="424">
        <v>242</v>
      </c>
      <c r="DN141" s="424">
        <v>831</v>
      </c>
      <c r="DO141" s="424">
        <v>574</v>
      </c>
      <c r="DP141" s="424">
        <v>752</v>
      </c>
      <c r="DQ141" s="424">
        <v>219</v>
      </c>
      <c r="DR141" s="424">
        <v>828</v>
      </c>
      <c r="DS141" s="424">
        <v>583</v>
      </c>
      <c r="DT141" s="424">
        <v>777</v>
      </c>
      <c r="DU141" s="424">
        <v>228</v>
      </c>
      <c r="DV141" s="424">
        <v>863</v>
      </c>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59</v>
      </c>
      <c r="AV142" s="424">
        <v>74</v>
      </c>
      <c r="AW142" s="424">
        <v>68</v>
      </c>
      <c r="AX142" s="424">
        <v>77</v>
      </c>
      <c r="AY142" s="424">
        <v>44</v>
      </c>
      <c r="AZ142" s="424">
        <v>46</v>
      </c>
      <c r="BA142" s="424">
        <v>56</v>
      </c>
      <c r="BB142" s="424">
        <v>51</v>
      </c>
      <c r="BC142" s="424">
        <v>52</v>
      </c>
      <c r="BD142" s="424">
        <v>74</v>
      </c>
      <c r="BE142" s="424">
        <v>68</v>
      </c>
      <c r="BF142" s="424">
        <v>60</v>
      </c>
      <c r="BG142" s="424">
        <v>44</v>
      </c>
      <c r="BH142" s="424">
        <v>57</v>
      </c>
      <c r="BI142" s="424">
        <v>61</v>
      </c>
      <c r="BJ142" s="424">
        <v>54</v>
      </c>
      <c r="BK142" s="424">
        <v>51</v>
      </c>
      <c r="BL142" s="424">
        <v>62</v>
      </c>
      <c r="BM142" s="424">
        <v>75</v>
      </c>
      <c r="BN142" s="424">
        <v>58</v>
      </c>
      <c r="BO142" s="424">
        <v>39</v>
      </c>
      <c r="BP142" s="424">
        <v>43</v>
      </c>
      <c r="BQ142" s="424">
        <v>105</v>
      </c>
      <c r="BR142" s="424">
        <v>67</v>
      </c>
      <c r="BS142" s="424">
        <v>32</v>
      </c>
      <c r="BT142" s="424">
        <v>41</v>
      </c>
      <c r="BU142" s="424">
        <v>91</v>
      </c>
      <c r="BV142" s="424">
        <v>112</v>
      </c>
      <c r="BW142" s="424">
        <v>38</v>
      </c>
      <c r="BX142" s="424">
        <v>54</v>
      </c>
      <c r="BY142" s="424">
        <v>81</v>
      </c>
      <c r="BZ142" s="424">
        <v>89</v>
      </c>
      <c r="CA142" s="424">
        <v>39</v>
      </c>
      <c r="CB142" s="424">
        <v>51</v>
      </c>
      <c r="CC142" s="424">
        <v>84</v>
      </c>
      <c r="CD142" s="424">
        <v>83</v>
      </c>
      <c r="CE142" s="424">
        <v>42</v>
      </c>
      <c r="CF142" s="424">
        <v>65</v>
      </c>
      <c r="CG142" s="424">
        <v>98</v>
      </c>
      <c r="CH142" s="424">
        <v>90</v>
      </c>
      <c r="CI142" s="424">
        <v>71</v>
      </c>
      <c r="CJ142" s="424">
        <v>51</v>
      </c>
      <c r="CK142" s="424">
        <v>89</v>
      </c>
      <c r="CL142" s="424">
        <v>91</v>
      </c>
      <c r="CM142" s="424">
        <v>54</v>
      </c>
      <c r="CN142" s="424">
        <v>63</v>
      </c>
      <c r="CO142" s="424">
        <v>82</v>
      </c>
      <c r="CP142" s="424">
        <v>107</v>
      </c>
      <c r="CQ142" s="424">
        <v>75</v>
      </c>
      <c r="CR142" s="424">
        <v>62</v>
      </c>
      <c r="CS142" s="424">
        <v>86</v>
      </c>
      <c r="CT142" s="424">
        <v>104</v>
      </c>
      <c r="CU142" s="424">
        <v>70</v>
      </c>
      <c r="CV142" s="424">
        <v>67</v>
      </c>
      <c r="CW142" s="424">
        <v>106</v>
      </c>
      <c r="CX142" s="424">
        <v>99</v>
      </c>
      <c r="CY142" s="424">
        <v>59</v>
      </c>
      <c r="CZ142" s="424">
        <v>55</v>
      </c>
      <c r="DA142" s="424">
        <v>97</v>
      </c>
      <c r="DB142" s="424">
        <v>99</v>
      </c>
      <c r="DC142" s="424">
        <v>63</v>
      </c>
      <c r="DD142" s="424">
        <v>78</v>
      </c>
      <c r="DE142" s="424">
        <v>101</v>
      </c>
      <c r="DF142" s="424">
        <v>117</v>
      </c>
      <c r="DG142" s="424">
        <v>47</v>
      </c>
      <c r="DH142" s="424">
        <v>84</v>
      </c>
      <c r="DI142" s="424">
        <v>96</v>
      </c>
      <c r="DJ142" s="424">
        <v>119</v>
      </c>
      <c r="DK142" s="424">
        <v>57</v>
      </c>
      <c r="DL142" s="424">
        <v>83</v>
      </c>
      <c r="DM142" s="424">
        <v>85</v>
      </c>
      <c r="DN142" s="424">
        <v>120</v>
      </c>
      <c r="DO142" s="424">
        <v>63</v>
      </c>
      <c r="DP142" s="424">
        <v>81</v>
      </c>
      <c r="DQ142" s="424">
        <v>99</v>
      </c>
      <c r="DR142" s="424">
        <v>109</v>
      </c>
      <c r="DS142" s="424">
        <v>63</v>
      </c>
      <c r="DT142" s="424">
        <v>115</v>
      </c>
      <c r="DU142" s="424">
        <v>133</v>
      </c>
      <c r="DV142" s="424">
        <v>154</v>
      </c>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221</v>
      </c>
      <c r="AV143" s="423">
        <v>251</v>
      </c>
      <c r="AW143" s="423">
        <v>280</v>
      </c>
      <c r="AX143" s="423">
        <v>293</v>
      </c>
      <c r="AY143" s="423">
        <v>270</v>
      </c>
      <c r="AZ143" s="423">
        <v>264</v>
      </c>
      <c r="BA143" s="423">
        <v>296</v>
      </c>
      <c r="BB143" s="423">
        <v>308</v>
      </c>
      <c r="BC143" s="423">
        <v>297</v>
      </c>
      <c r="BD143" s="423">
        <v>321</v>
      </c>
      <c r="BE143" s="423">
        <v>346</v>
      </c>
      <c r="BF143" s="423">
        <v>347</v>
      </c>
      <c r="BG143" s="423">
        <v>340</v>
      </c>
      <c r="BH143" s="423">
        <v>317</v>
      </c>
      <c r="BI143" s="423">
        <v>323</v>
      </c>
      <c r="BJ143" s="423">
        <v>348</v>
      </c>
      <c r="BK143" s="423">
        <v>365</v>
      </c>
      <c r="BL143" s="423">
        <v>331</v>
      </c>
      <c r="BM143" s="423">
        <v>353</v>
      </c>
      <c r="BN143" s="423">
        <v>392</v>
      </c>
      <c r="BO143" s="423">
        <v>419</v>
      </c>
      <c r="BP143" s="423">
        <v>377</v>
      </c>
      <c r="BQ143" s="423">
        <v>430</v>
      </c>
      <c r="BR143" s="423">
        <v>471</v>
      </c>
      <c r="BS143" s="423">
        <v>432</v>
      </c>
      <c r="BT143" s="423">
        <v>415</v>
      </c>
      <c r="BU143" s="423">
        <v>473</v>
      </c>
      <c r="BV143" s="423">
        <v>518</v>
      </c>
      <c r="BW143" s="423">
        <v>491</v>
      </c>
      <c r="BX143" s="423">
        <v>491</v>
      </c>
      <c r="BY143" s="423">
        <v>511</v>
      </c>
      <c r="BZ143" s="423">
        <v>516</v>
      </c>
      <c r="CA143" s="423">
        <v>491</v>
      </c>
      <c r="CB143" s="423">
        <v>493</v>
      </c>
      <c r="CC143" s="423">
        <v>555</v>
      </c>
      <c r="CD143" s="423">
        <v>522</v>
      </c>
      <c r="CE143" s="423">
        <v>522</v>
      </c>
      <c r="CF143" s="423">
        <v>538</v>
      </c>
      <c r="CG143" s="423">
        <v>582</v>
      </c>
      <c r="CH143" s="423">
        <v>603</v>
      </c>
      <c r="CI143" s="423">
        <v>608</v>
      </c>
      <c r="CJ143" s="423">
        <v>603</v>
      </c>
      <c r="CK143" s="423">
        <v>586</v>
      </c>
      <c r="CL143" s="423">
        <v>598</v>
      </c>
      <c r="CM143" s="423">
        <v>592</v>
      </c>
      <c r="CN143" s="423">
        <v>596</v>
      </c>
      <c r="CO143" s="423">
        <v>612</v>
      </c>
      <c r="CP143" s="423">
        <v>631</v>
      </c>
      <c r="CQ143" s="423">
        <v>616</v>
      </c>
      <c r="CR143" s="423">
        <v>644</v>
      </c>
      <c r="CS143" s="423">
        <v>674</v>
      </c>
      <c r="CT143" s="423">
        <v>708</v>
      </c>
      <c r="CU143" s="423">
        <v>707</v>
      </c>
      <c r="CV143" s="423">
        <v>781</v>
      </c>
      <c r="CW143" s="423">
        <v>782</v>
      </c>
      <c r="CX143" s="423">
        <v>808</v>
      </c>
      <c r="CY143" s="423">
        <v>721</v>
      </c>
      <c r="CZ143" s="423">
        <v>633</v>
      </c>
      <c r="DA143" s="423">
        <v>771</v>
      </c>
      <c r="DB143" s="423">
        <v>823</v>
      </c>
      <c r="DC143" s="423">
        <v>790</v>
      </c>
      <c r="DD143" s="423">
        <v>731</v>
      </c>
      <c r="DE143" s="423">
        <v>736</v>
      </c>
      <c r="DF143" s="423">
        <v>842</v>
      </c>
      <c r="DG143" s="423">
        <v>943</v>
      </c>
      <c r="DH143" s="423">
        <v>1015</v>
      </c>
      <c r="DI143" s="423">
        <v>849</v>
      </c>
      <c r="DJ143" s="423">
        <v>960</v>
      </c>
      <c r="DK143" s="423">
        <v>966</v>
      </c>
      <c r="DL143" s="423">
        <v>989</v>
      </c>
      <c r="DM143" s="423">
        <v>982</v>
      </c>
      <c r="DN143" s="423">
        <v>1152</v>
      </c>
      <c r="DO143" s="423">
        <v>1136</v>
      </c>
      <c r="DP143" s="423">
        <v>1120</v>
      </c>
      <c r="DQ143" s="423">
        <v>993</v>
      </c>
      <c r="DR143" s="423">
        <v>1147</v>
      </c>
      <c r="DS143" s="423">
        <v>1193</v>
      </c>
      <c r="DT143" s="423">
        <v>1198</v>
      </c>
      <c r="DU143" s="423">
        <v>1159</v>
      </c>
      <c r="DV143" s="423">
        <v>1335</v>
      </c>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24</v>
      </c>
      <c r="AV144" s="424">
        <v>34</v>
      </c>
      <c r="AW144" s="424">
        <v>37</v>
      </c>
      <c r="AX144" s="424">
        <v>42</v>
      </c>
      <c r="AY144" s="424">
        <v>50</v>
      </c>
      <c r="AZ144" s="424">
        <v>48</v>
      </c>
      <c r="BA144" s="424">
        <v>43</v>
      </c>
      <c r="BB144" s="424">
        <v>54</v>
      </c>
      <c r="BC144" s="424">
        <v>38</v>
      </c>
      <c r="BD144" s="424">
        <v>49</v>
      </c>
      <c r="BE144" s="424">
        <v>39</v>
      </c>
      <c r="BF144" s="424">
        <v>39</v>
      </c>
      <c r="BG144" s="424">
        <v>35</v>
      </c>
      <c r="BH144" s="424">
        <v>33</v>
      </c>
      <c r="BI144" s="424">
        <v>38</v>
      </c>
      <c r="BJ144" s="424">
        <v>30</v>
      </c>
      <c r="BK144" s="424">
        <v>20</v>
      </c>
      <c r="BL144" s="424">
        <v>34</v>
      </c>
      <c r="BM144" s="424">
        <v>34</v>
      </c>
      <c r="BN144" s="424">
        <v>33</v>
      </c>
      <c r="BO144" s="424">
        <v>44</v>
      </c>
      <c r="BP144" s="424">
        <v>38</v>
      </c>
      <c r="BQ144" s="424">
        <v>47</v>
      </c>
      <c r="BR144" s="424">
        <v>52</v>
      </c>
      <c r="BS144" s="424">
        <v>43</v>
      </c>
      <c r="BT144" s="424">
        <v>37</v>
      </c>
      <c r="BU144" s="424">
        <v>42</v>
      </c>
      <c r="BV144" s="424">
        <v>46</v>
      </c>
      <c r="BW144" s="424">
        <v>47</v>
      </c>
      <c r="BX144" s="424">
        <v>49</v>
      </c>
      <c r="BY144" s="424">
        <v>51</v>
      </c>
      <c r="BZ144" s="424">
        <v>53</v>
      </c>
      <c r="CA144" s="424">
        <v>55</v>
      </c>
      <c r="CB144" s="424">
        <v>52</v>
      </c>
      <c r="CC144" s="424">
        <v>87</v>
      </c>
      <c r="CD144" s="424">
        <v>58</v>
      </c>
      <c r="CE144" s="424">
        <v>53</v>
      </c>
      <c r="CF144" s="424">
        <v>53</v>
      </c>
      <c r="CG144" s="424">
        <v>67</v>
      </c>
      <c r="CH144" s="424">
        <v>66</v>
      </c>
      <c r="CI144" s="424">
        <v>60</v>
      </c>
      <c r="CJ144" s="424">
        <v>68</v>
      </c>
      <c r="CK144" s="424">
        <v>68</v>
      </c>
      <c r="CL144" s="424">
        <v>69</v>
      </c>
      <c r="CM144" s="424">
        <v>70</v>
      </c>
      <c r="CN144" s="424">
        <v>72</v>
      </c>
      <c r="CO144" s="424">
        <v>84</v>
      </c>
      <c r="CP144" s="424">
        <v>92</v>
      </c>
      <c r="CQ144" s="424">
        <v>68</v>
      </c>
      <c r="CR144" s="424">
        <v>77</v>
      </c>
      <c r="CS144" s="424">
        <v>89</v>
      </c>
      <c r="CT144" s="424">
        <v>94</v>
      </c>
      <c r="CU144" s="424">
        <v>78</v>
      </c>
      <c r="CV144" s="424">
        <v>88</v>
      </c>
      <c r="CW144" s="424">
        <v>77</v>
      </c>
      <c r="CX144" s="424">
        <v>82</v>
      </c>
      <c r="CY144" s="424">
        <v>58</v>
      </c>
      <c r="CZ144" s="424">
        <v>42</v>
      </c>
      <c r="DA144" s="424">
        <v>58</v>
      </c>
      <c r="DB144" s="424">
        <v>67</v>
      </c>
      <c r="DC144" s="424">
        <v>60</v>
      </c>
      <c r="DD144" s="424">
        <v>54</v>
      </c>
      <c r="DE144" s="424">
        <v>61</v>
      </c>
      <c r="DF144" s="424">
        <v>63</v>
      </c>
      <c r="DG144" s="424">
        <v>74</v>
      </c>
      <c r="DH144" s="424">
        <v>81</v>
      </c>
      <c r="DI144" s="424">
        <v>72</v>
      </c>
      <c r="DJ144" s="424">
        <v>78</v>
      </c>
      <c r="DK144" s="424">
        <v>73</v>
      </c>
      <c r="DL144" s="424">
        <v>78</v>
      </c>
      <c r="DM144" s="424">
        <v>83</v>
      </c>
      <c r="DN144" s="424">
        <v>93</v>
      </c>
      <c r="DO144" s="424">
        <v>94</v>
      </c>
      <c r="DP144" s="424">
        <v>86</v>
      </c>
      <c r="DQ144" s="424">
        <v>87</v>
      </c>
      <c r="DR144" s="424">
        <v>87</v>
      </c>
      <c r="DS144" s="424">
        <v>94</v>
      </c>
      <c r="DT144" s="424">
        <v>96</v>
      </c>
      <c r="DU144" s="424">
        <v>99</v>
      </c>
      <c r="DV144" s="424">
        <v>125</v>
      </c>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120</v>
      </c>
      <c r="AV145" s="425">
        <v>136</v>
      </c>
      <c r="AW145" s="425">
        <v>168</v>
      </c>
      <c r="AX145" s="425">
        <v>170</v>
      </c>
      <c r="AY145" s="425">
        <v>131</v>
      </c>
      <c r="AZ145" s="425">
        <v>135</v>
      </c>
      <c r="BA145" s="425">
        <v>167</v>
      </c>
      <c r="BB145" s="425">
        <v>165</v>
      </c>
      <c r="BC145" s="425">
        <v>142</v>
      </c>
      <c r="BD145" s="425">
        <v>155</v>
      </c>
      <c r="BE145" s="425">
        <v>169</v>
      </c>
      <c r="BF145" s="425">
        <v>164</v>
      </c>
      <c r="BG145" s="425">
        <v>147</v>
      </c>
      <c r="BH145" s="425">
        <v>156</v>
      </c>
      <c r="BI145" s="425">
        <v>171</v>
      </c>
      <c r="BJ145" s="425">
        <v>174</v>
      </c>
      <c r="BK145" s="425">
        <v>170</v>
      </c>
      <c r="BL145" s="425">
        <v>164</v>
      </c>
      <c r="BM145" s="425">
        <v>185</v>
      </c>
      <c r="BN145" s="425">
        <v>189</v>
      </c>
      <c r="BO145" s="425">
        <v>171</v>
      </c>
      <c r="BP145" s="425">
        <v>176</v>
      </c>
      <c r="BQ145" s="425">
        <v>213</v>
      </c>
      <c r="BR145" s="425">
        <v>209</v>
      </c>
      <c r="BS145" s="425">
        <v>187</v>
      </c>
      <c r="BT145" s="425">
        <v>189</v>
      </c>
      <c r="BU145" s="425">
        <v>219</v>
      </c>
      <c r="BV145" s="425">
        <v>219</v>
      </c>
      <c r="BW145" s="425">
        <v>205</v>
      </c>
      <c r="BX145" s="425">
        <v>210</v>
      </c>
      <c r="BY145" s="425">
        <v>224</v>
      </c>
      <c r="BZ145" s="425">
        <v>212</v>
      </c>
      <c r="CA145" s="425">
        <v>176</v>
      </c>
      <c r="CB145" s="425">
        <v>182</v>
      </c>
      <c r="CC145" s="425">
        <v>194</v>
      </c>
      <c r="CD145" s="425">
        <v>192</v>
      </c>
      <c r="CE145" s="425">
        <v>193</v>
      </c>
      <c r="CF145" s="425">
        <v>196</v>
      </c>
      <c r="CG145" s="425">
        <v>208</v>
      </c>
      <c r="CH145" s="425">
        <v>208</v>
      </c>
      <c r="CI145" s="425">
        <v>218</v>
      </c>
      <c r="CJ145" s="425">
        <v>219</v>
      </c>
      <c r="CK145" s="425">
        <v>211</v>
      </c>
      <c r="CL145" s="425">
        <v>212</v>
      </c>
      <c r="CM145" s="425">
        <v>225</v>
      </c>
      <c r="CN145" s="425">
        <v>232</v>
      </c>
      <c r="CO145" s="425">
        <v>225</v>
      </c>
      <c r="CP145" s="425">
        <v>233</v>
      </c>
      <c r="CQ145" s="425">
        <v>251</v>
      </c>
      <c r="CR145" s="425">
        <v>264</v>
      </c>
      <c r="CS145" s="425">
        <v>257</v>
      </c>
      <c r="CT145" s="425">
        <v>268</v>
      </c>
      <c r="CU145" s="425">
        <v>268</v>
      </c>
      <c r="CV145" s="425">
        <v>304</v>
      </c>
      <c r="CW145" s="425">
        <v>291</v>
      </c>
      <c r="CX145" s="425">
        <v>293</v>
      </c>
      <c r="CY145" s="425">
        <v>283</v>
      </c>
      <c r="CZ145" s="425">
        <v>266</v>
      </c>
      <c r="DA145" s="425">
        <v>310</v>
      </c>
      <c r="DB145" s="425">
        <v>321</v>
      </c>
      <c r="DC145" s="425">
        <v>307</v>
      </c>
      <c r="DD145" s="425">
        <v>342</v>
      </c>
      <c r="DE145" s="425">
        <v>274</v>
      </c>
      <c r="DF145" s="425">
        <v>349</v>
      </c>
      <c r="DG145" s="425">
        <v>338</v>
      </c>
      <c r="DH145" s="425">
        <v>383</v>
      </c>
      <c r="DI145" s="425">
        <v>296</v>
      </c>
      <c r="DJ145" s="425">
        <v>373</v>
      </c>
      <c r="DK145" s="425">
        <v>391</v>
      </c>
      <c r="DL145" s="425">
        <v>387</v>
      </c>
      <c r="DM145" s="425">
        <v>329</v>
      </c>
      <c r="DN145" s="425">
        <v>418</v>
      </c>
      <c r="DO145" s="425">
        <v>388</v>
      </c>
      <c r="DP145" s="425">
        <v>427</v>
      </c>
      <c r="DQ145" s="425">
        <v>356</v>
      </c>
      <c r="DR145" s="425">
        <v>448</v>
      </c>
      <c r="DS145" s="425">
        <v>422</v>
      </c>
      <c r="DT145" s="425">
        <v>459</v>
      </c>
      <c r="DU145" s="425">
        <v>406</v>
      </c>
      <c r="DV145" s="425">
        <v>498</v>
      </c>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77</v>
      </c>
      <c r="AV146" s="426">
        <v>86</v>
      </c>
      <c r="AW146" s="426">
        <v>86</v>
      </c>
      <c r="AX146" s="426">
        <v>93</v>
      </c>
      <c r="AY146" s="426">
        <v>99</v>
      </c>
      <c r="AZ146" s="426">
        <v>92</v>
      </c>
      <c r="BA146" s="426">
        <v>97</v>
      </c>
      <c r="BB146" s="426">
        <v>104</v>
      </c>
      <c r="BC146" s="426">
        <v>114</v>
      </c>
      <c r="BD146" s="426">
        <v>120</v>
      </c>
      <c r="BE146" s="426">
        <v>133</v>
      </c>
      <c r="BF146" s="426">
        <v>136</v>
      </c>
      <c r="BG146" s="426">
        <v>143</v>
      </c>
      <c r="BH146" s="426">
        <v>121</v>
      </c>
      <c r="BI146" s="426">
        <v>114</v>
      </c>
      <c r="BJ146" s="426">
        <v>132</v>
      </c>
      <c r="BK146" s="426">
        <v>149</v>
      </c>
      <c r="BL146" s="426">
        <v>124</v>
      </c>
      <c r="BM146" s="426">
        <v>127</v>
      </c>
      <c r="BN146" s="426">
        <v>153</v>
      </c>
      <c r="BO146" s="426">
        <v>185</v>
      </c>
      <c r="BP146" s="426">
        <v>149</v>
      </c>
      <c r="BQ146" s="426">
        <v>159</v>
      </c>
      <c r="BR146" s="426">
        <v>193</v>
      </c>
      <c r="BS146" s="426">
        <v>184</v>
      </c>
      <c r="BT146" s="426">
        <v>173</v>
      </c>
      <c r="BU146" s="426">
        <v>196</v>
      </c>
      <c r="BV146" s="426">
        <v>232</v>
      </c>
      <c r="BW146" s="426">
        <v>219</v>
      </c>
      <c r="BX146" s="426">
        <v>210</v>
      </c>
      <c r="BY146" s="426">
        <v>214</v>
      </c>
      <c r="BZ146" s="426">
        <v>227</v>
      </c>
      <c r="CA146" s="426">
        <v>235</v>
      </c>
      <c r="CB146" s="426">
        <v>235</v>
      </c>
      <c r="CC146" s="426">
        <v>240</v>
      </c>
      <c r="CD146" s="426">
        <v>245</v>
      </c>
      <c r="CE146" s="426">
        <v>252</v>
      </c>
      <c r="CF146" s="426">
        <v>265</v>
      </c>
      <c r="CG146" s="426">
        <v>281</v>
      </c>
      <c r="CH146" s="426">
        <v>305</v>
      </c>
      <c r="CI146" s="426">
        <v>305</v>
      </c>
      <c r="CJ146" s="426">
        <v>286</v>
      </c>
      <c r="CK146" s="426">
        <v>277</v>
      </c>
      <c r="CL146" s="426">
        <v>288</v>
      </c>
      <c r="CM146" s="426">
        <v>262</v>
      </c>
      <c r="CN146" s="426">
        <v>251</v>
      </c>
      <c r="CO146" s="426">
        <v>264</v>
      </c>
      <c r="CP146" s="426">
        <v>266</v>
      </c>
      <c r="CQ146" s="426">
        <v>250</v>
      </c>
      <c r="CR146" s="426">
        <v>253</v>
      </c>
      <c r="CS146" s="426">
        <v>282</v>
      </c>
      <c r="CT146" s="426">
        <v>304</v>
      </c>
      <c r="CU146" s="426">
        <v>320</v>
      </c>
      <c r="CV146" s="426">
        <v>346</v>
      </c>
      <c r="CW146" s="426">
        <v>377</v>
      </c>
      <c r="CX146" s="426">
        <v>402</v>
      </c>
      <c r="CY146" s="426">
        <v>338</v>
      </c>
      <c r="CZ146" s="426">
        <v>277</v>
      </c>
      <c r="DA146" s="426">
        <v>357</v>
      </c>
      <c r="DB146" s="426">
        <v>393</v>
      </c>
      <c r="DC146" s="426">
        <v>385</v>
      </c>
      <c r="DD146" s="426">
        <v>293</v>
      </c>
      <c r="DE146" s="426">
        <v>358</v>
      </c>
      <c r="DF146" s="426">
        <v>386</v>
      </c>
      <c r="DG146" s="426">
        <v>486</v>
      </c>
      <c r="DH146" s="426">
        <v>505</v>
      </c>
      <c r="DI146" s="426">
        <v>434</v>
      </c>
      <c r="DJ146" s="426">
        <v>462</v>
      </c>
      <c r="DK146" s="426">
        <v>456</v>
      </c>
      <c r="DL146" s="426">
        <v>475</v>
      </c>
      <c r="DM146" s="426">
        <v>517</v>
      </c>
      <c r="DN146" s="426">
        <v>591</v>
      </c>
      <c r="DO146" s="426">
        <v>603</v>
      </c>
      <c r="DP146" s="426">
        <v>551</v>
      </c>
      <c r="DQ146" s="426">
        <v>492</v>
      </c>
      <c r="DR146" s="426">
        <v>553</v>
      </c>
      <c r="DS146" s="426">
        <v>617</v>
      </c>
      <c r="DT146" s="426">
        <v>580</v>
      </c>
      <c r="DU146" s="426">
        <v>590</v>
      </c>
      <c r="DV146" s="426">
        <v>649</v>
      </c>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549</v>
      </c>
      <c r="AV147" s="423">
        <v>625</v>
      </c>
      <c r="AW147" s="423">
        <v>649</v>
      </c>
      <c r="AX147" s="423">
        <v>637</v>
      </c>
      <c r="AY147" s="423">
        <v>637</v>
      </c>
      <c r="AZ147" s="423">
        <v>687</v>
      </c>
      <c r="BA147" s="423">
        <v>703</v>
      </c>
      <c r="BB147" s="423">
        <v>734</v>
      </c>
      <c r="BC147" s="423">
        <v>704</v>
      </c>
      <c r="BD147" s="423">
        <v>788</v>
      </c>
      <c r="BE147" s="423">
        <v>810</v>
      </c>
      <c r="BF147" s="423">
        <v>840</v>
      </c>
      <c r="BG147" s="423">
        <v>823</v>
      </c>
      <c r="BH147" s="423">
        <v>820</v>
      </c>
      <c r="BI147" s="423">
        <v>838</v>
      </c>
      <c r="BJ147" s="423">
        <v>856</v>
      </c>
      <c r="BK147" s="423">
        <v>870</v>
      </c>
      <c r="BL147" s="423">
        <v>887</v>
      </c>
      <c r="BM147" s="423">
        <v>917</v>
      </c>
      <c r="BN147" s="423">
        <v>970</v>
      </c>
      <c r="BO147" s="423">
        <v>948</v>
      </c>
      <c r="BP147" s="423">
        <v>935</v>
      </c>
      <c r="BQ147" s="423">
        <v>1022</v>
      </c>
      <c r="BR147" s="423">
        <v>1031</v>
      </c>
      <c r="BS147" s="423">
        <v>1065</v>
      </c>
      <c r="BT147" s="423">
        <v>1076</v>
      </c>
      <c r="BU147" s="423">
        <v>1121</v>
      </c>
      <c r="BV147" s="423">
        <v>1130</v>
      </c>
      <c r="BW147" s="423">
        <v>1108</v>
      </c>
      <c r="BX147" s="423">
        <v>1149</v>
      </c>
      <c r="BY147" s="423">
        <v>1151</v>
      </c>
      <c r="BZ147" s="423">
        <v>1214</v>
      </c>
      <c r="CA147" s="423">
        <v>1195</v>
      </c>
      <c r="CB147" s="423">
        <v>1217</v>
      </c>
      <c r="CC147" s="423">
        <v>1256</v>
      </c>
      <c r="CD147" s="423">
        <v>1276</v>
      </c>
      <c r="CE147" s="423">
        <v>1318</v>
      </c>
      <c r="CF147" s="423">
        <v>1347</v>
      </c>
      <c r="CG147" s="423">
        <v>1383</v>
      </c>
      <c r="CH147" s="423">
        <v>1412</v>
      </c>
      <c r="CI147" s="423">
        <v>1442</v>
      </c>
      <c r="CJ147" s="423">
        <v>1468</v>
      </c>
      <c r="CK147" s="423">
        <v>1465</v>
      </c>
      <c r="CL147" s="423">
        <v>1475</v>
      </c>
      <c r="CM147" s="423">
        <v>1474</v>
      </c>
      <c r="CN147" s="423">
        <v>1528</v>
      </c>
      <c r="CO147" s="423">
        <v>1596</v>
      </c>
      <c r="CP147" s="423">
        <v>1579</v>
      </c>
      <c r="CQ147" s="423">
        <v>1653</v>
      </c>
      <c r="CR147" s="423">
        <v>1649</v>
      </c>
      <c r="CS147" s="423">
        <v>1714</v>
      </c>
      <c r="CT147" s="423">
        <v>1760</v>
      </c>
      <c r="CU147" s="423">
        <v>1718</v>
      </c>
      <c r="CV147" s="423">
        <v>1832</v>
      </c>
      <c r="CW147" s="423">
        <v>1893</v>
      </c>
      <c r="CX147" s="423">
        <v>1894</v>
      </c>
      <c r="CY147" s="423">
        <v>1816</v>
      </c>
      <c r="CZ147" s="423">
        <v>1531</v>
      </c>
      <c r="DA147" s="423">
        <v>1751</v>
      </c>
      <c r="DB147" s="423">
        <v>1832</v>
      </c>
      <c r="DC147" s="423">
        <v>1809</v>
      </c>
      <c r="DD147" s="423">
        <v>1975</v>
      </c>
      <c r="DE147" s="423">
        <v>1930</v>
      </c>
      <c r="DF147" s="423">
        <v>2054</v>
      </c>
      <c r="DG147" s="423">
        <v>2013</v>
      </c>
      <c r="DH147" s="423">
        <v>2144</v>
      </c>
      <c r="DI147" s="423">
        <v>2162</v>
      </c>
      <c r="DJ147" s="423">
        <v>2248</v>
      </c>
      <c r="DK147" s="423">
        <v>2276</v>
      </c>
      <c r="DL147" s="423">
        <v>2288</v>
      </c>
      <c r="DM147" s="423">
        <v>2390</v>
      </c>
      <c r="DN147" s="423">
        <v>2608</v>
      </c>
      <c r="DO147" s="423">
        <v>2398</v>
      </c>
      <c r="DP147" s="423">
        <v>2564</v>
      </c>
      <c r="DQ147" s="423">
        <v>2628</v>
      </c>
      <c r="DR147" s="423">
        <v>2805</v>
      </c>
      <c r="DS147" s="423">
        <v>2600</v>
      </c>
      <c r="DT147" s="423">
        <v>2784</v>
      </c>
      <c r="DU147" s="423">
        <v>2878</v>
      </c>
      <c r="DV147" s="423">
        <v>3018</v>
      </c>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43</v>
      </c>
      <c r="AV148" s="426">
        <v>49</v>
      </c>
      <c r="AW148" s="426">
        <v>51</v>
      </c>
      <c r="AX148" s="426">
        <v>52</v>
      </c>
      <c r="AY148" s="426">
        <v>52</v>
      </c>
      <c r="AZ148" s="426">
        <v>51</v>
      </c>
      <c r="BA148" s="426">
        <v>50</v>
      </c>
      <c r="BB148" s="426">
        <v>51</v>
      </c>
      <c r="BC148" s="426">
        <v>53</v>
      </c>
      <c r="BD148" s="426">
        <v>53</v>
      </c>
      <c r="BE148" s="426">
        <v>55</v>
      </c>
      <c r="BF148" s="426">
        <v>54</v>
      </c>
      <c r="BG148" s="426">
        <v>57</v>
      </c>
      <c r="BH148" s="426">
        <v>59</v>
      </c>
      <c r="BI148" s="426">
        <v>58</v>
      </c>
      <c r="BJ148" s="426">
        <v>57</v>
      </c>
      <c r="BK148" s="426">
        <v>60</v>
      </c>
      <c r="BL148" s="426">
        <v>67</v>
      </c>
      <c r="BM148" s="426">
        <v>67</v>
      </c>
      <c r="BN148" s="426">
        <v>71</v>
      </c>
      <c r="BO148" s="426">
        <v>64</v>
      </c>
      <c r="BP148" s="426">
        <v>64</v>
      </c>
      <c r="BQ148" s="426">
        <v>86</v>
      </c>
      <c r="BR148" s="426">
        <v>90</v>
      </c>
      <c r="BS148" s="426">
        <v>91</v>
      </c>
      <c r="BT148" s="426">
        <v>80</v>
      </c>
      <c r="BU148" s="426">
        <v>95</v>
      </c>
      <c r="BV148" s="426">
        <v>104</v>
      </c>
      <c r="BW148" s="426">
        <v>97</v>
      </c>
      <c r="BX148" s="426">
        <v>95</v>
      </c>
      <c r="BY148" s="426">
        <v>101</v>
      </c>
      <c r="BZ148" s="426">
        <v>111</v>
      </c>
      <c r="CA148" s="426">
        <v>103</v>
      </c>
      <c r="CB148" s="426">
        <v>103</v>
      </c>
      <c r="CC148" s="426">
        <v>114</v>
      </c>
      <c r="CD148" s="426">
        <v>112</v>
      </c>
      <c r="CE148" s="426">
        <v>114</v>
      </c>
      <c r="CF148" s="426">
        <v>105</v>
      </c>
      <c r="CG148" s="426">
        <v>115</v>
      </c>
      <c r="CH148" s="426">
        <v>121</v>
      </c>
      <c r="CI148" s="426">
        <v>124</v>
      </c>
      <c r="CJ148" s="426">
        <v>118</v>
      </c>
      <c r="CK148" s="426">
        <v>131</v>
      </c>
      <c r="CL148" s="426">
        <v>132</v>
      </c>
      <c r="CM148" s="426">
        <v>122</v>
      </c>
      <c r="CN148" s="426">
        <v>128</v>
      </c>
      <c r="CO148" s="426">
        <v>147</v>
      </c>
      <c r="CP148" s="426">
        <v>120</v>
      </c>
      <c r="CQ148" s="426">
        <v>136</v>
      </c>
      <c r="CR148" s="426">
        <v>131</v>
      </c>
      <c r="CS148" s="426">
        <v>141</v>
      </c>
      <c r="CT148" s="426">
        <v>145</v>
      </c>
      <c r="CU148" s="426">
        <v>131</v>
      </c>
      <c r="CV148" s="426">
        <v>143</v>
      </c>
      <c r="CW148" s="426">
        <v>159</v>
      </c>
      <c r="CX148" s="426">
        <v>146</v>
      </c>
      <c r="CY148" s="426">
        <v>151</v>
      </c>
      <c r="CZ148" s="426">
        <v>137</v>
      </c>
      <c r="DA148" s="426">
        <v>159</v>
      </c>
      <c r="DB148" s="426">
        <v>148</v>
      </c>
      <c r="DC148" s="426">
        <v>148</v>
      </c>
      <c r="DD148" s="426">
        <v>149</v>
      </c>
      <c r="DE148" s="426">
        <v>163</v>
      </c>
      <c r="DF148" s="426">
        <v>155</v>
      </c>
      <c r="DG148" s="426">
        <v>160</v>
      </c>
      <c r="DH148" s="426">
        <v>153</v>
      </c>
      <c r="DI148" s="426">
        <v>193</v>
      </c>
      <c r="DJ148" s="426">
        <v>170</v>
      </c>
      <c r="DK148" s="426">
        <v>170</v>
      </c>
      <c r="DL148" s="426">
        <v>181</v>
      </c>
      <c r="DM148" s="426">
        <v>200</v>
      </c>
      <c r="DN148" s="426">
        <v>197</v>
      </c>
      <c r="DO148" s="426">
        <v>180</v>
      </c>
      <c r="DP148" s="426">
        <v>182</v>
      </c>
      <c r="DQ148" s="426">
        <v>223</v>
      </c>
      <c r="DR148" s="426">
        <v>240</v>
      </c>
      <c r="DS148" s="426">
        <v>207</v>
      </c>
      <c r="DT148" s="426">
        <v>213</v>
      </c>
      <c r="DU148" s="426">
        <v>238</v>
      </c>
      <c r="DV148" s="426">
        <v>216</v>
      </c>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99</v>
      </c>
      <c r="AV149" s="423">
        <v>91</v>
      </c>
      <c r="AW149" s="423">
        <v>101</v>
      </c>
      <c r="AX149" s="423">
        <v>103</v>
      </c>
      <c r="AY149" s="423">
        <v>114</v>
      </c>
      <c r="AZ149" s="423">
        <v>95</v>
      </c>
      <c r="BA149" s="423">
        <v>97</v>
      </c>
      <c r="BB149" s="423">
        <v>105</v>
      </c>
      <c r="BC149" s="423">
        <v>120</v>
      </c>
      <c r="BD149" s="423">
        <v>102</v>
      </c>
      <c r="BE149" s="423">
        <v>121</v>
      </c>
      <c r="BF149" s="423">
        <v>116</v>
      </c>
      <c r="BG149" s="423">
        <v>121</v>
      </c>
      <c r="BH149" s="423">
        <v>119</v>
      </c>
      <c r="BI149" s="423">
        <v>126</v>
      </c>
      <c r="BJ149" s="423">
        <v>137</v>
      </c>
      <c r="BK149" s="423">
        <v>124</v>
      </c>
      <c r="BL149" s="423">
        <v>133</v>
      </c>
      <c r="BM149" s="423">
        <v>134</v>
      </c>
      <c r="BN149" s="423">
        <v>137</v>
      </c>
      <c r="BO149" s="423">
        <v>129</v>
      </c>
      <c r="BP149" s="423">
        <v>131</v>
      </c>
      <c r="BQ149" s="423">
        <v>138</v>
      </c>
      <c r="BR149" s="423">
        <v>139</v>
      </c>
      <c r="BS149" s="423">
        <v>138</v>
      </c>
      <c r="BT149" s="423">
        <v>133</v>
      </c>
      <c r="BU149" s="423">
        <v>147</v>
      </c>
      <c r="BV149" s="423">
        <v>127</v>
      </c>
      <c r="BW149" s="423">
        <v>119</v>
      </c>
      <c r="BX149" s="423">
        <v>132</v>
      </c>
      <c r="BY149" s="423">
        <v>135</v>
      </c>
      <c r="BZ149" s="423">
        <v>141</v>
      </c>
      <c r="CA149" s="423">
        <v>138</v>
      </c>
      <c r="CB149" s="423">
        <v>140</v>
      </c>
      <c r="CC149" s="423">
        <v>144</v>
      </c>
      <c r="CD149" s="423">
        <v>148</v>
      </c>
      <c r="CE149" s="423">
        <v>154</v>
      </c>
      <c r="CF149" s="423">
        <v>163</v>
      </c>
      <c r="CG149" s="423">
        <v>164</v>
      </c>
      <c r="CH149" s="423">
        <v>170</v>
      </c>
      <c r="CI149" s="423">
        <v>170</v>
      </c>
      <c r="CJ149" s="423">
        <v>178</v>
      </c>
      <c r="CK149" s="423">
        <v>169</v>
      </c>
      <c r="CL149" s="423">
        <v>162</v>
      </c>
      <c r="CM149" s="423">
        <v>161</v>
      </c>
      <c r="CN149" s="423">
        <v>162</v>
      </c>
      <c r="CO149" s="423">
        <v>167</v>
      </c>
      <c r="CP149" s="423">
        <v>172</v>
      </c>
      <c r="CQ149" s="423">
        <v>176</v>
      </c>
      <c r="CR149" s="423">
        <v>176</v>
      </c>
      <c r="CS149" s="423">
        <v>178</v>
      </c>
      <c r="CT149" s="423">
        <v>192</v>
      </c>
      <c r="CU149" s="423">
        <v>191</v>
      </c>
      <c r="CV149" s="423">
        <v>218</v>
      </c>
      <c r="CW149" s="423">
        <v>207</v>
      </c>
      <c r="CX149" s="423">
        <v>215</v>
      </c>
      <c r="CY149" s="423">
        <v>209</v>
      </c>
      <c r="CZ149" s="423">
        <v>199</v>
      </c>
      <c r="DA149" s="423">
        <v>199</v>
      </c>
      <c r="DB149" s="423">
        <v>210</v>
      </c>
      <c r="DC149" s="423">
        <v>215</v>
      </c>
      <c r="DD149" s="423">
        <v>252</v>
      </c>
      <c r="DE149" s="423">
        <v>192</v>
      </c>
      <c r="DF149" s="423">
        <v>244</v>
      </c>
      <c r="DG149" s="423">
        <v>230</v>
      </c>
      <c r="DH149" s="423">
        <v>261</v>
      </c>
      <c r="DI149" s="423">
        <v>235</v>
      </c>
      <c r="DJ149" s="423">
        <v>224</v>
      </c>
      <c r="DK149" s="423">
        <v>220</v>
      </c>
      <c r="DL149" s="423">
        <v>244</v>
      </c>
      <c r="DM149" s="423">
        <v>231</v>
      </c>
      <c r="DN149" s="423">
        <v>217</v>
      </c>
      <c r="DO149" s="423">
        <v>229</v>
      </c>
      <c r="DP149" s="423">
        <v>273</v>
      </c>
      <c r="DQ149" s="423">
        <v>253</v>
      </c>
      <c r="DR149" s="423">
        <v>230</v>
      </c>
      <c r="DS149" s="423">
        <v>245</v>
      </c>
      <c r="DT149" s="423">
        <v>288</v>
      </c>
      <c r="DU149" s="423">
        <v>305</v>
      </c>
      <c r="DV149" s="423">
        <v>335</v>
      </c>
      <c r="DY149" s="423"/>
      <c r="DZ149" s="423"/>
    </row>
    <row r="150" spans="1:298" ht="13.5" customHeight="1">
      <c r="B150" s="875" t="s">
        <v>879</v>
      </c>
      <c r="AV150">
        <f>+AU153/V153</f>
        <v>1.4868649356184818</v>
      </c>
    </row>
    <row r="151" spans="1:298" s="90" customFormat="1" ht="18.75" customHeight="1">
      <c r="A151" s="692"/>
      <c r="B151" s="91"/>
      <c r="DN151" s="841" t="s">
        <v>1563</v>
      </c>
    </row>
    <row r="152" spans="1:298" ht="15.75">
      <c r="B152" s="877"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561" t="s">
        <v>1367</v>
      </c>
      <c r="DW152" s="561" t="s">
        <v>1369</v>
      </c>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IFERROR(IF('monthly data'!NC153&gt;0,AVERAGE('monthly data'!NA153:NC153),""),"")</f>
        <v>186.58832667487866</v>
      </c>
      <c r="DU153" s="534">
        <f>IFERROR(IF('monthly data'!NF153&gt;0,AVERAGE('monthly data'!ND153:NF153),""),"")</f>
        <v>188.6880307047536</v>
      </c>
      <c r="DV153" s="534">
        <f>IFERROR(IF('monthly data'!NI153&gt;0,AVERAGE('monthly data'!NG153:NI153),""),"")</f>
        <v>193.61551639514028</v>
      </c>
      <c r="DW153" s="534">
        <f>IFERROR(IF('monthly data'!NL153&gt;0,AVERAGE('monthly data'!NJ153:NL153),""),"")</f>
        <v>198.43012017447469</v>
      </c>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IFERROR(IF('monthly data'!NC154&gt;0,AVERAGE('monthly data'!NA154:NC154),""),"")</f>
        <v>181.169302320345</v>
      </c>
      <c r="DU154" s="439">
        <f>IFERROR(IF('monthly data'!NF154&gt;0,AVERAGE('monthly data'!ND154:NF154),""),"")</f>
        <v>181.53699632750144</v>
      </c>
      <c r="DV154" s="439">
        <f>IFERROR(IF('monthly data'!NI154&gt;0,AVERAGE('monthly data'!NG154:NI154),""),"")</f>
        <v>186.78593629482921</v>
      </c>
      <c r="DW154" s="439">
        <f>IFERROR(IF('monthly data'!NL154&gt;0,AVERAGE('monthly data'!NJ154:NL154),""),"")</f>
        <v>192.1752280821423</v>
      </c>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IFERROR(IF('monthly data'!NC155&gt;0,AVERAGE('monthly data'!NA155:NC155),""),"")</f>
        <v>256.09861974853681</v>
      </c>
      <c r="DU155" s="440">
        <f>IFERROR(IF('monthly data'!NF155&gt;0,AVERAGE('monthly data'!ND155:NF155),""),"")</f>
        <v>243.98171377499625</v>
      </c>
      <c r="DV155" s="440">
        <f>IFERROR(IF('monthly data'!NI155&gt;0,AVERAGE('monthly data'!NG155:NI155),""),"")</f>
        <v>249.06262930578487</v>
      </c>
      <c r="DW155" s="440">
        <f>IFERROR(IF('monthly data'!NL155&gt;0,AVERAGE('monthly data'!NJ155:NL155),""),"")</f>
        <v>255.04061781643409</v>
      </c>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IFERROR(IF('monthly data'!NC156&gt;0,AVERAGE('monthly data'!NA156:NC156),""),"")</f>
        <v>284.01275681577391</v>
      </c>
      <c r="DU156" s="440">
        <f>IFERROR(IF('monthly data'!NF156&gt;0,AVERAGE('monthly data'!ND156:NF156),""),"")</f>
        <v>269.96288137498442</v>
      </c>
      <c r="DV156" s="440">
        <f>IFERROR(IF('monthly data'!NI156&gt;0,AVERAGE('monthly data'!NG156:NI156),""),"")</f>
        <v>276.16705229430789</v>
      </c>
      <c r="DW156" s="440">
        <f>IFERROR(IF('monthly data'!NL156&gt;0,AVERAGE('monthly data'!NJ156:NL156),""),"")</f>
        <v>283.60289990531459</v>
      </c>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IFERROR(IF('monthly data'!NC157&gt;0,AVERAGE('monthly data'!NA157:NC157),""),"")</f>
        <v>196.39106190948098</v>
      </c>
      <c r="DU157" s="440">
        <f>IFERROR(IF('monthly data'!NF157&gt;0,AVERAGE('monthly data'!ND157:NF157),""),"")</f>
        <v>188.40872352041904</v>
      </c>
      <c r="DV157" s="440">
        <f>IFERROR(IF('monthly data'!NI157&gt;0,AVERAGE('monthly data'!NG157:NI157),""),"")</f>
        <v>191.08702721630002</v>
      </c>
      <c r="DW157" s="440">
        <f>IFERROR(IF('monthly data'!NL157&gt;0,AVERAGE('monthly data'!NJ157:NL157),""),"")</f>
        <v>193.94669591838348</v>
      </c>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IFERROR(IF('monthly data'!NC158&gt;0,AVERAGE('monthly data'!NA158:NC158),""),"")</f>
        <v>143.68069375442064</v>
      </c>
      <c r="DU158" s="440">
        <f>IFERROR(IF('monthly data'!NF158&gt;0,AVERAGE('monthly data'!ND158:NF158),""),"")</f>
        <v>145.11400987722297</v>
      </c>
      <c r="DV158" s="440">
        <f>IFERROR(IF('monthly data'!NI158&gt;0,AVERAGE('monthly data'!NG158:NI158),""),"")</f>
        <v>153.88911850021287</v>
      </c>
      <c r="DW158" s="440">
        <f>IFERROR(IF('monthly data'!NL158&gt;0,AVERAGE('monthly data'!NJ158:NL158),""),"")</f>
        <v>160.54803326001539</v>
      </c>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IFERROR(IF('monthly data'!NC159&gt;0,AVERAGE('monthly data'!NA159:NC159),""),"")</f>
        <v>171.74187543502453</v>
      </c>
      <c r="DU159" s="440">
        <f>IFERROR(IF('monthly data'!NF159&gt;0,AVERAGE('monthly data'!ND159:NF159),""),"")</f>
        <v>175.49266346364553</v>
      </c>
      <c r="DV159" s="440">
        <f>IFERROR(IF('monthly data'!NI159&gt;0,AVERAGE('monthly data'!NG159:NI159),""),"")</f>
        <v>189.12064569948348</v>
      </c>
      <c r="DW159" s="440">
        <f>IFERROR(IF('monthly data'!NL159&gt;0,AVERAGE('monthly data'!NJ159:NL159),""),"")</f>
        <v>203.95916065091095</v>
      </c>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IFERROR(IF('monthly data'!NC160&gt;0,AVERAGE('monthly data'!NA160:NC160),""),"")</f>
        <v>134.48990421396141</v>
      </c>
      <c r="DU160" s="440">
        <f>IFERROR(IF('monthly data'!NF160&gt;0,AVERAGE('monthly data'!ND160:NF160),""),"")</f>
        <v>135.16418613803543</v>
      </c>
      <c r="DV160" s="440">
        <f>IFERROR(IF('monthly data'!NI160&gt;0,AVERAGE('monthly data'!NG160:NI160),""),"")</f>
        <v>142.34984850926739</v>
      </c>
      <c r="DW160" s="440">
        <f>IFERROR(IF('monthly data'!NL160&gt;0,AVERAGE('monthly data'!NJ160:NL160),""),"")</f>
        <v>146.3297248471674</v>
      </c>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IFERROR(IF('monthly data'!NC161&gt;0,AVERAGE('monthly data'!NA161:NC161),""),"")</f>
        <v>157.85280671083945</v>
      </c>
      <c r="DU161" s="440">
        <f>IFERROR(IF('monthly data'!NF161&gt;0,AVERAGE('monthly data'!ND161:NF161),""),"")</f>
        <v>163.65373403926677</v>
      </c>
      <c r="DV161" s="440">
        <f>IFERROR(IF('monthly data'!NI161&gt;0,AVERAGE('monthly data'!NG161:NI161),""),"")</f>
        <v>166.88578261337145</v>
      </c>
      <c r="DW161" s="440">
        <f>IFERROR(IF('monthly data'!NL161&gt;0,AVERAGE('monthly data'!NJ161:NL161),""),"")</f>
        <v>168.00927191676638</v>
      </c>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IFERROR(IF('monthly data'!NC162&gt;0,AVERAGE('monthly data'!NA162:NC162),""),"")</f>
        <v>156.93619497935393</v>
      </c>
      <c r="DU162" s="440">
        <f>IFERROR(IF('monthly data'!NF162&gt;0,AVERAGE('monthly data'!ND162:NF162),""),"")</f>
        <v>165.4096351103199</v>
      </c>
      <c r="DV162" s="440">
        <f>IFERROR(IF('monthly data'!NI162&gt;0,AVERAGE('monthly data'!NG162:NI162),""),"")</f>
        <v>169.19774726184883</v>
      </c>
      <c r="DW162" s="440">
        <f>IFERROR(IF('monthly data'!NL162&gt;0,AVERAGE('monthly data'!NJ162:NL162),""),"")</f>
        <v>174.29028514293068</v>
      </c>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IFERROR(IF('monthly data'!NC163&gt;0,AVERAGE('monthly data'!NA163:NC163),""),"")</f>
        <v>169.66531399014929</v>
      </c>
      <c r="DU163" s="440">
        <f>IFERROR(IF('monthly data'!NF163&gt;0,AVERAGE('monthly data'!ND163:NF163),""),"")</f>
        <v>170.68455829131867</v>
      </c>
      <c r="DV163" s="440">
        <f>IFERROR(IF('monthly data'!NI163&gt;0,AVERAGE('monthly data'!NG163:NI163),""),"")</f>
        <v>171.92141926742138</v>
      </c>
      <c r="DW163" s="440">
        <f>IFERROR(IF('monthly data'!NL163&gt;0,AVERAGE('monthly data'!NJ163:NL163),""),"")</f>
        <v>173.64026797287787</v>
      </c>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IFERROR(IF('monthly data'!NC164&gt;0,AVERAGE('monthly data'!NA164:NC164),""),"")</f>
        <v>171.74187543502453</v>
      </c>
      <c r="DU164" s="440">
        <f>IFERROR(IF('monthly data'!NF164&gt;0,AVERAGE('monthly data'!ND164:NF164),""),"")</f>
        <v>175.49266346364553</v>
      </c>
      <c r="DV164" s="440">
        <f>IFERROR(IF('monthly data'!NI164&gt;0,AVERAGE('monthly data'!NG164:NI164),""),"")</f>
        <v>189.12064569948348</v>
      </c>
      <c r="DW164" s="440">
        <f>IFERROR(IF('monthly data'!NL164&gt;0,AVERAGE('monthly data'!NJ164:NL164),""),"")</f>
        <v>203.95916065091095</v>
      </c>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IFERROR(IF('monthly data'!NC165&gt;0,AVERAGE('monthly data'!NA165:NC165),""),"")</f>
        <v>169.66531399014929</v>
      </c>
      <c r="DU165" s="440">
        <f>IFERROR(IF('monthly data'!NF165&gt;0,AVERAGE('monthly data'!ND165:NF165),""),"")</f>
        <v>170.68455829131867</v>
      </c>
      <c r="DV165" s="440">
        <f>IFERROR(IF('monthly data'!NI165&gt;0,AVERAGE('monthly data'!NG165:NI165),""),"")</f>
        <v>171.92141926742138</v>
      </c>
      <c r="DW165" s="440">
        <f>IFERROR(IF('monthly data'!NL165&gt;0,AVERAGE('monthly data'!NJ165:NL165),""),"")</f>
        <v>173.64026797287787</v>
      </c>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IFERROR(IF('monthly data'!NC166&gt;0,AVERAGE('monthly data'!NA166:NC166),""),"")</f>
        <v>222.26880046183928</v>
      </c>
      <c r="DU166" s="439">
        <f>IFERROR(IF('monthly data'!NF166&gt;0,AVERAGE('monthly data'!ND166:NF166),""),"")</f>
        <v>228.05561220378794</v>
      </c>
      <c r="DV166" s="439">
        <f>IFERROR(IF('monthly data'!NI166&gt;0,AVERAGE('monthly data'!NG166:NI166),""),"")</f>
        <v>230.97272917294799</v>
      </c>
      <c r="DW166" s="439">
        <f>IFERROR(IF('monthly data'!NL166&gt;0,AVERAGE('monthly data'!NJ166:NL166),""),"")</f>
        <v>232.13399775643066</v>
      </c>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IFERROR(IF('monthly data'!NC167&gt;0,AVERAGE('monthly data'!NA167:NC167),""),"")</f>
        <v>225.73882102565904</v>
      </c>
      <c r="DU167" s="440">
        <f>IFERROR(IF('monthly data'!NF167&gt;0,AVERAGE('monthly data'!ND167:NF167),""),"")</f>
        <v>228.75069121222819</v>
      </c>
      <c r="DV167" s="440">
        <f>IFERROR(IF('monthly data'!NI167&gt;0,AVERAGE('monthly data'!NG167:NI167),""),"")</f>
        <v>230.76436697478348</v>
      </c>
      <c r="DW167" s="440">
        <f>IFERROR(IF('monthly data'!NL167&gt;0,AVERAGE('monthly data'!NJ167:NL167),""),"")</f>
        <v>231.16600358789947</v>
      </c>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IFERROR(IF('monthly data'!NC168&gt;0,AVERAGE('monthly data'!NA168:NC168),""),"")</f>
        <v>225.73882102565904</v>
      </c>
      <c r="DU168" s="440">
        <f>IFERROR(IF('monthly data'!NF168&gt;0,AVERAGE('monthly data'!ND168:NF168),""),"")</f>
        <v>228.75069121222819</v>
      </c>
      <c r="DV168" s="440">
        <f>IFERROR(IF('monthly data'!NI168&gt;0,AVERAGE('monthly data'!NG168:NI168),""),"")</f>
        <v>230.76436697478348</v>
      </c>
      <c r="DW168" s="440">
        <f>IFERROR(IF('monthly data'!NL168&gt;0,AVERAGE('monthly data'!NJ168:NL168),""),"")</f>
        <v>231.16600358789947</v>
      </c>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IFERROR(IF('monthly data'!NC169&gt;0,AVERAGE('monthly data'!NA169:NC169),""),"")</f>
        <v>225.73882102565904</v>
      </c>
      <c r="DU169" s="440">
        <f>IFERROR(IF('monthly data'!NF169&gt;0,AVERAGE('monthly data'!ND169:NF169),""),"")</f>
        <v>228.75069121222819</v>
      </c>
      <c r="DV169" s="440">
        <f>IFERROR(IF('monthly data'!NI169&gt;0,AVERAGE('monthly data'!NG169:NI169),""),"")</f>
        <v>230.76436697478348</v>
      </c>
      <c r="DW169" s="440">
        <f>IFERROR(IF('monthly data'!NL169&gt;0,AVERAGE('monthly data'!NJ169:NL169),""),"")</f>
        <v>231.16600358789947</v>
      </c>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IFERROR(IF('monthly data'!NC170&gt;0,AVERAGE('monthly data'!NA170:NC170),""),"")</f>
        <v>171.74187543502453</v>
      </c>
      <c r="DU170" s="440">
        <f>IFERROR(IF('monthly data'!NF170&gt;0,AVERAGE('monthly data'!ND170:NF170),""),"")</f>
        <v>175.49266346364553</v>
      </c>
      <c r="DV170" s="440">
        <f>IFERROR(IF('monthly data'!NI170&gt;0,AVERAGE('monthly data'!NG170:NI170),""),"")</f>
        <v>189.12064569948348</v>
      </c>
      <c r="DW170" s="440">
        <f>IFERROR(IF('monthly data'!NL170&gt;0,AVERAGE('monthly data'!NJ170:NL170),""),"")</f>
        <v>203.95916065091095</v>
      </c>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IFERROR(IF('monthly data'!NC171&gt;0,AVERAGE('monthly data'!NA171:NC171),""),"")</f>
        <v>171.74187543502453</v>
      </c>
      <c r="DU171" s="440">
        <f>IFERROR(IF('monthly data'!NF171&gt;0,AVERAGE('monthly data'!ND171:NF171),""),"")</f>
        <v>175.49266346364553</v>
      </c>
      <c r="DV171" s="440">
        <f>IFERROR(IF('monthly data'!NI171&gt;0,AVERAGE('monthly data'!NG171:NI171),""),"")</f>
        <v>189.12064569948348</v>
      </c>
      <c r="DW171" s="440">
        <f>IFERROR(IF('monthly data'!NL171&gt;0,AVERAGE('monthly data'!NJ171:NL171),""),"")</f>
        <v>203.95916065091095</v>
      </c>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IFERROR(IF('monthly data'!NC172&gt;0,AVERAGE('monthly data'!NA172:NC172),""),"")</f>
        <v>171.74187543528055</v>
      </c>
      <c r="DU172" s="440">
        <f>IFERROR(IF('monthly data'!NF172&gt;0,AVERAGE('monthly data'!ND172:NF172),""),"")</f>
        <v>175.49266346391664</v>
      </c>
      <c r="DV172" s="440">
        <f>IFERROR(IF('monthly data'!NI172&gt;0,AVERAGE('monthly data'!NG172:NI172),""),"")</f>
        <v>189.12064569963161</v>
      </c>
      <c r="DW172" s="440">
        <f>IFERROR(IF('monthly data'!NL172&gt;0,AVERAGE('monthly data'!NJ172:NL172),""),"")</f>
        <v>203.95916065126707</v>
      </c>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IFERROR(IF('monthly data'!NC173&gt;0,AVERAGE('monthly data'!NA173:NC173),""),"")</f>
        <v>168.43204077355242</v>
      </c>
      <c r="DU173" s="440">
        <f>IFERROR(IF('monthly data'!NF173&gt;0,AVERAGE('monthly data'!ND173:NF173),""),"")</f>
        <v>172.58722713885825</v>
      </c>
      <c r="DV173" s="440">
        <f>IFERROR(IF('monthly data'!NI173&gt;0,AVERAGE('monthly data'!NG173:NI173),""),"")</f>
        <v>173.47700502499114</v>
      </c>
      <c r="DW173" s="440">
        <f>IFERROR(IF('monthly data'!NL173&gt;0,AVERAGE('monthly data'!NJ173:NL173),""),"")</f>
        <v>174.74297044046259</v>
      </c>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IFERROR(IF('monthly data'!NC174&gt;0,AVERAGE('monthly data'!NA174:NC174),""),"")</f>
        <v>236.73882102565904</v>
      </c>
      <c r="DU174" s="440">
        <f>IFERROR(IF('monthly data'!NF174&gt;0,AVERAGE('monthly data'!ND174:NF174),""),"")</f>
        <v>239.75069121222819</v>
      </c>
      <c r="DV174" s="440">
        <f>IFERROR(IF('monthly data'!NI174&gt;0,AVERAGE('monthly data'!NG174:NI174),""),"")</f>
        <v>241.76436697478348</v>
      </c>
      <c r="DW174" s="440">
        <f>IFERROR(IF('monthly data'!NL174&gt;0,AVERAGE('monthly data'!NJ174:NL174),""),"")</f>
        <v>242.16600358789947</v>
      </c>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IFERROR(IF('monthly data'!NC175&gt;0,AVERAGE('monthly data'!NA175:NC175),""),"")</f>
        <v>219.27070417409809</v>
      </c>
      <c r="DU175" s="440">
        <f>IFERROR(IF('monthly data'!NF175&gt;0,AVERAGE('monthly data'!ND175:NF175),""),"")</f>
        <v>232.31357916282772</v>
      </c>
      <c r="DV175" s="440">
        <f>IFERROR(IF('monthly data'!NI175&gt;0,AVERAGE('monthly data'!NG175:NI175),""),"")</f>
        <v>238.05665915499188</v>
      </c>
      <c r="DW175" s="440">
        <f>IFERROR(IF('monthly data'!NL175&gt;0,AVERAGE('monthly data'!NJ175:NL175),""),"")</f>
        <v>240.91110000847047</v>
      </c>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IFERROR(IF('monthly data'!NC176&gt;0,AVERAGE('monthly data'!NA176:NC176),""),"")</f>
        <v>171.74187543502453</v>
      </c>
      <c r="DU176" s="440">
        <f>IFERROR(IF('monthly data'!NF176&gt;0,AVERAGE('monthly data'!ND176:NF176),""),"")</f>
        <v>175.49266346364553</v>
      </c>
      <c r="DV176" s="440">
        <f>IFERROR(IF('monthly data'!NI176&gt;0,AVERAGE('monthly data'!NG176:NI176),""),"")</f>
        <v>189.12064569948348</v>
      </c>
      <c r="DW176" s="440">
        <f>IFERROR(IF('monthly data'!NL176&gt;0,AVERAGE('monthly data'!NJ176:NL176),""),"")</f>
        <v>203.95916065091095</v>
      </c>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IFERROR(IF('monthly data'!NC177&gt;0,AVERAGE('monthly data'!NA177:NC177),""),"")</f>
        <v>236.5964199661058</v>
      </c>
      <c r="DU177" s="440">
        <f>IFERROR(IF('monthly data'!NF177&gt;0,AVERAGE('monthly data'!ND177:NF177),""),"")</f>
        <v>253.02654564155625</v>
      </c>
      <c r="DV177" s="440">
        <f>IFERROR(IF('monthly data'!NI177&gt;0,AVERAGE('monthly data'!NG177:NI177),""),"")</f>
        <v>255.89533693471557</v>
      </c>
      <c r="DW177" s="440">
        <f>IFERROR(IF('monthly data'!NL177&gt;0,AVERAGE('monthly data'!NJ177:NL177),""),"")</f>
        <v>254.38121522606377</v>
      </c>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IFERROR(IF('monthly data'!NC178&gt;0,AVERAGE('monthly data'!NA178:NC178),""),"")</f>
        <v>278.18536323676244</v>
      </c>
      <c r="DU178" s="439">
        <f>IFERROR(IF('monthly data'!NF178&gt;0,AVERAGE('monthly data'!ND178:NF178),""),"")</f>
        <v>265.84166235870879</v>
      </c>
      <c r="DV178" s="439">
        <f>IFERROR(IF('monthly data'!NI178&gt;0,AVERAGE('monthly data'!NG178:NI178),""),"")</f>
        <v>271.62678376235544</v>
      </c>
      <c r="DW178" s="439">
        <f>IFERROR(IF('monthly data'!NL178&gt;0,AVERAGE('monthly data'!NJ178:NL178),""),"")</f>
        <v>278.35921027357313</v>
      </c>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IFERROR(IF('monthly data'!NC179&gt;0,AVERAGE('monthly data'!NA179:NC179),""),"")</f>
        <v>284.01275681577391</v>
      </c>
      <c r="DU179" s="439">
        <f>IFERROR(IF('monthly data'!NF179&gt;0,AVERAGE('monthly data'!ND179:NF179),""),"")</f>
        <v>269.96288137498442</v>
      </c>
      <c r="DV179" s="439">
        <f>IFERROR(IF('monthly data'!NI179&gt;0,AVERAGE('monthly data'!NG179:NI179),""),"")</f>
        <v>276.16705229430789</v>
      </c>
      <c r="DW179" s="439">
        <f>IFERROR(IF('monthly data'!NL179&gt;0,AVERAGE('monthly data'!NJ179:NL179),""),"")</f>
        <v>283.60289990531459</v>
      </c>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IFERROR(IF('monthly data'!NC180&gt;0,AVERAGE('monthly data'!NA180:NC180),""),"")</f>
        <v>225.73882102565904</v>
      </c>
      <c r="DU180" s="439">
        <f>IFERROR(IF('monthly data'!NF180&gt;0,AVERAGE('monthly data'!ND180:NF180),""),"")</f>
        <v>228.75069121222819</v>
      </c>
      <c r="DV180" s="439">
        <f>IFERROR(IF('monthly data'!NI180&gt;0,AVERAGE('monthly data'!NG180:NI180),""),"")</f>
        <v>230.76436697478348</v>
      </c>
      <c r="DW180" s="439">
        <f>IFERROR(IF('monthly data'!NL180&gt;0,AVERAGE('monthly data'!NJ180:NL180),""),"")</f>
        <v>231.16600358789947</v>
      </c>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IFERROR(IF('monthly data'!NC181&gt;0,AVERAGE('monthly data'!NA181:NC181),""),"")</f>
        <v>171.74187543502453</v>
      </c>
      <c r="DU181" s="439">
        <f>IFERROR(IF('monthly data'!NF181&gt;0,AVERAGE('monthly data'!ND181:NF181),""),"")</f>
        <v>175.49266346364553</v>
      </c>
      <c r="DV181" s="439">
        <f>IFERROR(IF('monthly data'!NI181&gt;0,AVERAGE('monthly data'!NG181:NI181),""),"")</f>
        <v>189.12064569948348</v>
      </c>
      <c r="DW181" s="439">
        <f>IFERROR(IF('monthly data'!NL181&gt;0,AVERAGE('monthly data'!NJ181:NL181),""),"")</f>
        <v>203.95916065091095</v>
      </c>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IFERROR(IF('monthly data'!NC182&gt;0,AVERAGE('monthly data'!NA182:NC182),""),"")</f>
        <v>171.74187543502453</v>
      </c>
      <c r="DU182" s="439">
        <f>IFERROR(IF('monthly data'!NF182&gt;0,AVERAGE('monthly data'!ND182:NF182),""),"")</f>
        <v>175.49266346364553</v>
      </c>
      <c r="DV182" s="439">
        <f>IFERROR(IF('monthly data'!NI182&gt;0,AVERAGE('monthly data'!NG182:NI182),""),"")</f>
        <v>189.12064569948348</v>
      </c>
      <c r="DW182" s="439">
        <f>IFERROR(IF('monthly data'!NL182&gt;0,AVERAGE('monthly data'!NJ182:NL182),""),"")</f>
        <v>203.95916065091095</v>
      </c>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IFERROR(IF('monthly data'!NC183&gt;0,AVERAGE('monthly data'!NA183:NC183),""),"")</f>
        <v>171.74187543502453</v>
      </c>
      <c r="DU183" s="439">
        <f>IFERROR(IF('monthly data'!NF183&gt;0,AVERAGE('monthly data'!ND183:NF183),""),"")</f>
        <v>175.49266346364553</v>
      </c>
      <c r="DV183" s="439">
        <f>IFERROR(IF('monthly data'!NI183&gt;0,AVERAGE('monthly data'!NG183:NI183),""),"")</f>
        <v>189.12064569948348</v>
      </c>
      <c r="DW183" s="439">
        <f>IFERROR(IF('monthly data'!NL183&gt;0,AVERAGE('monthly data'!NJ183:NL183),""),"")</f>
        <v>203.95916065091095</v>
      </c>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IFERROR(IF('monthly data'!NC184&gt;0,AVERAGE('monthly data'!NA184:NC184),""),"")</f>
        <v>174.28629732688341</v>
      </c>
      <c r="DU184" s="441">
        <f>IFERROR(IF('monthly data'!NF184&gt;0,AVERAGE('monthly data'!ND184:NF184),""),"")</f>
        <v>178.53248130143345</v>
      </c>
      <c r="DV184" s="441">
        <f>IFERROR(IF('monthly data'!NI184&gt;0,AVERAGE('monthly data'!NG184:NI184),""),"")</f>
        <v>182.25833336613584</v>
      </c>
      <c r="DW184" s="441">
        <f>IFERROR(IF('monthly data'!NL184&gt;0,AVERAGE('monthly data'!NJ184:NL184),""),"")</f>
        <v>185.31163921488073</v>
      </c>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77" t="s">
        <v>880</v>
      </c>
      <c r="DG185" s="586"/>
      <c r="DL185" s="881" t="s">
        <v>1629</v>
      </c>
      <c r="DM185" s="950">
        <f>+(DM188+DM215)*DM268/1000</f>
        <v>1097.5023466250993</v>
      </c>
      <c r="DN185" s="950">
        <f t="shared" ref="DN185:DP185" si="0">+(DN188+DN215)*DN268/1000</f>
        <v>1119.5977786241172</v>
      </c>
      <c r="DO185" s="950">
        <f t="shared" si="0"/>
        <v>1147.4761146872227</v>
      </c>
      <c r="DP185" s="950">
        <f t="shared" si="0"/>
        <v>1291.6181880451818</v>
      </c>
      <c r="DQ185" s="950">
        <f t="shared" ref="DQ185:DR185" si="1">+(DQ188+DQ215)*DQ268/1000</f>
        <v>1652.7603859382189</v>
      </c>
      <c r="DR185" s="950">
        <f t="shared" si="1"/>
        <v>1665.0924445759247</v>
      </c>
    </row>
    <row r="186" spans="1:298">
      <c r="B186" s="878"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49" t="s">
        <v>1630</v>
      </c>
      <c r="DM186" s="948">
        <f>+(DM201+DM219)*DM268/1000</f>
        <v>1794.3942728210964</v>
      </c>
      <c r="DN186" s="948">
        <f t="shared" ref="DN186:DP186" si="2">+(DN201+DN219)*DN268/1000</f>
        <v>1858.914318442359</v>
      </c>
      <c r="DO186" s="948">
        <f t="shared" si="2"/>
        <v>1918.2458538741482</v>
      </c>
      <c r="DP186" s="948">
        <f t="shared" si="2"/>
        <v>2116.7316184148308</v>
      </c>
      <c r="DQ186" s="948">
        <f t="shared" ref="DQ186:DR186" si="3">+(DQ201+DQ219)*DQ268/1000</f>
        <v>2479.238050151635</v>
      </c>
      <c r="DR186" s="948">
        <f t="shared" si="3"/>
        <v>2341.9938886323284</v>
      </c>
      <c r="DS186" s="90"/>
      <c r="DT186" s="90"/>
      <c r="DU186" s="90"/>
      <c r="DV186" s="90"/>
      <c r="DW186" s="90"/>
      <c r="DX186" s="90"/>
      <c r="DY186" s="90"/>
      <c r="DZ186" s="90"/>
    </row>
    <row r="187" spans="1:298" s="560" customFormat="1" ht="15.5" thickBot="1">
      <c r="A187" s="693"/>
      <c r="B187" s="869"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1522</v>
      </c>
      <c r="B188" s="452" t="s">
        <v>1617</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226.30058736755981</v>
      </c>
      <c r="CN188" s="745">
        <v>258.50201660421612</v>
      </c>
      <c r="CO188" s="745">
        <v>281.50298744874965</v>
      </c>
      <c r="CP188" s="745">
        <v>287.82410695563021</v>
      </c>
      <c r="CQ188" s="745">
        <v>283.17235425215995</v>
      </c>
      <c r="CR188" s="745">
        <v>293.20202304602071</v>
      </c>
      <c r="CS188" s="745">
        <v>289.01283772120746</v>
      </c>
      <c r="CT188" s="745">
        <v>275.43705370013373</v>
      </c>
      <c r="CU188" s="771">
        <v>261.55814890785075</v>
      </c>
      <c r="CV188" s="771">
        <v>282.27442884975227</v>
      </c>
      <c r="CW188" s="771">
        <v>341.46194771668979</v>
      </c>
      <c r="CX188" s="771">
        <v>356.96104636001394</v>
      </c>
      <c r="CY188" s="771">
        <v>317.13650224950919</v>
      </c>
      <c r="CZ188" s="771">
        <v>263.97661714018278</v>
      </c>
      <c r="DA188" s="771">
        <v>485.44705201429758</v>
      </c>
      <c r="DB188" s="771">
        <v>342.71289434069888</v>
      </c>
      <c r="DC188" s="771">
        <v>290.42222827311826</v>
      </c>
      <c r="DD188" s="771">
        <v>371.53570650867766</v>
      </c>
      <c r="DE188" s="771">
        <v>402.67223912890722</v>
      </c>
      <c r="DF188" s="771">
        <v>472.183888245932</v>
      </c>
      <c r="DG188" s="771">
        <v>462.28045145523618</v>
      </c>
      <c r="DH188" s="771">
        <v>527.75060070987229</v>
      </c>
      <c r="DI188" s="771">
        <v>567.60966309288256</v>
      </c>
      <c r="DJ188" s="771">
        <v>571.79095004214525</v>
      </c>
      <c r="DK188" s="771">
        <v>597.82116573143401</v>
      </c>
      <c r="DL188" s="771">
        <v>693.05419181240677</v>
      </c>
      <c r="DM188" s="745">
        <v>598.46509869307783</v>
      </c>
      <c r="DN188" s="745">
        <v>606.2853678155883</v>
      </c>
      <c r="DO188" s="745">
        <v>654.71023426835404</v>
      </c>
      <c r="DP188" s="745">
        <v>748.76247891912408</v>
      </c>
      <c r="DQ188" s="745">
        <v>903.67689650659281</v>
      </c>
      <c r="DR188" s="745">
        <v>938.40291010508292</v>
      </c>
      <c r="DS188" s="745">
        <v>666.88283183452086</v>
      </c>
      <c r="DT188" s="745">
        <v>539.93263343856779</v>
      </c>
      <c r="DU188" s="745">
        <v>627.67845525235987</v>
      </c>
      <c r="DV188" s="745">
        <v>611.60422301192602</v>
      </c>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2">
        <v>10.34792353023783</v>
      </c>
      <c r="CV189" s="772">
        <v>10.165861836790908</v>
      </c>
      <c r="CW189" s="772">
        <v>23.71054559528681</v>
      </c>
      <c r="CX189" s="772">
        <v>25.2458398057754</v>
      </c>
      <c r="CY189" s="772">
        <v>6.5923344302999993</v>
      </c>
      <c r="CZ189" s="772">
        <v>4.2839545985000003</v>
      </c>
      <c r="DA189" s="772">
        <v>18.231323</v>
      </c>
      <c r="DB189" s="772">
        <v>24.826132269856625</v>
      </c>
      <c r="DC189" s="772">
        <v>10.813222386715344</v>
      </c>
      <c r="DD189" s="772">
        <v>6.3490359335727078</v>
      </c>
      <c r="DE189" s="772">
        <v>22.713325679711954</v>
      </c>
      <c r="DF189" s="773">
        <v>38.427852616609904</v>
      </c>
      <c r="DG189" s="773">
        <v>7.0452250000000003</v>
      </c>
      <c r="DH189" s="773">
        <v>7.3850239999999996</v>
      </c>
      <c r="DI189" s="773">
        <v>24.113724999999999</v>
      </c>
      <c r="DJ189" s="773">
        <v>66.490819999999999</v>
      </c>
      <c r="DK189" s="773">
        <v>14.481373</v>
      </c>
      <c r="DL189" s="773">
        <v>10.834747999999999</v>
      </c>
      <c r="DM189" s="746">
        <v>22.482648000000001</v>
      </c>
      <c r="DN189" s="746">
        <v>40.006151000000003</v>
      </c>
      <c r="DO189" s="746">
        <v>8.0487219999999997</v>
      </c>
      <c r="DP189" s="746">
        <v>8.1745710000000003</v>
      </c>
      <c r="DQ189" s="746">
        <v>38.702002999999998</v>
      </c>
      <c r="DR189" s="746">
        <v>35.438009999999998</v>
      </c>
      <c r="DS189" s="746">
        <v>10.630296</v>
      </c>
      <c r="DT189" s="746">
        <v>31.410931000000001</v>
      </c>
      <c r="DU189" s="746">
        <v>42.883462164000008</v>
      </c>
      <c r="DV189" s="746">
        <v>54.291994225400003</v>
      </c>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2">
        <v>3890.8148000000001</v>
      </c>
      <c r="CV190" s="772">
        <v>4012.2080000000001</v>
      </c>
      <c r="CW190" s="772">
        <v>7520.2740000000003</v>
      </c>
      <c r="CX190" s="772">
        <v>7814.3059999999996</v>
      </c>
      <c r="CY190" s="772">
        <v>2661.4180000000001</v>
      </c>
      <c r="CZ190" s="772">
        <v>1638.3444999999999</v>
      </c>
      <c r="DA190" s="772">
        <v>5046.3969999999999</v>
      </c>
      <c r="DB190" s="772">
        <v>6683.9040000000005</v>
      </c>
      <c r="DC190" s="772">
        <v>3277.279</v>
      </c>
      <c r="DD190" s="772">
        <v>1727.2059999999999</v>
      </c>
      <c r="DE190" s="772">
        <v>4659.3410000000003</v>
      </c>
      <c r="DF190" s="773">
        <v>7815.730129999999</v>
      </c>
      <c r="DG190" s="773">
        <v>1357.8389999999999</v>
      </c>
      <c r="DH190" s="773">
        <v>1351.655</v>
      </c>
      <c r="DI190" s="773">
        <v>3833.07</v>
      </c>
      <c r="DJ190" s="773">
        <v>11306.128000000001</v>
      </c>
      <c r="DK190" s="773">
        <v>2767.58</v>
      </c>
      <c r="DL190" s="773">
        <v>2158.1825999999996</v>
      </c>
      <c r="DM190" s="746">
        <v>4168.2204000000002</v>
      </c>
      <c r="DN190" s="746">
        <v>8442.0550000000003</v>
      </c>
      <c r="DO190" s="746">
        <v>1815.0640000000001</v>
      </c>
      <c r="DP190" s="746">
        <v>2053.2469999999998</v>
      </c>
      <c r="DQ190" s="746">
        <v>7100.375</v>
      </c>
      <c r="DR190" s="746">
        <v>6275.9709999999995</v>
      </c>
      <c r="DS190" s="746">
        <v>1795.069</v>
      </c>
      <c r="DT190" s="746">
        <v>5337.8869999999997</v>
      </c>
      <c r="DU190" s="746">
        <v>6902.9989999999998</v>
      </c>
      <c r="DV190" s="746">
        <v>8311.9490000000005</v>
      </c>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2">
        <v>21.809795974602736</v>
      </c>
      <c r="CV191" s="772">
        <v>22.526762409569724</v>
      </c>
      <c r="CW191" s="772">
        <v>21.805472466298063</v>
      </c>
      <c r="CX191" s="772">
        <v>20.511240980464176</v>
      </c>
      <c r="CY191" s="772">
        <v>27.435809329999998</v>
      </c>
      <c r="CZ191" s="772">
        <v>23.78720599</v>
      </c>
      <c r="DA191" s="772">
        <v>20.20809457</v>
      </c>
      <c r="DB191" s="772">
        <v>18.853622400000003</v>
      </c>
      <c r="DC191" s="772">
        <v>26.423939609999998</v>
      </c>
      <c r="DD191" s="772">
        <v>24.427223139999999</v>
      </c>
      <c r="DE191" s="772">
        <v>22.326887800000002</v>
      </c>
      <c r="DF191" s="773">
        <v>23.672347700000003</v>
      </c>
      <c r="DG191" s="773">
        <v>29.766003162600004</v>
      </c>
      <c r="DH191" s="773">
        <v>27.589739909999999</v>
      </c>
      <c r="DI191" s="773">
        <v>24.290336620000005</v>
      </c>
      <c r="DJ191" s="773">
        <v>25.084757789999998</v>
      </c>
      <c r="DK191" s="773">
        <v>31.211420310000001</v>
      </c>
      <c r="DL191" s="773">
        <v>27.359239119999998</v>
      </c>
      <c r="DM191" s="746">
        <v>26.19370473</v>
      </c>
      <c r="DN191" s="746">
        <v>21.548118969999997</v>
      </c>
      <c r="DO191" s="746">
        <v>34.533118299999998</v>
      </c>
      <c r="DP191" s="746">
        <v>32.681381779999995</v>
      </c>
      <c r="DQ191" s="746">
        <v>26.523996109999995</v>
      </c>
      <c r="DR191" s="746">
        <v>19.39387705815</v>
      </c>
      <c r="DS191" s="746">
        <v>33.552260935492214</v>
      </c>
      <c r="DT191" s="746">
        <v>31.845023489641122</v>
      </c>
      <c r="DU191" s="746">
        <v>28.324922776473091</v>
      </c>
      <c r="DV191" s="746">
        <v>23.779669603066107</v>
      </c>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2">
        <v>8068.8368499999979</v>
      </c>
      <c r="CV192" s="772">
        <v>8302.6742699999977</v>
      </c>
      <c r="CW192" s="772">
        <v>7942.9435000000003</v>
      </c>
      <c r="CX192" s="772">
        <v>6838.2445700000007</v>
      </c>
      <c r="CY192" s="772">
        <v>9207.1495599999998</v>
      </c>
      <c r="CZ192" s="772">
        <v>8575.2294999999995</v>
      </c>
      <c r="DA192" s="772">
        <v>7797.116</v>
      </c>
      <c r="DB192" s="772">
        <v>7140.9750000000004</v>
      </c>
      <c r="DC192" s="772">
        <v>9840.4724800000004</v>
      </c>
      <c r="DD192" s="772">
        <v>9578.5209998000009</v>
      </c>
      <c r="DE192" s="772">
        <v>8322.1479999999992</v>
      </c>
      <c r="DF192" s="773">
        <v>7634.2105000000001</v>
      </c>
      <c r="DG192" s="773">
        <v>9780.5020000000004</v>
      </c>
      <c r="DH192" s="773">
        <v>9572.1946500000013</v>
      </c>
      <c r="DI192" s="773">
        <v>8561.1479999999992</v>
      </c>
      <c r="DJ192" s="773">
        <v>8563.5125000000007</v>
      </c>
      <c r="DK192" s="773">
        <v>11392.171</v>
      </c>
      <c r="DL192" s="773">
        <v>10497.694599999999</v>
      </c>
      <c r="DM192" s="746">
        <v>9528.1960999999992</v>
      </c>
      <c r="DN192" s="746">
        <v>6744.9814999999999</v>
      </c>
      <c r="DO192" s="746">
        <v>10809.55875</v>
      </c>
      <c r="DP192" s="746">
        <v>11400.6415</v>
      </c>
      <c r="DQ192" s="746">
        <v>9365.9907800000001</v>
      </c>
      <c r="DR192" s="746">
        <v>5754.6319999999996</v>
      </c>
      <c r="DS192" s="746">
        <v>10977.011215</v>
      </c>
      <c r="DT192" s="746">
        <v>11689.22291</v>
      </c>
      <c r="DU192" s="746">
        <v>9384.2022549999983</v>
      </c>
      <c r="DV192" s="746">
        <v>7541.5515500000001</v>
      </c>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2">
        <v>31.337317291448318</v>
      </c>
      <c r="CV193" s="772">
        <v>25.614292872368537</v>
      </c>
      <c r="CW193" s="772">
        <v>19.508820514240341</v>
      </c>
      <c r="CX193" s="772">
        <v>23.867331951797439</v>
      </c>
      <c r="CY193" s="772">
        <v>20.779916104038822</v>
      </c>
      <c r="CZ193" s="772">
        <v>14.859655240454011</v>
      </c>
      <c r="DA193" s="772">
        <v>21.767206049306449</v>
      </c>
      <c r="DB193" s="772">
        <v>25.742969149696005</v>
      </c>
      <c r="DC193" s="772">
        <v>25.278339991906428</v>
      </c>
      <c r="DD193" s="772">
        <v>35.566661180121059</v>
      </c>
      <c r="DE193" s="772">
        <v>41.239110782535874</v>
      </c>
      <c r="DF193" s="773">
        <v>47.369404657480857</v>
      </c>
      <c r="DG193" s="773">
        <v>50.37739070435245</v>
      </c>
      <c r="DH193" s="773">
        <v>57.297927891071623</v>
      </c>
      <c r="DI193" s="773">
        <v>50.801226794762577</v>
      </c>
      <c r="DJ193" s="773">
        <v>45.315679594730994</v>
      </c>
      <c r="DK193" s="773">
        <v>49.009622281734046</v>
      </c>
      <c r="DL193" s="773">
        <v>55.116499725311371</v>
      </c>
      <c r="DM193" s="746">
        <v>50.760133186231052</v>
      </c>
      <c r="DN193" s="746">
        <v>46.475407266965213</v>
      </c>
      <c r="DO193" s="746">
        <v>52.82319347306656</v>
      </c>
      <c r="DP193" s="746">
        <v>56.307680882051557</v>
      </c>
      <c r="DQ193" s="746">
        <v>64.986140227421672</v>
      </c>
      <c r="DR193" s="746">
        <v>57.231049080353763</v>
      </c>
      <c r="DS193" s="746">
        <v>58.992226315050829</v>
      </c>
      <c r="DT193" s="746">
        <v>83.776514375480474</v>
      </c>
      <c r="DU193" s="746">
        <v>83.802589757684814</v>
      </c>
      <c r="DV193" s="746">
        <v>111.655744</v>
      </c>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2">
        <v>1920.4785999999999</v>
      </c>
      <c r="CV194" s="772">
        <v>1885.9164999999998</v>
      </c>
      <c r="CW194" s="772">
        <v>1550.0443099999998</v>
      </c>
      <c r="CX194" s="772">
        <v>1741.7941000000001</v>
      </c>
      <c r="CY194" s="772">
        <v>1325.1965</v>
      </c>
      <c r="CZ194" s="772">
        <v>1004.4952000000001</v>
      </c>
      <c r="DA194" s="772">
        <v>1456.0679</v>
      </c>
      <c r="DB194" s="772">
        <v>1871.7197000000001</v>
      </c>
      <c r="DC194" s="772">
        <v>1561.2538100000002</v>
      </c>
      <c r="DD194" s="772">
        <v>1755.2851000000001</v>
      </c>
      <c r="DE194" s="772">
        <v>1793.0415000000003</v>
      </c>
      <c r="DF194" s="773">
        <v>1898.2514999999999</v>
      </c>
      <c r="DG194" s="773">
        <v>1833.9333000000001</v>
      </c>
      <c r="DH194" s="773">
        <v>2209.7412999999997</v>
      </c>
      <c r="DI194" s="773">
        <v>2344.7530999999999</v>
      </c>
      <c r="DJ194" s="773">
        <v>2311.7499800000001</v>
      </c>
      <c r="DK194" s="773">
        <v>2048.83214</v>
      </c>
      <c r="DL194" s="773">
        <v>2366.6046200000001</v>
      </c>
      <c r="DM194" s="746">
        <v>2343.6981900000001</v>
      </c>
      <c r="DN194" s="746">
        <v>2402.1705400000001</v>
      </c>
      <c r="DO194" s="746">
        <v>2448.6383999999998</v>
      </c>
      <c r="DP194" s="746">
        <v>2377.2009500000004</v>
      </c>
      <c r="DQ194" s="746">
        <v>2793.6840999999999</v>
      </c>
      <c r="DR194" s="746">
        <v>2367.1678999999999</v>
      </c>
      <c r="DS194" s="746">
        <v>2364.3835600000002</v>
      </c>
      <c r="DT194" s="746">
        <v>2987.0722099999998</v>
      </c>
      <c r="DU194" s="746">
        <v>3082.2504399999998</v>
      </c>
      <c r="DV194" s="746">
        <v>5018.8149999999996</v>
      </c>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2">
        <v>68.197004171350486</v>
      </c>
      <c r="CV195" s="772">
        <v>93.182271143355266</v>
      </c>
      <c r="CW195" s="772">
        <v>40.377083864240809</v>
      </c>
      <c r="CX195" s="772">
        <v>35.701987194368535</v>
      </c>
      <c r="CY195" s="772">
        <v>46.055495079719599</v>
      </c>
      <c r="CZ195" s="772">
        <v>34.26954110243225</v>
      </c>
      <c r="DA195" s="772">
        <v>50.113229808442242</v>
      </c>
      <c r="DB195" s="772">
        <v>45.588048276206088</v>
      </c>
      <c r="DC195" s="772">
        <v>46.151676949185692</v>
      </c>
      <c r="DD195" s="772">
        <v>75.08326634184769</v>
      </c>
      <c r="DE195" s="772">
        <v>72.053231252911303</v>
      </c>
      <c r="DF195" s="773">
        <v>82.506420327714991</v>
      </c>
      <c r="DG195" s="773">
        <v>74.593552191322004</v>
      </c>
      <c r="DH195" s="773">
        <v>77.287489265138305</v>
      </c>
      <c r="DI195" s="773">
        <v>97.466708289618765</v>
      </c>
      <c r="DJ195" s="773">
        <v>100.69558368388128</v>
      </c>
      <c r="DK195" s="773">
        <v>108.28361247288417</v>
      </c>
      <c r="DL195" s="773">
        <v>88.459889931817742</v>
      </c>
      <c r="DM195" s="746">
        <v>89.436440457520362</v>
      </c>
      <c r="DN195" s="746">
        <v>85.14481469876327</v>
      </c>
      <c r="DO195" s="746">
        <v>86.517285809773057</v>
      </c>
      <c r="DP195" s="746">
        <v>86.472817800845192</v>
      </c>
      <c r="DQ195" s="746">
        <v>99.712738598201724</v>
      </c>
      <c r="DR195" s="746">
        <v>119.82009804330984</v>
      </c>
      <c r="DS195" s="746">
        <v>98.837534140654569</v>
      </c>
      <c r="DT195" s="746">
        <v>113.37443810535743</v>
      </c>
      <c r="DU195" s="746">
        <v>132.52666545328705</v>
      </c>
      <c r="DV195" s="746">
        <v>131.79143300000001</v>
      </c>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2">
        <v>80220.056221883686</v>
      </c>
      <c r="CV196" s="772">
        <v>139669.57412605922</v>
      </c>
      <c r="CW196" s="772">
        <v>57920.388618099845</v>
      </c>
      <c r="CX196" s="772">
        <v>51582.625593702032</v>
      </c>
      <c r="CY196" s="772">
        <v>69570.409060000005</v>
      </c>
      <c r="CZ196" s="772">
        <v>62799.022479999992</v>
      </c>
      <c r="DA196" s="772">
        <v>87639.242910000001</v>
      </c>
      <c r="DB196" s="772">
        <v>83792.841329999996</v>
      </c>
      <c r="DC196" s="772">
        <v>79404.273919999992</v>
      </c>
      <c r="DD196" s="772">
        <v>114533.52478000001</v>
      </c>
      <c r="DE196" s="772">
        <v>124840.31991000001</v>
      </c>
      <c r="DF196" s="773">
        <v>135237.90809000001</v>
      </c>
      <c r="DG196" s="773">
        <v>130050.64798000001</v>
      </c>
      <c r="DH196" s="773">
        <v>154267.51548999999</v>
      </c>
      <c r="DI196" s="773">
        <v>156337.50352999999</v>
      </c>
      <c r="DJ196" s="773">
        <v>173108.72237999999</v>
      </c>
      <c r="DK196" s="773">
        <v>184036.24406</v>
      </c>
      <c r="DL196" s="773">
        <v>151101.30412000002</v>
      </c>
      <c r="DM196" s="746">
        <v>169697.41615</v>
      </c>
      <c r="DN196" s="746">
        <v>203508.94654999999</v>
      </c>
      <c r="DO196" s="746">
        <v>218970.46479999996</v>
      </c>
      <c r="DP196" s="746">
        <v>228559.74513999998</v>
      </c>
      <c r="DQ196" s="746">
        <v>222921.96862</v>
      </c>
      <c r="DR196" s="746">
        <v>225259.38297000004</v>
      </c>
      <c r="DS196" s="746">
        <v>198969.61935000002</v>
      </c>
      <c r="DT196" s="746">
        <v>238943.45684999996</v>
      </c>
      <c r="DU196" s="746">
        <v>228089.76886000001</v>
      </c>
      <c r="DV196" s="746">
        <v>254762.231</v>
      </c>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2">
        <v>32.467684867735137</v>
      </c>
      <c r="CV197" s="772">
        <v>35.759740811543026</v>
      </c>
      <c r="CW197" s="772">
        <v>36.254208046793117</v>
      </c>
      <c r="CX197" s="772">
        <v>31.22164512608337</v>
      </c>
      <c r="CY197" s="772">
        <v>27.336109748196929</v>
      </c>
      <c r="CZ197" s="772">
        <v>14.115640296081267</v>
      </c>
      <c r="DA197" s="772">
        <v>18.574076473367452</v>
      </c>
      <c r="DB197" s="772">
        <v>15.919518768359428</v>
      </c>
      <c r="DC197" s="772">
        <v>20.154760791400722</v>
      </c>
      <c r="DD197" s="772">
        <v>25.447970621290857</v>
      </c>
      <c r="DE197" s="772">
        <v>29.957738837540084</v>
      </c>
      <c r="DF197" s="773">
        <v>33.546643909272881</v>
      </c>
      <c r="DG197" s="773">
        <v>44.151331348922803</v>
      </c>
      <c r="DH197" s="773">
        <v>55.452703454793649</v>
      </c>
      <c r="DI197" s="773">
        <v>63.885106392941154</v>
      </c>
      <c r="DJ197" s="773">
        <v>34.171750838448965</v>
      </c>
      <c r="DK197" s="773">
        <v>35.329722309418031</v>
      </c>
      <c r="DL197" s="773">
        <v>32.374784449840242</v>
      </c>
      <c r="DM197" s="746">
        <v>39.013573240974935</v>
      </c>
      <c r="DN197" s="746">
        <v>38.736997011678007</v>
      </c>
      <c r="DO197" s="746">
        <v>38.368058689825759</v>
      </c>
      <c r="DP197" s="746">
        <v>41.711301992932462</v>
      </c>
      <c r="DQ197" s="746">
        <v>53.738216640394818</v>
      </c>
      <c r="DR197" s="746">
        <v>48.005615786832834</v>
      </c>
      <c r="DS197" s="746">
        <v>34.347879374422156</v>
      </c>
      <c r="DT197" s="746">
        <v>31.943305522527137</v>
      </c>
      <c r="DU197" s="746">
        <v>29.76379416333797</v>
      </c>
      <c r="DV197" s="746">
        <v>32.761736999999997</v>
      </c>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2">
        <v>38375.565630000005</v>
      </c>
      <c r="CV198" s="772">
        <v>42057.93275</v>
      </c>
      <c r="CW198" s="772">
        <v>43581.776640000004</v>
      </c>
      <c r="CX198" s="772">
        <v>36902.469850000001</v>
      </c>
      <c r="CY198" s="772">
        <v>33417.795399999995</v>
      </c>
      <c r="CZ198" s="772">
        <v>22067.169850000002</v>
      </c>
      <c r="DA198" s="772">
        <v>29127.294870000002</v>
      </c>
      <c r="DB198" s="772">
        <v>25562.362450000001</v>
      </c>
      <c r="DC198" s="772">
        <v>30194.709480000001</v>
      </c>
      <c r="DD198" s="772">
        <v>31525.88809</v>
      </c>
      <c r="DE198" s="772">
        <v>34604.924979999996</v>
      </c>
      <c r="DF198" s="773">
        <v>35757.599000000002</v>
      </c>
      <c r="DG198" s="773">
        <v>38269.900460000004</v>
      </c>
      <c r="DH198" s="773">
        <v>37887.467769999996</v>
      </c>
      <c r="DI198" s="773">
        <v>39711.176570000003</v>
      </c>
      <c r="DJ198" s="773">
        <v>24087.456399999999</v>
      </c>
      <c r="DK198" s="773">
        <v>26631.85742</v>
      </c>
      <c r="DL198" s="773">
        <v>26214.54868</v>
      </c>
      <c r="DM198" s="746">
        <v>31901.719990000001</v>
      </c>
      <c r="DN198" s="746">
        <v>28759.55197</v>
      </c>
      <c r="DO198" s="746">
        <v>29967.682450000004</v>
      </c>
      <c r="DP198" s="746">
        <v>33119.836300000003</v>
      </c>
      <c r="DQ198" s="746">
        <v>44836.493710000002</v>
      </c>
      <c r="DR198" s="746">
        <v>42143.458909999994</v>
      </c>
      <c r="DS198" s="746">
        <v>29558.653380000003</v>
      </c>
      <c r="DT198" s="746">
        <v>28806.260389999996</v>
      </c>
      <c r="DU198" s="746">
        <v>27479.118439999998</v>
      </c>
      <c r="DV198" s="746">
        <v>29853.973999999998</v>
      </c>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2">
        <v>52.195438642451229</v>
      </c>
      <c r="CV199" s="772">
        <v>53.484889096653113</v>
      </c>
      <c r="CW199" s="772">
        <v>54.401241843642993</v>
      </c>
      <c r="CX199" s="772">
        <v>56.110748871565164</v>
      </c>
      <c r="CY199" s="772">
        <v>54.914866939886238</v>
      </c>
      <c r="CZ199" s="772">
        <v>48.530408179155501</v>
      </c>
      <c r="DA199" s="772">
        <v>61.408203690194512</v>
      </c>
      <c r="DB199" s="772">
        <v>73.996315429065703</v>
      </c>
      <c r="DC199" s="772">
        <v>88.432822479609797</v>
      </c>
      <c r="DD199" s="772">
        <v>89.546977177826534</v>
      </c>
      <c r="DE199" s="772">
        <v>86.615730503153713</v>
      </c>
      <c r="DF199" s="773">
        <v>95.831954689707402</v>
      </c>
      <c r="DG199" s="773">
        <v>106.30533112040482</v>
      </c>
      <c r="DH199" s="773">
        <v>106.19952091347024</v>
      </c>
      <c r="DI199" s="773">
        <v>123.87904144190422</v>
      </c>
      <c r="DJ199" s="773">
        <v>120.18657616765765</v>
      </c>
      <c r="DK199" s="773">
        <v>120.90075391164524</v>
      </c>
      <c r="DL199" s="773">
        <v>131.8578942250538</v>
      </c>
      <c r="DM199" s="746">
        <v>133.97545995783912</v>
      </c>
      <c r="DN199" s="746">
        <v>120.73010305834921</v>
      </c>
      <c r="DO199" s="746">
        <v>134.51989358469808</v>
      </c>
      <c r="DP199" s="746">
        <v>122.30212995461228</v>
      </c>
      <c r="DQ199" s="746">
        <v>130.69973892336907</v>
      </c>
      <c r="DR199" s="746">
        <v>128.91479032234096</v>
      </c>
      <c r="DS199" s="746">
        <v>100.75569318586622</v>
      </c>
      <c r="DT199" s="746">
        <v>110.44147195434843</v>
      </c>
      <c r="DU199" s="746">
        <v>144.15063649145247</v>
      </c>
      <c r="DV199" s="746">
        <v>144.50631099999998</v>
      </c>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2">
        <v>59537.537379999987</v>
      </c>
      <c r="CV200" s="772">
        <v>62041.008190000008</v>
      </c>
      <c r="CW200" s="772">
        <v>62470.048189999994</v>
      </c>
      <c r="CX200" s="772">
        <v>67276.28376000002</v>
      </c>
      <c r="CY200" s="772">
        <v>63281.04199000002</v>
      </c>
      <c r="CZ200" s="772">
        <v>56925.388019999999</v>
      </c>
      <c r="DA200" s="772">
        <v>73477.313509999993</v>
      </c>
      <c r="DB200" s="772">
        <v>91980.88072999999</v>
      </c>
      <c r="DC200" s="772">
        <v>83311.513380000004</v>
      </c>
      <c r="DD200" s="772">
        <v>103400.03779</v>
      </c>
      <c r="DE200" s="772">
        <v>91755.556860000012</v>
      </c>
      <c r="DF200" s="773">
        <v>98246.063119999992</v>
      </c>
      <c r="DG200" s="773">
        <v>87991.428509999998</v>
      </c>
      <c r="DH200" s="773">
        <v>97003.818549999996</v>
      </c>
      <c r="DI200" s="773">
        <v>107125.86363000001</v>
      </c>
      <c r="DJ200" s="773">
        <v>125074.30439</v>
      </c>
      <c r="DK200" s="773">
        <v>130578.20396</v>
      </c>
      <c r="DL200" s="773">
        <v>137203.02854999996</v>
      </c>
      <c r="DM200" s="746">
        <v>141646.89911999996</v>
      </c>
      <c r="DN200" s="746">
        <v>126831.03272999998</v>
      </c>
      <c r="DO200" s="746">
        <v>131098.42539000002</v>
      </c>
      <c r="DP200" s="746">
        <v>126123.78278000004</v>
      </c>
      <c r="DQ200" s="746">
        <v>136372.13846999998</v>
      </c>
      <c r="DR200" s="746">
        <v>129582.98335000002</v>
      </c>
      <c r="DS200" s="746">
        <v>104640.18449000001</v>
      </c>
      <c r="DT200" s="746">
        <v>122215.33420000003</v>
      </c>
      <c r="DU200" s="746">
        <v>137555.90338999996</v>
      </c>
      <c r="DV200" s="746">
        <v>160790.315</v>
      </c>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1523</v>
      </c>
      <c r="B201" s="454" t="s">
        <v>1618</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483.33518578672749</v>
      </c>
      <c r="CN201" s="747">
        <v>515.12058607308995</v>
      </c>
      <c r="CO201" s="747">
        <v>547.96375215085993</v>
      </c>
      <c r="CP201" s="747">
        <v>547.92681615691117</v>
      </c>
      <c r="CQ201" s="747">
        <v>566.51987482244272</v>
      </c>
      <c r="CR201" s="747">
        <v>552.68084527978203</v>
      </c>
      <c r="CS201" s="747">
        <v>609.81658965640293</v>
      </c>
      <c r="CT201" s="747">
        <v>634.65443392118925</v>
      </c>
      <c r="CU201" s="774">
        <v>576.75290197554591</v>
      </c>
      <c r="CV201" s="774">
        <v>684.74909990314541</v>
      </c>
      <c r="CW201" s="774">
        <v>748.2129125668132</v>
      </c>
      <c r="CX201" s="774">
        <v>766.11065625591687</v>
      </c>
      <c r="CY201" s="774">
        <v>768.73135968444092</v>
      </c>
      <c r="CZ201" s="774">
        <v>607.44208649708128</v>
      </c>
      <c r="DA201" s="774">
        <v>935.08697791728036</v>
      </c>
      <c r="DB201" s="774">
        <v>776.30628110142652</v>
      </c>
      <c r="DC201" s="774">
        <v>673.51233161859852</v>
      </c>
      <c r="DD201" s="774">
        <v>827.36514332157367</v>
      </c>
      <c r="DE201" s="774">
        <v>830.19645942707825</v>
      </c>
      <c r="DF201" s="774">
        <v>919.47704238109895</v>
      </c>
      <c r="DG201" s="774">
        <v>839.37103695449582</v>
      </c>
      <c r="DH201" s="774">
        <v>1051.711951030803</v>
      </c>
      <c r="DI201" s="774">
        <v>1204.9300786538056</v>
      </c>
      <c r="DJ201" s="774">
        <v>1079.3862276237996</v>
      </c>
      <c r="DK201" s="774">
        <v>1143.7610831526304</v>
      </c>
      <c r="DL201" s="774">
        <v>1306.4498809178394</v>
      </c>
      <c r="DM201" s="747">
        <v>1261.7066250784942</v>
      </c>
      <c r="DN201" s="747">
        <v>1228.4983116062908</v>
      </c>
      <c r="DO201" s="747">
        <v>1273.6936162945003</v>
      </c>
      <c r="DP201" s="747">
        <v>1378.4847972277264</v>
      </c>
      <c r="DQ201" s="747">
        <v>1576.3016586389942</v>
      </c>
      <c r="DR201" s="747">
        <v>1442.9693665941725</v>
      </c>
      <c r="DS201" s="747">
        <v>1260.6057754193509</v>
      </c>
      <c r="DT201" s="747">
        <v>1124.9994592056526</v>
      </c>
      <c r="DU201" s="747">
        <v>1206.4181146115905</v>
      </c>
      <c r="DV201" s="747">
        <v>1234.0268478367452</v>
      </c>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2">
        <v>151.63850421187757</v>
      </c>
      <c r="CV202" s="772">
        <v>218.65639473740771</v>
      </c>
      <c r="CW202" s="772">
        <v>148.92551954699547</v>
      </c>
      <c r="CX202" s="772">
        <v>173.28248975617853</v>
      </c>
      <c r="CY202" s="772">
        <v>180.88221715716503</v>
      </c>
      <c r="CZ202" s="772">
        <v>130.61585636994673</v>
      </c>
      <c r="DA202" s="772">
        <v>170.08161025511245</v>
      </c>
      <c r="DB202" s="772">
        <v>178.45791243611097</v>
      </c>
      <c r="DC202" s="772">
        <v>204.88186571247613</v>
      </c>
      <c r="DD202" s="772">
        <v>180.66167070445249</v>
      </c>
      <c r="DE202" s="772">
        <v>159.49368225199939</v>
      </c>
      <c r="DF202" s="773">
        <v>191.61019972228837</v>
      </c>
      <c r="DG202" s="773">
        <v>154.59633481569588</v>
      </c>
      <c r="DH202" s="773">
        <v>177.83709798699945</v>
      </c>
      <c r="DI202" s="773">
        <v>177.89008743565523</v>
      </c>
      <c r="DJ202" s="773">
        <v>224.68867687492309</v>
      </c>
      <c r="DK202" s="773">
        <v>194.6660209071772</v>
      </c>
      <c r="DL202" s="773">
        <v>256.98068913605198</v>
      </c>
      <c r="DM202" s="746">
        <v>236.17951174546653</v>
      </c>
      <c r="DN202" s="746">
        <v>218.04035717890224</v>
      </c>
      <c r="DO202" s="746">
        <v>249.25320679939389</v>
      </c>
      <c r="DP202" s="746">
        <v>266.56733940384811</v>
      </c>
      <c r="DQ202" s="746">
        <v>225.46681972256667</v>
      </c>
      <c r="DR202" s="746">
        <v>216.00819581820929</v>
      </c>
      <c r="DS202" s="746">
        <v>296.16445982234654</v>
      </c>
      <c r="DT202" s="746">
        <v>241.40175309812648</v>
      </c>
      <c r="DU202" s="746">
        <v>232.47852052746035</v>
      </c>
      <c r="DV202" s="746">
        <v>261.70730600000002</v>
      </c>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2">
        <v>18922.959459999998</v>
      </c>
      <c r="CV203" s="772">
        <v>22842.219220000014</v>
      </c>
      <c r="CW203" s="772">
        <v>22543.330459999997</v>
      </c>
      <c r="CX203" s="772">
        <v>23681.807590000011</v>
      </c>
      <c r="CY203" s="772">
        <v>20703.723539999999</v>
      </c>
      <c r="CZ203" s="772">
        <v>14718.54111</v>
      </c>
      <c r="DA203" s="772">
        <v>24389.448779999999</v>
      </c>
      <c r="DB203" s="772">
        <v>24432.134689999999</v>
      </c>
      <c r="DC203" s="772">
        <v>26032.917040000004</v>
      </c>
      <c r="DD203" s="772">
        <v>40450.620029999998</v>
      </c>
      <c r="DE203" s="772">
        <v>17387.215960000001</v>
      </c>
      <c r="DF203" s="773">
        <v>18526.615230000003</v>
      </c>
      <c r="DG203" s="773">
        <v>17841.01009</v>
      </c>
      <c r="DH203" s="773">
        <v>20459.576440000004</v>
      </c>
      <c r="DI203" s="773">
        <v>23570.976389999996</v>
      </c>
      <c r="DJ203" s="773">
        <v>30503.658990000004</v>
      </c>
      <c r="DK203" s="773">
        <v>25367.143740000003</v>
      </c>
      <c r="DL203" s="773">
        <v>28837.483040000006</v>
      </c>
      <c r="DM203" s="746">
        <v>26337.187819999999</v>
      </c>
      <c r="DN203" s="746">
        <v>29264.695780000005</v>
      </c>
      <c r="DO203" s="746">
        <v>30895.081380000003</v>
      </c>
      <c r="DP203" s="746">
        <v>28744.68837</v>
      </c>
      <c r="DQ203" s="746">
        <v>28771.199420000001</v>
      </c>
      <c r="DR203" s="746">
        <v>36911.965989999997</v>
      </c>
      <c r="DS203" s="746">
        <v>38138.528019999991</v>
      </c>
      <c r="DT203" s="746">
        <v>37516.614789999992</v>
      </c>
      <c r="DU203" s="746">
        <v>40825.028369999993</v>
      </c>
      <c r="DV203" s="746">
        <v>50363.430999999997</v>
      </c>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2">
        <v>157.11993613264735</v>
      </c>
      <c r="CV204" s="772">
        <v>192.58222522163584</v>
      </c>
      <c r="CW204" s="772">
        <v>193.21626325043803</v>
      </c>
      <c r="CX204" s="772">
        <v>187.71945619610233</v>
      </c>
      <c r="CY204" s="772">
        <v>183.37153248434805</v>
      </c>
      <c r="CZ204" s="772">
        <v>148.10530404770392</v>
      </c>
      <c r="DA204" s="772">
        <v>241.25502167126561</v>
      </c>
      <c r="DB204" s="772">
        <v>189.1561493695412</v>
      </c>
      <c r="DC204" s="772">
        <v>166.95924639446073</v>
      </c>
      <c r="DD204" s="772">
        <v>228.82918285244261</v>
      </c>
      <c r="DE204" s="772">
        <v>253.92238347208632</v>
      </c>
      <c r="DF204" s="773">
        <v>231.41869348996647</v>
      </c>
      <c r="DG204" s="773">
        <v>220.87161559876947</v>
      </c>
      <c r="DH204" s="773">
        <v>267.68572120039892</v>
      </c>
      <c r="DI204" s="773">
        <v>290.63715556896409</v>
      </c>
      <c r="DJ204" s="773">
        <v>264.97060759556371</v>
      </c>
      <c r="DK204" s="773">
        <v>250.96777739359692</v>
      </c>
      <c r="DL204" s="773">
        <v>254.8174285519701</v>
      </c>
      <c r="DM204" s="746">
        <v>282.27929867545788</v>
      </c>
      <c r="DN204" s="746">
        <v>258.38884327693216</v>
      </c>
      <c r="DO204" s="746">
        <v>239.6663676500751</v>
      </c>
      <c r="DP204" s="746">
        <v>269.21663885789303</v>
      </c>
      <c r="DQ204" s="746">
        <v>324.58402756519723</v>
      </c>
      <c r="DR204" s="746">
        <v>283.30328992548192</v>
      </c>
      <c r="DS204" s="746">
        <v>274.13934946522426</v>
      </c>
      <c r="DT204" s="746">
        <v>270.65575236406613</v>
      </c>
      <c r="DU204" s="746">
        <v>328.03286894546011</v>
      </c>
      <c r="DV204" s="746">
        <v>321.36155400000001</v>
      </c>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2">
        <v>227800.8444899997</v>
      </c>
      <c r="CV205" s="772">
        <v>295081.29295000073</v>
      </c>
      <c r="CW205" s="772">
        <v>314515.48844999966</v>
      </c>
      <c r="CX205" s="772">
        <v>337656.00400000036</v>
      </c>
      <c r="CY205" s="772">
        <v>266442.51126</v>
      </c>
      <c r="CZ205" s="772">
        <v>240198.33329000001</v>
      </c>
      <c r="DA205" s="772">
        <v>511035.52241999999</v>
      </c>
      <c r="DB205" s="772">
        <v>410274.78928999999</v>
      </c>
      <c r="DC205" s="772">
        <v>261649.59974000001</v>
      </c>
      <c r="DD205" s="772">
        <v>341178.45943999995</v>
      </c>
      <c r="DE205" s="772">
        <v>384892.48018999997</v>
      </c>
      <c r="DF205" s="773">
        <v>360196.55697999999</v>
      </c>
      <c r="DG205" s="773">
        <v>301278.37391999998</v>
      </c>
      <c r="DH205" s="773">
        <v>370682.66687000002</v>
      </c>
      <c r="DI205" s="773">
        <v>426088.14002999995</v>
      </c>
      <c r="DJ205" s="773">
        <v>439884.82541000011</v>
      </c>
      <c r="DK205" s="773">
        <v>417498.41604000004</v>
      </c>
      <c r="DL205" s="773">
        <v>393100.6114799999</v>
      </c>
      <c r="DM205" s="746">
        <v>417164.15070000006</v>
      </c>
      <c r="DN205" s="746">
        <v>446086.53002000001</v>
      </c>
      <c r="DO205" s="746">
        <v>377475.82925999997</v>
      </c>
      <c r="DP205" s="746">
        <v>461870.66499000002</v>
      </c>
      <c r="DQ205" s="746">
        <v>622632.35658999998</v>
      </c>
      <c r="DR205" s="746">
        <v>538195.73965999996</v>
      </c>
      <c r="DS205" s="746">
        <v>474722.77371000004</v>
      </c>
      <c r="DT205" s="746">
        <v>544742.58959999995</v>
      </c>
      <c r="DU205" s="746">
        <v>639884.70611000003</v>
      </c>
      <c r="DV205" s="746">
        <v>569727.65599999996</v>
      </c>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2">
        <v>122.38955620311326</v>
      </c>
      <c r="CV206" s="772">
        <v>131.83442146577889</v>
      </c>
      <c r="CW206" s="772">
        <v>141.77984903744684</v>
      </c>
      <c r="CX206" s="772">
        <v>125.48957138559703</v>
      </c>
      <c r="CY206" s="772">
        <v>141.01503268541575</v>
      </c>
      <c r="CZ206" s="772">
        <v>75.238341564342846</v>
      </c>
      <c r="DA206" s="772">
        <v>60.905627225756405</v>
      </c>
      <c r="DB206" s="772">
        <v>71.582895413584566</v>
      </c>
      <c r="DC206" s="772">
        <v>59.626026136301938</v>
      </c>
      <c r="DD206" s="772">
        <v>103.06464856239856</v>
      </c>
      <c r="DE206" s="772">
        <v>106.39875607828823</v>
      </c>
      <c r="DF206" s="773">
        <v>128.17207535045475</v>
      </c>
      <c r="DG206" s="773">
        <v>143.69305421556831</v>
      </c>
      <c r="DH206" s="773">
        <v>165.56920055691251</v>
      </c>
      <c r="DI206" s="773">
        <v>252.59189909049684</v>
      </c>
      <c r="DJ206" s="773">
        <v>201.20458135417991</v>
      </c>
      <c r="DK206" s="773">
        <v>188.17299544730366</v>
      </c>
      <c r="DL206" s="773">
        <v>163.32866586738905</v>
      </c>
      <c r="DM206" s="746">
        <v>155.63185365026328</v>
      </c>
      <c r="DN206" s="746">
        <v>172.83599836314772</v>
      </c>
      <c r="DO206" s="746">
        <v>172.47784592919319</v>
      </c>
      <c r="DP206" s="746">
        <v>192.96044996969471</v>
      </c>
      <c r="DQ206" s="746">
        <v>195.11929725945294</v>
      </c>
      <c r="DR206" s="746">
        <v>179.57406901970887</v>
      </c>
      <c r="DS206" s="746">
        <v>168.92683374399624</v>
      </c>
      <c r="DT206" s="746">
        <v>161.52603060835392</v>
      </c>
      <c r="DU206" s="746">
        <v>150.4919218749161</v>
      </c>
      <c r="DV206" s="746">
        <v>164.57494500000001</v>
      </c>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2">
        <v>214326.64565999998</v>
      </c>
      <c r="CV207" s="772">
        <v>223126.96479000003</v>
      </c>
      <c r="CW207" s="772">
        <v>240669.39956999998</v>
      </c>
      <c r="CX207" s="772">
        <v>224168.82668</v>
      </c>
      <c r="CY207" s="772">
        <v>230026.55352999998</v>
      </c>
      <c r="CZ207" s="772">
        <v>146344.79442000002</v>
      </c>
      <c r="DA207" s="772">
        <v>139174.65894000002</v>
      </c>
      <c r="DB207" s="772">
        <v>175867.89536000002</v>
      </c>
      <c r="DC207" s="772">
        <v>141720.09073</v>
      </c>
      <c r="DD207" s="772">
        <v>174767.99333</v>
      </c>
      <c r="DE207" s="772">
        <v>169327.00451</v>
      </c>
      <c r="DF207" s="773">
        <v>193543.97586999999</v>
      </c>
      <c r="DG207" s="773">
        <v>210056.37750999999</v>
      </c>
      <c r="DH207" s="773">
        <v>197566.76963999998</v>
      </c>
      <c r="DI207" s="773">
        <v>242262.28709</v>
      </c>
      <c r="DJ207" s="773">
        <v>215388.47713999997</v>
      </c>
      <c r="DK207" s="773">
        <v>217152.20571000001</v>
      </c>
      <c r="DL207" s="773">
        <v>210589.09981000001</v>
      </c>
      <c r="DM207" s="746">
        <v>208510.47016000003</v>
      </c>
      <c r="DN207" s="746">
        <v>197045.04491</v>
      </c>
      <c r="DO207" s="746">
        <v>203779.16507000002</v>
      </c>
      <c r="DP207" s="746">
        <v>233528.65476</v>
      </c>
      <c r="DQ207" s="746">
        <v>238828.3241</v>
      </c>
      <c r="DR207" s="746">
        <v>238427.75543000002</v>
      </c>
      <c r="DS207" s="746">
        <v>264609.75133</v>
      </c>
      <c r="DT207" s="746">
        <v>288125.10109000001</v>
      </c>
      <c r="DU207" s="746">
        <v>220187.52932</v>
      </c>
      <c r="DV207" s="746">
        <v>258250.13200000001</v>
      </c>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2">
        <v>59880.284810000005</v>
      </c>
      <c r="CV208" s="772">
        <v>59896.838080000001</v>
      </c>
      <c r="CW208" s="772">
        <v>65354.66406000001</v>
      </c>
      <c r="CX208" s="772">
        <v>59322.398699999998</v>
      </c>
      <c r="CY208" s="772">
        <v>70454.39056</v>
      </c>
      <c r="CZ208" s="772">
        <v>53326.154399999999</v>
      </c>
      <c r="DA208" s="772">
        <v>43345.536900000006</v>
      </c>
      <c r="DB208" s="772">
        <v>52232.665380000006</v>
      </c>
      <c r="DC208" s="772">
        <v>55285.246269999996</v>
      </c>
      <c r="DD208" s="772">
        <v>61340.618350000004</v>
      </c>
      <c r="DE208" s="772">
        <v>61136.97236</v>
      </c>
      <c r="DF208" s="773">
        <v>65702.139910000013</v>
      </c>
      <c r="DG208" s="773">
        <v>70166.496910000016</v>
      </c>
      <c r="DH208" s="773">
        <v>72856.632729999998</v>
      </c>
      <c r="DI208" s="773">
        <v>78563.109400000001</v>
      </c>
      <c r="DJ208" s="773">
        <v>62446.596100000002</v>
      </c>
      <c r="DK208" s="773">
        <v>63295.573400000001</v>
      </c>
      <c r="DL208" s="773">
        <v>58950.006909999996</v>
      </c>
      <c r="DM208" s="746">
        <v>65170.339589999996</v>
      </c>
      <c r="DN208" s="746">
        <v>68430.789069999999</v>
      </c>
      <c r="DO208" s="746">
        <v>72738.360499999995</v>
      </c>
      <c r="DP208" s="746">
        <v>78037.958830000003</v>
      </c>
      <c r="DQ208" s="746">
        <v>87603.442980000007</v>
      </c>
      <c r="DR208" s="746">
        <v>76926.438030000005</v>
      </c>
      <c r="DS208" s="746">
        <v>81988.055139999982</v>
      </c>
      <c r="DT208" s="746">
        <v>71653.147140000001</v>
      </c>
      <c r="DU208" s="746">
        <v>42265.685960000003</v>
      </c>
      <c r="DV208" s="746">
        <v>41345.998</v>
      </c>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2">
        <v>71270.266410000011</v>
      </c>
      <c r="CV209" s="772">
        <v>68386.413489999992</v>
      </c>
      <c r="CW209" s="772">
        <v>77063.363980000009</v>
      </c>
      <c r="CX209" s="772">
        <v>71412.781010000006</v>
      </c>
      <c r="CY209" s="772">
        <v>73943.136469999998</v>
      </c>
      <c r="CZ209" s="772">
        <v>68279.724210000015</v>
      </c>
      <c r="DA209" s="772">
        <v>56900.872990000003</v>
      </c>
      <c r="DB209" s="772">
        <v>74997.389159999992</v>
      </c>
      <c r="DC209" s="772">
        <v>54391.495159999999</v>
      </c>
      <c r="DD209" s="772">
        <v>74865.657609999995</v>
      </c>
      <c r="DE209" s="772">
        <v>68797.922449999984</v>
      </c>
      <c r="DF209" s="773">
        <v>76973.308969999998</v>
      </c>
      <c r="DG209" s="773">
        <v>93999.545870000002</v>
      </c>
      <c r="DH209" s="773">
        <v>80687.923089999997</v>
      </c>
      <c r="DI209" s="773">
        <v>102457.92344</v>
      </c>
      <c r="DJ209" s="773">
        <v>86188.284699999989</v>
      </c>
      <c r="DK209" s="773">
        <v>80299.633020000008</v>
      </c>
      <c r="DL209" s="773">
        <v>79691.405899999998</v>
      </c>
      <c r="DM209" s="746">
        <v>91280.801160000003</v>
      </c>
      <c r="DN209" s="746">
        <v>81742.869569999995</v>
      </c>
      <c r="DO209" s="746">
        <v>85801.792290000012</v>
      </c>
      <c r="DP209" s="746">
        <v>89515.541990000012</v>
      </c>
      <c r="DQ209" s="746">
        <v>103413.07776999997</v>
      </c>
      <c r="DR209" s="746">
        <v>100454.19339000001</v>
      </c>
      <c r="DS209" s="746">
        <v>92570.683279999997</v>
      </c>
      <c r="DT209" s="746">
        <v>92466.929560000004</v>
      </c>
      <c r="DU209" s="746">
        <v>74635.779549999992</v>
      </c>
      <c r="DV209" s="746">
        <v>74851.198999999993</v>
      </c>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2">
        <v>37712.710269999996</v>
      </c>
      <c r="CV210" s="772">
        <v>55520.132950000007</v>
      </c>
      <c r="CW210" s="772">
        <v>60666.732359999995</v>
      </c>
      <c r="CX210" s="772">
        <v>59045.926850000003</v>
      </c>
      <c r="CY210" s="772">
        <v>70889.671929999997</v>
      </c>
      <c r="CZ210" s="772">
        <v>14720.63523</v>
      </c>
      <c r="DA210" s="772">
        <v>20871.119320000005</v>
      </c>
      <c r="DB210" s="772">
        <v>27455.629710000001</v>
      </c>
      <c r="DC210" s="772">
        <v>21458.289389999998</v>
      </c>
      <c r="DD210" s="772">
        <v>26735.20436</v>
      </c>
      <c r="DE210" s="772">
        <v>32521.806499999999</v>
      </c>
      <c r="DF210" s="773">
        <v>34680.307890000004</v>
      </c>
      <c r="DG210" s="773">
        <v>30156.432130000001</v>
      </c>
      <c r="DH210" s="773">
        <v>26596.679690000001</v>
      </c>
      <c r="DI210" s="773">
        <v>45255.580629999997</v>
      </c>
      <c r="DJ210" s="773">
        <v>40704.720370000003</v>
      </c>
      <c r="DK210" s="773">
        <v>40070.504509999999</v>
      </c>
      <c r="DL210" s="773">
        <v>38186.201649999995</v>
      </c>
      <c r="DM210" s="746">
        <v>39457.752980000005</v>
      </c>
      <c r="DN210" s="746">
        <v>27922.437550000006</v>
      </c>
      <c r="DO210" s="746">
        <v>37149.736090000006</v>
      </c>
      <c r="DP210" s="746">
        <v>38553.956230000003</v>
      </c>
      <c r="DQ210" s="746">
        <v>35353.734959999994</v>
      </c>
      <c r="DR210" s="746">
        <v>43046.57258</v>
      </c>
      <c r="DS210" s="746">
        <v>34440.945480000002</v>
      </c>
      <c r="DT210" s="746">
        <v>35593.79694</v>
      </c>
      <c r="DU210" s="746">
        <v>26272.903759999997</v>
      </c>
      <c r="DV210" s="746">
        <v>29136.584999999999</v>
      </c>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2">
        <v>68.42918450325331</v>
      </c>
      <c r="CV211" s="772">
        <v>69.57670725849151</v>
      </c>
      <c r="CW211" s="772">
        <v>74.118091757500451</v>
      </c>
      <c r="CX211" s="772">
        <v>85.806638088882295</v>
      </c>
      <c r="CY211" s="772">
        <v>82.712666732277867</v>
      </c>
      <c r="CZ211" s="772">
        <v>71.774618791458209</v>
      </c>
      <c r="DA211" s="772">
        <v>90.475874553759013</v>
      </c>
      <c r="DB211" s="772">
        <v>100.24352033685459</v>
      </c>
      <c r="DC211" s="772">
        <v>77.840687052254367</v>
      </c>
      <c r="DD211" s="772">
        <v>90.56223612719063</v>
      </c>
      <c r="DE211" s="772">
        <v>105.16678046739442</v>
      </c>
      <c r="DF211" s="773">
        <v>125.7537200723997</v>
      </c>
      <c r="DG211" s="773">
        <v>85.371039145279553</v>
      </c>
      <c r="DH211" s="773">
        <v>119.98119587864646</v>
      </c>
      <c r="DI211" s="773">
        <v>130.48549171781315</v>
      </c>
      <c r="DJ211" s="773">
        <v>157.12673945753028</v>
      </c>
      <c r="DK211" s="773">
        <v>152.67121115372444</v>
      </c>
      <c r="DL211" s="773">
        <v>147.58552926423431</v>
      </c>
      <c r="DM211" s="746">
        <v>163.11444423255767</v>
      </c>
      <c r="DN211" s="746">
        <v>219.90144981559462</v>
      </c>
      <c r="DO211" s="746">
        <v>153.88143133049479</v>
      </c>
      <c r="DP211" s="746">
        <v>167.25420242378786</v>
      </c>
      <c r="DQ211" s="746">
        <v>201.22341607906873</v>
      </c>
      <c r="DR211" s="746">
        <v>206.05233601482885</v>
      </c>
      <c r="DS211" s="746">
        <v>162.40033876972609</v>
      </c>
      <c r="DT211" s="746">
        <v>220.75961474704926</v>
      </c>
      <c r="DU211" s="746">
        <v>198.33350724670157</v>
      </c>
      <c r="DV211" s="746">
        <v>247.055418</v>
      </c>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2">
        <v>132138.51689999999</v>
      </c>
      <c r="CV212" s="772">
        <v>114568.75559999992</v>
      </c>
      <c r="CW212" s="772">
        <v>138865.96937000001</v>
      </c>
      <c r="CX212" s="772">
        <v>177062.15943999993</v>
      </c>
      <c r="CY212" s="772">
        <v>158044.90289</v>
      </c>
      <c r="CZ212" s="772">
        <v>120147.67887</v>
      </c>
      <c r="DA212" s="772">
        <v>172063.08662000002</v>
      </c>
      <c r="DB212" s="772">
        <v>210615.80361999999</v>
      </c>
      <c r="DC212" s="772">
        <v>155998.83616000001</v>
      </c>
      <c r="DD212" s="772">
        <v>134189.46791000001</v>
      </c>
      <c r="DE212" s="772">
        <v>155583.73336000001</v>
      </c>
      <c r="DF212" s="773">
        <v>196382.86718999999</v>
      </c>
      <c r="DG212" s="773">
        <v>131059.84506000001</v>
      </c>
      <c r="DH212" s="773">
        <v>163514.56912999999</v>
      </c>
      <c r="DI212" s="773">
        <v>186689.79047000001</v>
      </c>
      <c r="DJ212" s="773">
        <v>283687.52607999998</v>
      </c>
      <c r="DK212" s="773">
        <v>261126.84699000002</v>
      </c>
      <c r="DL212" s="773">
        <v>223963.46392000001</v>
      </c>
      <c r="DM212" s="746">
        <v>320991.99488999997</v>
      </c>
      <c r="DN212" s="746">
        <v>446385.46529000002</v>
      </c>
      <c r="DO212" s="746">
        <v>271413.64244000003</v>
      </c>
      <c r="DP212" s="746">
        <v>251060.00976000002</v>
      </c>
      <c r="DQ212" s="746">
        <v>340630.07260000001</v>
      </c>
      <c r="DR212" s="746">
        <v>348859.48473000003</v>
      </c>
      <c r="DS212" s="746">
        <v>248701.00658000004</v>
      </c>
      <c r="DT212" s="746">
        <v>341915.82775</v>
      </c>
      <c r="DU212" s="746">
        <v>372017.86460999993</v>
      </c>
      <c r="DV212" s="746">
        <v>428046.07900000003</v>
      </c>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2">
        <v>99.225282522443564</v>
      </c>
      <c r="CV213" s="772">
        <v>98.991111372303564</v>
      </c>
      <c r="CW213" s="772">
        <v>116.83868490590464</v>
      </c>
      <c r="CX213" s="772">
        <v>101.6582454183033</v>
      </c>
      <c r="CY213" s="772">
        <v>111.48394830655546</v>
      </c>
      <c r="CZ213" s="772">
        <v>86.217666183805136</v>
      </c>
      <c r="DA213" s="772">
        <v>114.07542452158816</v>
      </c>
      <c r="DB213" s="772">
        <v>114.02515488237505</v>
      </c>
      <c r="DC213" s="772">
        <v>87.688996220375429</v>
      </c>
      <c r="DD213" s="772">
        <v>135.15782663510274</v>
      </c>
      <c r="DE213" s="772">
        <v>120.35049890552305</v>
      </c>
      <c r="DF213" s="773">
        <v>137.5139042029196</v>
      </c>
      <c r="DG213" s="773">
        <v>109.74409407172095</v>
      </c>
      <c r="DH213" s="773">
        <v>141.69456705208722</v>
      </c>
      <c r="DI213" s="773">
        <v>181.20547786686586</v>
      </c>
      <c r="DJ213" s="773">
        <v>144.91277682774285</v>
      </c>
      <c r="DK213" s="773">
        <v>133.05467527147508</v>
      </c>
      <c r="DL213" s="773">
        <v>133.48399877689928</v>
      </c>
      <c r="DM213" s="746">
        <v>149.83341017140361</v>
      </c>
      <c r="DN213" s="746">
        <v>125.38111146917907</v>
      </c>
      <c r="DO213" s="746">
        <v>143.06698371112819</v>
      </c>
      <c r="DP213" s="746">
        <v>137.05072189758479</v>
      </c>
      <c r="DQ213" s="746">
        <v>138.65641444437205</v>
      </c>
      <c r="DR213" s="746">
        <v>140.80427526975305</v>
      </c>
      <c r="DS213" s="746">
        <v>146.95614695687806</v>
      </c>
      <c r="DT213" s="746">
        <v>184.9515638739891</v>
      </c>
      <c r="DU213" s="746">
        <v>186.22409764036013</v>
      </c>
      <c r="DV213" s="746">
        <v>157.893214</v>
      </c>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2">
        <v>35667.071670000019</v>
      </c>
      <c r="CV214" s="772">
        <v>33558.483570000011</v>
      </c>
      <c r="CW214" s="772">
        <v>41878.88059000003</v>
      </c>
      <c r="CX214" s="772">
        <v>41499.674229999997</v>
      </c>
      <c r="CY214" s="772">
        <v>37119.063670000003</v>
      </c>
      <c r="CZ214" s="772">
        <v>32862.507329999993</v>
      </c>
      <c r="DA214" s="772">
        <v>45270.859519999969</v>
      </c>
      <c r="DB214" s="772">
        <v>45184.684889999975</v>
      </c>
      <c r="DC214" s="772">
        <v>33676.609259999997</v>
      </c>
      <c r="DD214" s="772">
        <v>38863.085219999979</v>
      </c>
      <c r="DE214" s="772">
        <v>41951.90009000001</v>
      </c>
      <c r="DF214" s="773">
        <v>45437.740530000039</v>
      </c>
      <c r="DG214" s="773">
        <v>40280.749159999992</v>
      </c>
      <c r="DH214" s="773">
        <v>48114.631850000034</v>
      </c>
      <c r="DI214" s="773">
        <v>53949.297039999947</v>
      </c>
      <c r="DJ214" s="773">
        <v>47738.394400000048</v>
      </c>
      <c r="DK214" s="773">
        <v>46364.402689999995</v>
      </c>
      <c r="DL214" s="773">
        <v>46925.397730000026</v>
      </c>
      <c r="DM214" s="746">
        <v>56926.202510000032</v>
      </c>
      <c r="DN214" s="746">
        <v>44568.125269999902</v>
      </c>
      <c r="DO214" s="746">
        <v>48440.891219999932</v>
      </c>
      <c r="DP214" s="746">
        <v>50837.556789999973</v>
      </c>
      <c r="DQ214" s="746">
        <v>56921.154740000027</v>
      </c>
      <c r="DR214" s="746">
        <v>51644.773229999992</v>
      </c>
      <c r="DS214" s="746">
        <v>55843.57761999996</v>
      </c>
      <c r="DT214" s="746">
        <v>53589.729990000007</v>
      </c>
      <c r="DU214" s="746">
        <v>67141.244980000018</v>
      </c>
      <c r="DV214" s="746">
        <v>62189.762000000002</v>
      </c>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1524</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4">
        <v>225.38007949020221</v>
      </c>
      <c r="CV215" s="774">
        <v>224.84515182917841</v>
      </c>
      <c r="CW215" s="774">
        <v>291.67706063776387</v>
      </c>
      <c r="CX215" s="774">
        <v>273.55040312975484</v>
      </c>
      <c r="CY215" s="774">
        <v>169.24383346092529</v>
      </c>
      <c r="CZ215" s="774">
        <v>76.018043389490572</v>
      </c>
      <c r="DA215" s="774">
        <v>138.31211852468269</v>
      </c>
      <c r="DB215" s="774">
        <v>149.37431998247291</v>
      </c>
      <c r="DC215" s="774">
        <v>153.1908748594189</v>
      </c>
      <c r="DD215" s="774">
        <v>151.91246822010706</v>
      </c>
      <c r="DE215" s="774">
        <v>145.201552387557</v>
      </c>
      <c r="DF215" s="775">
        <v>167.06929672856572</v>
      </c>
      <c r="DG215" s="775">
        <v>164.12493486453815</v>
      </c>
      <c r="DH215" s="775">
        <v>224.46039790047558</v>
      </c>
      <c r="DI215" s="775">
        <v>257.28411378097428</v>
      </c>
      <c r="DJ215" s="775">
        <v>240.57671969198643</v>
      </c>
      <c r="DK215" s="775">
        <v>228.62048496811673</v>
      </c>
      <c r="DL215" s="775">
        <v>217.17637949407342</v>
      </c>
      <c r="DM215" s="747">
        <v>319.59481973258318</v>
      </c>
      <c r="DN215" s="747">
        <v>291.57208081156637</v>
      </c>
      <c r="DO215" s="747">
        <v>240.16062377684494</v>
      </c>
      <c r="DP215" s="747">
        <v>242.4510432196283</v>
      </c>
      <c r="DQ215" s="747">
        <v>336.37683347394591</v>
      </c>
      <c r="DR215" s="747">
        <v>274.56741587687793</v>
      </c>
      <c r="DS215" s="747">
        <v>224.51778005134125</v>
      </c>
      <c r="DT215" s="747">
        <v>257.03738473197626</v>
      </c>
      <c r="DU215" s="747">
        <v>359.50040705106255</v>
      </c>
      <c r="DV215" s="747">
        <v>283.99923763444372</v>
      </c>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2">
        <v>42.866768743094397</v>
      </c>
      <c r="CV216" s="772">
        <v>46.421673471164425</v>
      </c>
      <c r="CW216" s="772">
        <v>62.785190796036531</v>
      </c>
      <c r="CX216" s="772">
        <v>60.770615012852723</v>
      </c>
      <c r="CY216" s="772">
        <v>41.919150349999946</v>
      </c>
      <c r="CZ216" s="772">
        <v>2.9813514679779676</v>
      </c>
      <c r="DA216" s="772">
        <v>18.075161303602037</v>
      </c>
      <c r="DB216" s="772">
        <v>43.955106425157865</v>
      </c>
      <c r="DC216" s="772">
        <v>38.215645937063684</v>
      </c>
      <c r="DD216" s="772">
        <v>30.93279854562822</v>
      </c>
      <c r="DE216" s="772">
        <v>33.045285735298677</v>
      </c>
      <c r="DF216" s="773">
        <v>43.876708193289062</v>
      </c>
      <c r="DG216" s="773">
        <v>50.191587769453889</v>
      </c>
      <c r="DH216" s="773">
        <v>56.927448836808772</v>
      </c>
      <c r="DI216" s="773">
        <v>57.814764844361129</v>
      </c>
      <c r="DJ216" s="773">
        <v>67.899275681255773</v>
      </c>
      <c r="DK216" s="773">
        <v>37.282666010148652</v>
      </c>
      <c r="DL216" s="773">
        <v>38.58056461858034</v>
      </c>
      <c r="DM216" s="746">
        <v>42.34105665498145</v>
      </c>
      <c r="DN216" s="746">
        <v>50.283981966765289</v>
      </c>
      <c r="DO216" s="746">
        <v>38.537378700389809</v>
      </c>
      <c r="DP216" s="746">
        <v>38.727308637593872</v>
      </c>
      <c r="DQ216" s="746">
        <v>59.455848317435574</v>
      </c>
      <c r="DR216" s="746">
        <v>61.697553645799061</v>
      </c>
      <c r="DS216" s="746">
        <v>46.011303315269693</v>
      </c>
      <c r="DT216" s="746">
        <v>43.942731332899449</v>
      </c>
      <c r="DU216" s="746">
        <v>63.801200895337914</v>
      </c>
      <c r="DV216" s="746">
        <v>72.444084000786688</v>
      </c>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2">
        <v>98.749969355227535</v>
      </c>
      <c r="CV217" s="772">
        <v>113.55146019608745</v>
      </c>
      <c r="CW217" s="772">
        <v>138.59503719370699</v>
      </c>
      <c r="CX217" s="772">
        <v>107.10353325497802</v>
      </c>
      <c r="CY217" s="772">
        <v>84.083850774925196</v>
      </c>
      <c r="CZ217" s="772">
        <v>1.98366283932834</v>
      </c>
      <c r="DA217" s="772">
        <v>8.4662385554058854</v>
      </c>
      <c r="DB217" s="772">
        <v>25.923693577826906</v>
      </c>
      <c r="DC217" s="772">
        <v>22.652731241393809</v>
      </c>
      <c r="DD217" s="772">
        <v>30.508092524321</v>
      </c>
      <c r="DE217" s="772">
        <v>44.158032725161618</v>
      </c>
      <c r="DF217" s="773">
        <v>52.577731049500116</v>
      </c>
      <c r="DG217" s="773">
        <v>56.460645301705057</v>
      </c>
      <c r="DH217" s="773">
        <v>101.57328154171881</v>
      </c>
      <c r="DI217" s="773">
        <v>134.28916035173489</v>
      </c>
      <c r="DJ217" s="773">
        <v>107.9237810134163</v>
      </c>
      <c r="DK217" s="773">
        <v>114.69999999999999</v>
      </c>
      <c r="DL217" s="773">
        <v>121.4</v>
      </c>
      <c r="DM217" s="746">
        <v>178.7</v>
      </c>
      <c r="DN217" s="746">
        <v>149</v>
      </c>
      <c r="DO217" s="746">
        <v>138.9</v>
      </c>
      <c r="DP217" s="746">
        <v>135.1</v>
      </c>
      <c r="DQ217" s="746">
        <v>177.29999999999998</v>
      </c>
      <c r="DR217" s="746">
        <v>126.1</v>
      </c>
      <c r="DS217" s="746">
        <v>130.65985228677846</v>
      </c>
      <c r="DT217" s="746">
        <v>121.738561</v>
      </c>
      <c r="DU217" s="746">
        <v>190.58766720000003</v>
      </c>
      <c r="DV217" s="746">
        <v>161.50869795798579</v>
      </c>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2">
        <v>83.74022852829026</v>
      </c>
      <c r="CV218" s="772">
        <v>64.853079822469709</v>
      </c>
      <c r="CW218" s="772">
        <v>90.277894308563504</v>
      </c>
      <c r="CX218" s="772">
        <v>105.65731652246726</v>
      </c>
      <c r="CY218" s="772">
        <v>43.221893996543344</v>
      </c>
      <c r="CZ218" s="772">
        <v>71.034090742727443</v>
      </c>
      <c r="DA218" s="772">
        <v>111.75178032621793</v>
      </c>
      <c r="DB218" s="772">
        <v>79.476581640031299</v>
      </c>
      <c r="DC218" s="772">
        <v>92.303559341504567</v>
      </c>
      <c r="DD218" s="772">
        <v>90.452638810701018</v>
      </c>
      <c r="DE218" s="772">
        <v>67.979295587639854</v>
      </c>
      <c r="DF218" s="773">
        <v>70.595919146319716</v>
      </c>
      <c r="DG218" s="773">
        <v>57.3385934539224</v>
      </c>
      <c r="DH218" s="773">
        <v>65.82555918249119</v>
      </c>
      <c r="DI218" s="773">
        <v>65.04608024542145</v>
      </c>
      <c r="DJ218" s="773">
        <v>64.619554657857492</v>
      </c>
      <c r="DK218" s="773">
        <v>76.557320618511213</v>
      </c>
      <c r="DL218" s="773">
        <v>57.115316536036268</v>
      </c>
      <c r="DM218" s="746">
        <v>98.473264738144934</v>
      </c>
      <c r="DN218" s="746">
        <v>92.207600505344246</v>
      </c>
      <c r="DO218" s="746">
        <v>62.636713856998327</v>
      </c>
      <c r="DP218" s="746">
        <v>68.540773842577607</v>
      </c>
      <c r="DQ218" s="746">
        <v>99.540486817053548</v>
      </c>
      <c r="DR218" s="746">
        <v>86.689363891622065</v>
      </c>
      <c r="DS218" s="746">
        <v>47.755226542476279</v>
      </c>
      <c r="DT218" s="746">
        <v>91.267881822820016</v>
      </c>
      <c r="DU218" s="746">
        <v>105.0258695762677</v>
      </c>
      <c r="DV218" s="746">
        <v>49.959924456214409</v>
      </c>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1525</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239.22771738517491</v>
      </c>
      <c r="CN219" s="747">
        <v>244.56359349772342</v>
      </c>
      <c r="CO219" s="747">
        <v>290.01687594176565</v>
      </c>
      <c r="CP219" s="747">
        <v>282.41977239841469</v>
      </c>
      <c r="CQ219" s="747">
        <v>266.32156569325895</v>
      </c>
      <c r="CR219" s="747">
        <v>237.91734560878149</v>
      </c>
      <c r="CS219" s="747">
        <v>283.82063734956893</v>
      </c>
      <c r="CT219" s="747">
        <v>269.17400513587211</v>
      </c>
      <c r="CU219" s="774">
        <v>257.71073993275763</v>
      </c>
      <c r="CV219" s="774">
        <v>227.4876508315007</v>
      </c>
      <c r="CW219" s="774">
        <v>291.42311270925632</v>
      </c>
      <c r="CX219" s="774">
        <v>256.38427283858971</v>
      </c>
      <c r="CY219" s="774">
        <v>207.29061764899438</v>
      </c>
      <c r="CZ219" s="774">
        <v>87.885893488522044</v>
      </c>
      <c r="DA219" s="774">
        <v>126.18334247064709</v>
      </c>
      <c r="DB219" s="774">
        <v>109.91971760469056</v>
      </c>
      <c r="DC219" s="774">
        <v>155.43483410617051</v>
      </c>
      <c r="DD219" s="774">
        <v>180.5284647062021</v>
      </c>
      <c r="DE219" s="774">
        <v>216.89361275114939</v>
      </c>
      <c r="DF219" s="775">
        <v>188.95168580384077</v>
      </c>
      <c r="DG219" s="775">
        <v>203.72776765506728</v>
      </c>
      <c r="DH219" s="775">
        <v>209.49118572539879</v>
      </c>
      <c r="DI219" s="775">
        <v>199.77244525696699</v>
      </c>
      <c r="DJ219" s="775">
        <v>263.55036257203875</v>
      </c>
      <c r="DK219" s="775">
        <v>222.91479598314771</v>
      </c>
      <c r="DL219" s="775">
        <v>231.63135535086838</v>
      </c>
      <c r="DM219" s="747">
        <v>239.30288510193211</v>
      </c>
      <c r="DN219" s="747">
        <v>262.25140140603713</v>
      </c>
      <c r="DO219" s="747">
        <v>222.26982139841192</v>
      </c>
      <c r="DP219" s="747">
        <v>245.93720482450234</v>
      </c>
      <c r="DQ219" s="747">
        <v>283.85206827586143</v>
      </c>
      <c r="DR219" s="747">
        <v>263.10353031673645</v>
      </c>
      <c r="DS219" s="747">
        <v>229.9246166231641</v>
      </c>
      <c r="DT219" s="747">
        <v>271.89880506543602</v>
      </c>
      <c r="DU219" s="747">
        <v>268.96796215052234</v>
      </c>
      <c r="DV219" s="747">
        <v>270.20156585527428</v>
      </c>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2">
        <v>103.3133358432098</v>
      </c>
      <c r="CV220" s="772">
        <v>116.01168129240807</v>
      </c>
      <c r="CW220" s="772">
        <v>116.83398267006501</v>
      </c>
      <c r="CX220" s="772">
        <v>115.13359592273474</v>
      </c>
      <c r="CY220" s="772">
        <v>98.907627867016586</v>
      </c>
      <c r="CZ220" s="772">
        <v>57.442250246015803</v>
      </c>
      <c r="DA220" s="772">
        <v>72.490943530508247</v>
      </c>
      <c r="DB220" s="772">
        <v>57.770558986002094</v>
      </c>
      <c r="DC220" s="772">
        <v>71.338060159892308</v>
      </c>
      <c r="DD220" s="772">
        <v>87.984257683489204</v>
      </c>
      <c r="DE220" s="772">
        <v>74.193235651212447</v>
      </c>
      <c r="DF220" s="773">
        <v>99.670605533861149</v>
      </c>
      <c r="DG220" s="773">
        <v>105.85086162509208</v>
      </c>
      <c r="DH220" s="773">
        <v>102.86165258400973</v>
      </c>
      <c r="DI220" s="773">
        <v>96.204243509172642</v>
      </c>
      <c r="DJ220" s="773">
        <v>152.27235112695399</v>
      </c>
      <c r="DK220" s="773">
        <v>111.69441449801067</v>
      </c>
      <c r="DL220" s="773">
        <v>104.39115977888866</v>
      </c>
      <c r="DM220" s="746">
        <v>86.007004206489967</v>
      </c>
      <c r="DN220" s="746">
        <v>104.99429671324386</v>
      </c>
      <c r="DO220" s="746">
        <v>96.393942567437989</v>
      </c>
      <c r="DP220" s="746">
        <v>116.50899661232957</v>
      </c>
      <c r="DQ220" s="746">
        <v>130.57816893523096</v>
      </c>
      <c r="DR220" s="746">
        <v>121.10516648299281</v>
      </c>
      <c r="DS220" s="746">
        <v>90.617993314828539</v>
      </c>
      <c r="DT220" s="746">
        <v>120.62432868152167</v>
      </c>
      <c r="DU220" s="746">
        <v>107.23109598587713</v>
      </c>
      <c r="DV220" s="746">
        <v>110.05339108519364</v>
      </c>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2">
        <v>89.947112533723384</v>
      </c>
      <c r="CV221" s="772">
        <v>62.331968917358338</v>
      </c>
      <c r="CW221" s="772">
        <v>104.76748324798889</v>
      </c>
      <c r="CX221" s="772">
        <v>79.067168286567465</v>
      </c>
      <c r="CY221" s="772">
        <v>62.282301559537011</v>
      </c>
      <c r="CZ221" s="772">
        <v>6.9308467533401883</v>
      </c>
      <c r="DA221" s="772">
        <v>16.784921999999998</v>
      </c>
      <c r="DB221" s="772">
        <v>18.373688862201565</v>
      </c>
      <c r="DC221" s="772">
        <v>31.934616572292395</v>
      </c>
      <c r="DD221" s="772">
        <v>41.272447746326563</v>
      </c>
      <c r="DE221" s="772">
        <v>65.293612205784441</v>
      </c>
      <c r="DF221" s="773">
        <v>50.703856097909679</v>
      </c>
      <c r="DG221" s="773">
        <v>58.567010802245676</v>
      </c>
      <c r="DH221" s="773">
        <v>65.106891424251259</v>
      </c>
      <c r="DI221" s="773">
        <v>70.896069584247613</v>
      </c>
      <c r="DJ221" s="773">
        <v>77.079256644917592</v>
      </c>
      <c r="DK221" s="773">
        <v>69</v>
      </c>
      <c r="DL221" s="773">
        <v>78</v>
      </c>
      <c r="DM221" s="746">
        <v>100</v>
      </c>
      <c r="DN221" s="746">
        <v>108.81301115627346</v>
      </c>
      <c r="DO221" s="746">
        <v>85.677577370856341</v>
      </c>
      <c r="DP221" s="746">
        <v>83.1</v>
      </c>
      <c r="DQ221" s="746">
        <v>103.99437333379404</v>
      </c>
      <c r="DR221" s="746">
        <v>91.048971743801161</v>
      </c>
      <c r="DS221" s="746">
        <v>83.677614687082183</v>
      </c>
      <c r="DT221" s="746">
        <v>89.255046137718978</v>
      </c>
      <c r="DU221" s="746">
        <v>90.053279949985381</v>
      </c>
      <c r="DV221" s="746">
        <v>95.890560136910196</v>
      </c>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40.518238626933979</v>
      </c>
      <c r="CN222" s="746">
        <v>38.514091012517277</v>
      </c>
      <c r="CO222" s="746">
        <v>53.41311475813994</v>
      </c>
      <c r="CP222" s="746">
        <v>50.98338718189332</v>
      </c>
      <c r="CQ222" s="746">
        <v>44.863501121770881</v>
      </c>
      <c r="CR222" s="746">
        <v>39.335849139338023</v>
      </c>
      <c r="CS222" s="746">
        <v>54.168035046126889</v>
      </c>
      <c r="CT222" s="746">
        <v>49.687992055344473</v>
      </c>
      <c r="CU222" s="772">
        <v>52.908052645824426</v>
      </c>
      <c r="CV222" s="772">
        <v>39.343535821734264</v>
      </c>
      <c r="CW222" s="772">
        <v>60.065605010691442</v>
      </c>
      <c r="CX222" s="772">
        <v>51.971874136187488</v>
      </c>
      <c r="CY222" s="772">
        <v>38.687148687440782</v>
      </c>
      <c r="CZ222" s="772">
        <v>18.988956416166054</v>
      </c>
      <c r="DA222" s="772">
        <v>33.272543431138828</v>
      </c>
      <c r="DB222" s="772">
        <v>29.5831605324869</v>
      </c>
      <c r="DC222" s="772">
        <v>48.571012110064984</v>
      </c>
      <c r="DD222" s="772">
        <v>48.195572951018832</v>
      </c>
      <c r="DE222" s="772">
        <v>74.771694014829052</v>
      </c>
      <c r="DF222" s="773">
        <v>35.889451875160042</v>
      </c>
      <c r="DG222" s="773">
        <v>33.243692400177807</v>
      </c>
      <c r="DH222" s="773">
        <v>35.206279710501335</v>
      </c>
      <c r="DI222" s="773">
        <v>26.052379431578458</v>
      </c>
      <c r="DJ222" s="773">
        <v>27.260441806600518</v>
      </c>
      <c r="DK222" s="773">
        <v>33.895684207985596</v>
      </c>
      <c r="DL222" s="773">
        <v>45.349393914592078</v>
      </c>
      <c r="DM222" s="746">
        <v>48.777920506072178</v>
      </c>
      <c r="DN222" s="746">
        <v>43.565261340040564</v>
      </c>
      <c r="DO222" s="746">
        <v>35.130118717904594</v>
      </c>
      <c r="DP222" s="746">
        <v>41.974757768771582</v>
      </c>
      <c r="DQ222" s="746">
        <v>42.489150011114802</v>
      </c>
      <c r="DR222" s="746">
        <v>43.787875220368875</v>
      </c>
      <c r="DS222" s="746">
        <v>50.063303097675295</v>
      </c>
      <c r="DT222" s="746">
        <v>57.007338241749679</v>
      </c>
      <c r="DU222" s="746">
        <v>64.06401587472007</v>
      </c>
      <c r="DV222" s="746">
        <v>55.601149804556016</v>
      </c>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1526</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-64.950472629430266</v>
      </c>
      <c r="CN223" s="747">
        <v>-72.92454771550203</v>
      </c>
      <c r="CO223" s="747">
        <v>-79.617334153346505</v>
      </c>
      <c r="CP223" s="747">
        <v>-76.656350237998751</v>
      </c>
      <c r="CQ223" s="747">
        <v>-88.100408738530348</v>
      </c>
      <c r="CR223" s="747">
        <v>-94.056473649082193</v>
      </c>
      <c r="CS223" s="747">
        <v>-83.875163747511294</v>
      </c>
      <c r="CT223" s="747">
        <v>-80.181624707746138</v>
      </c>
      <c r="CU223" s="774">
        <v>-90.004194414052577</v>
      </c>
      <c r="CV223" s="774">
        <v>-84.429765356740958</v>
      </c>
      <c r="CW223" s="774">
        <v>-83.024370753832983</v>
      </c>
      <c r="CX223" s="774">
        <v>-72.696369611370997</v>
      </c>
      <c r="CY223" s="774">
        <v>-52.21145482993817</v>
      </c>
      <c r="CZ223" s="774">
        <v>-54.283843612535321</v>
      </c>
      <c r="DA223" s="774">
        <v>-50.133587923680714</v>
      </c>
      <c r="DB223" s="774">
        <v>-42.842932842109619</v>
      </c>
      <c r="DC223" s="774">
        <v>-50.941075656077047</v>
      </c>
      <c r="DD223" s="774">
        <v>-41.52680516827359</v>
      </c>
      <c r="DE223" s="774">
        <v>-47.028199808697437</v>
      </c>
      <c r="DF223" s="775">
        <v>-43.061514209625003</v>
      </c>
      <c r="DG223" s="775">
        <v>-71.48647205999599</v>
      </c>
      <c r="DH223" s="775">
        <v>-46.946827120073387</v>
      </c>
      <c r="DI223" s="775">
        <v>-72.905966390478312</v>
      </c>
      <c r="DJ223" s="775">
        <v>-57.140045928042703</v>
      </c>
      <c r="DK223" s="775">
        <v>-75.592858895027604</v>
      </c>
      <c r="DL223" s="775">
        <v>-64.391104765079433</v>
      </c>
      <c r="DM223" s="747">
        <v>-83.852692027781529</v>
      </c>
      <c r="DN223" s="747">
        <v>-84.254565268156128</v>
      </c>
      <c r="DO223" s="747">
        <v>-98.118297023960736</v>
      </c>
      <c r="DP223" s="747">
        <v>-102.33022178269536</v>
      </c>
      <c r="DQ223" s="747">
        <v>-99.710032179701713</v>
      </c>
      <c r="DR223" s="747">
        <v>-102.06018003402113</v>
      </c>
      <c r="DS223" s="747">
        <v>-100.50603821754359</v>
      </c>
      <c r="DT223" s="747">
        <v>-105.71895455341706</v>
      </c>
      <c r="DU223" s="747">
        <v>-95.149165080600028</v>
      </c>
      <c r="DV223" s="747">
        <v>-106.08101727794008</v>
      </c>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2">
        <v>-5.7770756921094719</v>
      </c>
      <c r="CV224" s="772">
        <v>-3.8013195777636897</v>
      </c>
      <c r="CW224" s="772">
        <v>-5.7465126754459304</v>
      </c>
      <c r="CX224" s="772">
        <v>-6.5365014695981456</v>
      </c>
      <c r="CY224" s="772">
        <v>-6.5365014695981456</v>
      </c>
      <c r="CZ224" s="772">
        <v>-4.1369561922543827</v>
      </c>
      <c r="DA224" s="772">
        <v>-1.928120437348336</v>
      </c>
      <c r="DB224" s="772">
        <v>-1.6937728029366288</v>
      </c>
      <c r="DC224" s="772">
        <v>-6.40287235732794</v>
      </c>
      <c r="DD224" s="772">
        <v>-5.5982846221817066</v>
      </c>
      <c r="DE224" s="772">
        <v>-5.2798830834745551</v>
      </c>
      <c r="DF224" s="773">
        <v>-6.0776309727696622</v>
      </c>
      <c r="DG224" s="773">
        <v>-7.4712866109484484</v>
      </c>
      <c r="DH224" s="773">
        <v>-6.665532788039422</v>
      </c>
      <c r="DI224" s="773">
        <v>-9.1687643233839005</v>
      </c>
      <c r="DJ224" s="773">
        <v>-9.1687643233839005</v>
      </c>
      <c r="DK224" s="773">
        <v>-8.0839321130462203</v>
      </c>
      <c r="DL224" s="773">
        <v>-7.0654647553217869</v>
      </c>
      <c r="DM224" s="746">
        <v>-8.9690998049625268</v>
      </c>
      <c r="DN224" s="746">
        <v>-9.8289153546675418</v>
      </c>
      <c r="DO224" s="746">
        <v>-7.7118774609397081</v>
      </c>
      <c r="DP224" s="746">
        <v>-8.3081834035634188</v>
      </c>
      <c r="DQ224" s="746">
        <v>-8.0131858432842904</v>
      </c>
      <c r="DR224" s="746">
        <v>-6.2813779711208699</v>
      </c>
      <c r="DS224" s="746">
        <v>-4.5731702890355423</v>
      </c>
      <c r="DT224" s="746">
        <v>-4.6451904461442215</v>
      </c>
      <c r="DU224" s="746">
        <v>-4.2539753469208366</v>
      </c>
      <c r="DV224" s="746">
        <v>-4.4836966417422159</v>
      </c>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-59.838352489243555</v>
      </c>
      <c r="CN225" s="746">
        <v>-66.252009874483605</v>
      </c>
      <c r="CO225" s="746">
        <v>-70.988106546662493</v>
      </c>
      <c r="CP225" s="746">
        <v>-68.441776718172903</v>
      </c>
      <c r="CQ225" s="746">
        <v>-81.618478246309678</v>
      </c>
      <c r="CR225" s="746">
        <v>-88.417023295578275</v>
      </c>
      <c r="CS225" s="746">
        <v>-75.794653209728381</v>
      </c>
      <c r="CT225" s="746">
        <v>-71.748248505639268</v>
      </c>
      <c r="CU225" s="772">
        <v>-84.227118721943114</v>
      </c>
      <c r="CV225" s="772">
        <v>-80.628445778977266</v>
      </c>
      <c r="CW225" s="772">
        <v>-77.277858078387055</v>
      </c>
      <c r="CX225" s="772">
        <v>-66.159868141772861</v>
      </c>
      <c r="CY225" s="772">
        <v>-45.674953360340027</v>
      </c>
      <c r="CZ225" s="772">
        <v>-50.146887420280933</v>
      </c>
      <c r="DA225" s="772">
        <v>-48.205467486332374</v>
      </c>
      <c r="DB225" s="772">
        <v>-41.149160039172997</v>
      </c>
      <c r="DC225" s="772">
        <v>-44.53820329874911</v>
      </c>
      <c r="DD225" s="772">
        <v>-35.928520546091882</v>
      </c>
      <c r="DE225" s="772">
        <v>-41.748316725222878</v>
      </c>
      <c r="DF225" s="773">
        <v>-36.983883236855341</v>
      </c>
      <c r="DG225" s="773">
        <v>-64.015185449047536</v>
      </c>
      <c r="DH225" s="773">
        <v>-40.281294332033966</v>
      </c>
      <c r="DI225" s="773">
        <v>-63.737202067094408</v>
      </c>
      <c r="DJ225" s="773">
        <v>-47.971281604658799</v>
      </c>
      <c r="DK225" s="773">
        <v>-67.508926781981387</v>
      </c>
      <c r="DL225" s="773">
        <v>-57.325640009757635</v>
      </c>
      <c r="DM225" s="746">
        <v>-74.883592222819004</v>
      </c>
      <c r="DN225" s="746">
        <v>-74.425649913488584</v>
      </c>
      <c r="DO225" s="746">
        <v>-90.406419563021032</v>
      </c>
      <c r="DP225" s="746">
        <v>-94.022038379131928</v>
      </c>
      <c r="DQ225" s="746">
        <v>-91.696846336417423</v>
      </c>
      <c r="DR225" s="746">
        <v>-95.778802062900255</v>
      </c>
      <c r="DS225" s="746">
        <v>-95.932867928508045</v>
      </c>
      <c r="DT225" s="746">
        <v>-101.07376410727284</v>
      </c>
      <c r="DU225" s="746">
        <v>-90.895189733679189</v>
      </c>
      <c r="DV225" s="746">
        <v>-101.59732063619785</v>
      </c>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1619</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2">
        <v>-15.542111961845318</v>
      </c>
      <c r="CV226" s="772">
        <v>-15.542111961845313</v>
      </c>
      <c r="CW226" s="772">
        <v>-16.154780393485904</v>
      </c>
      <c r="CX226" s="772">
        <v>-16.023917178317184</v>
      </c>
      <c r="CY226" s="772">
        <v>-12.637345575539719</v>
      </c>
      <c r="CZ226" s="772">
        <v>-20.202839474335246</v>
      </c>
      <c r="DA226" s="772">
        <v>-15.229056390089816</v>
      </c>
      <c r="DB226" s="772">
        <v>-15.087926766751364</v>
      </c>
      <c r="DC226" s="772">
        <v>-13.439471866243801</v>
      </c>
      <c r="DD226" s="772">
        <v>-6.3452565061408244</v>
      </c>
      <c r="DE226" s="772">
        <v>-13.917885828913759</v>
      </c>
      <c r="DF226" s="773">
        <v>-6.4111705273196575</v>
      </c>
      <c r="DG226" s="773">
        <v>-17.374779853436703</v>
      </c>
      <c r="DH226" s="773">
        <v>-12.35705790464295</v>
      </c>
      <c r="DI226" s="773">
        <v>-17.7918083057661</v>
      </c>
      <c r="DJ226" s="773">
        <v>-13.00835078576605</v>
      </c>
      <c r="DK226" s="773">
        <v>-18.200697698694004</v>
      </c>
      <c r="DL226" s="773">
        <v>-13.518399375693949</v>
      </c>
      <c r="DM226" s="746">
        <v>-22.612094234951396</v>
      </c>
      <c r="DN226" s="746">
        <v>-28.0924375823239</v>
      </c>
      <c r="DO226" s="746">
        <v>-22.760092235093097</v>
      </c>
      <c r="DP226" s="746">
        <v>-40.916738091748407</v>
      </c>
      <c r="DQ226" s="746">
        <v>-29.5523771993028</v>
      </c>
      <c r="DR226" s="746">
        <v>-37.946393863717702</v>
      </c>
      <c r="DS226" s="746">
        <v>-25.190998285909995</v>
      </c>
      <c r="DT226" s="746">
        <v>-40.097893127900434</v>
      </c>
      <c r="DU226" s="746">
        <v>-26.401675918217819</v>
      </c>
      <c r="DV226" s="746">
        <v>-41.310712790434998</v>
      </c>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1527</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4">
        <v>153.52036861869331</v>
      </c>
      <c r="CV227" s="774">
        <v>110.14958318659423</v>
      </c>
      <c r="CW227" s="774">
        <v>142.40437462723753</v>
      </c>
      <c r="CX227" s="774">
        <v>175.3495607291849</v>
      </c>
      <c r="CY227" s="774">
        <v>152.04119876894927</v>
      </c>
      <c r="CZ227" s="774">
        <v>145.7328202300223</v>
      </c>
      <c r="DA227" s="774">
        <v>157.30540211817996</v>
      </c>
      <c r="DB227" s="774">
        <v>165.64167779247168</v>
      </c>
      <c r="DC227" s="774">
        <v>179.10936009613494</v>
      </c>
      <c r="DD227" s="774">
        <v>198.16352873481964</v>
      </c>
      <c r="DE227" s="774">
        <v>177.04129903585954</v>
      </c>
      <c r="DF227" s="775">
        <v>202.09310419754667</v>
      </c>
      <c r="DG227" s="775">
        <v>235.33684148458116</v>
      </c>
      <c r="DH227" s="775">
        <v>358.85974236459322</v>
      </c>
      <c r="DI227" s="775">
        <v>180.12135094629727</v>
      </c>
      <c r="DJ227" s="775">
        <v>203.35561372867105</v>
      </c>
      <c r="DK227" s="775">
        <v>159.3876448174033</v>
      </c>
      <c r="DL227" s="775">
        <v>340.62293797850248</v>
      </c>
      <c r="DM227" s="747">
        <v>203.88159294821162</v>
      </c>
      <c r="DN227" s="747">
        <v>194.23956029916846</v>
      </c>
      <c r="DO227" s="747">
        <v>160.50049932674554</v>
      </c>
      <c r="DP227" s="747">
        <v>257.75920586265119</v>
      </c>
      <c r="DQ227" s="747">
        <v>163.9988786896335</v>
      </c>
      <c r="DR227" s="747">
        <v>197.82923726132128</v>
      </c>
      <c r="DS227" s="747">
        <v>153.65276456057381</v>
      </c>
      <c r="DT227" s="747">
        <v>199.3452028018915</v>
      </c>
      <c r="DU227" s="747">
        <v>202.69774241505576</v>
      </c>
      <c r="DV227" s="747">
        <v>214.32872500379912</v>
      </c>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1528</v>
      </c>
      <c r="B228" s="462" t="s">
        <v>1620</v>
      </c>
      <c r="C228" s="457"/>
      <c r="D228" s="457"/>
      <c r="E228" s="457"/>
      <c r="F228" s="457"/>
      <c r="G228" s="457"/>
      <c r="H228" s="457"/>
      <c r="I228" s="457"/>
      <c r="J228" s="457"/>
      <c r="K228" s="457"/>
      <c r="L228" s="457"/>
      <c r="M228" s="457"/>
      <c r="N228" s="457"/>
      <c r="O228" s="746">
        <v>2.7774999999999999</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100.72943286905199</v>
      </c>
      <c r="BL228" s="746">
        <v>100.72943286905199</v>
      </c>
      <c r="BM228" s="746">
        <v>100.72943286905199</v>
      </c>
      <c r="BN228" s="746">
        <v>100.72943286905199</v>
      </c>
      <c r="BO228" s="746">
        <v>136.43007605284748</v>
      </c>
      <c r="BP228" s="746">
        <v>136.43007605284748</v>
      </c>
      <c r="BQ228" s="746">
        <v>136.43007605284748</v>
      </c>
      <c r="BR228" s="746">
        <v>136.43007605284748</v>
      </c>
      <c r="BS228" s="746">
        <v>85.830164386725244</v>
      </c>
      <c r="BT228" s="746">
        <v>85.830164386725244</v>
      </c>
      <c r="BU228" s="746">
        <v>85.830164386725244</v>
      </c>
      <c r="BV228" s="746">
        <v>85.830164386725244</v>
      </c>
      <c r="BW228" s="746">
        <v>117.20524999999999</v>
      </c>
      <c r="BX228" s="746">
        <v>117.20524999999999</v>
      </c>
      <c r="BY228" s="746">
        <v>117.20524999999999</v>
      </c>
      <c r="BZ228" s="746">
        <v>117.20524999999999</v>
      </c>
      <c r="CA228" s="746">
        <v>69.221615092500002</v>
      </c>
      <c r="CB228" s="746">
        <v>69.221615092500002</v>
      </c>
      <c r="CC228" s="746">
        <v>69.221615092500002</v>
      </c>
      <c r="CD228" s="746">
        <v>69.221615092500002</v>
      </c>
      <c r="CE228" s="746">
        <v>54.743267672917071</v>
      </c>
      <c r="CF228" s="746">
        <v>54.743267672917071</v>
      </c>
      <c r="CG228" s="746">
        <v>54.743267672917071</v>
      </c>
      <c r="CH228" s="746">
        <v>54.743267672917071</v>
      </c>
      <c r="CI228" s="746">
        <v>58.656201002704513</v>
      </c>
      <c r="CJ228" s="746">
        <v>58.656201002704513</v>
      </c>
      <c r="CK228" s="746">
        <v>58.656201002704513</v>
      </c>
      <c r="CL228" s="746">
        <v>58.656201002704513</v>
      </c>
      <c r="CM228" s="746">
        <v>33.630700398361007</v>
      </c>
      <c r="CN228" s="746">
        <v>76.769299601639005</v>
      </c>
      <c r="CO228" s="746">
        <v>64.5</v>
      </c>
      <c r="CP228" s="746">
        <v>64.5</v>
      </c>
      <c r="CQ228" s="746">
        <v>46.779377095000001</v>
      </c>
      <c r="CR228" s="746">
        <v>46.779377095000001</v>
      </c>
      <c r="CS228" s="746">
        <v>60.789889635000002</v>
      </c>
      <c r="CT228" s="746">
        <v>60.789889635000002</v>
      </c>
      <c r="CU228" s="772">
        <v>48.835424410000002</v>
      </c>
      <c r="CV228" s="772">
        <v>12.764575590000003</v>
      </c>
      <c r="CW228" s="772">
        <v>38.2591540172401</v>
      </c>
      <c r="CX228" s="772">
        <v>62.64084598275987</v>
      </c>
      <c r="CY228" s="772">
        <v>49.61267500000001</v>
      </c>
      <c r="CZ228" s="772">
        <v>48.88732499999999</v>
      </c>
      <c r="DA228" s="772">
        <v>58.300048250000003</v>
      </c>
      <c r="DB228" s="772">
        <v>47.706042830000001</v>
      </c>
      <c r="DC228" s="772">
        <v>76.068161000000003</v>
      </c>
      <c r="DD228" s="772">
        <v>73.135022369999987</v>
      </c>
      <c r="DE228" s="772">
        <v>51.306566709999998</v>
      </c>
      <c r="DF228" s="773">
        <v>65.973709788718907</v>
      </c>
      <c r="DG228" s="773">
        <v>101.83562353000001</v>
      </c>
      <c r="DH228" s="773">
        <v>227.38204611999998</v>
      </c>
      <c r="DI228" s="773">
        <v>36.927410620000003</v>
      </c>
      <c r="DJ228" s="773">
        <v>45.584634409999992</v>
      </c>
      <c r="DK228" s="773">
        <v>0.9</v>
      </c>
      <c r="DL228" s="773">
        <v>198.08325256000001</v>
      </c>
      <c r="DM228" s="746">
        <v>45.641515890000001</v>
      </c>
      <c r="DN228" s="746">
        <v>36.395489487999996</v>
      </c>
      <c r="DO228" s="746">
        <v>12.067779340000001</v>
      </c>
      <c r="DP228" s="746">
        <v>106.5996138</v>
      </c>
      <c r="DQ228" s="746">
        <v>27.738800000000001</v>
      </c>
      <c r="DR228" s="746">
        <v>60.71720164124099</v>
      </c>
      <c r="DS228" s="746">
        <v>10.690759</v>
      </c>
      <c r="DT228" s="746">
        <v>33.285340636406367</v>
      </c>
      <c r="DU228" s="746">
        <v>20.846003</v>
      </c>
      <c r="DV228" s="746">
        <v>9.6572879999999994</v>
      </c>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1621</v>
      </c>
      <c r="C229" s="457"/>
      <c r="D229" s="457"/>
      <c r="E229" s="457"/>
      <c r="F229" s="457"/>
      <c r="G229" s="457"/>
      <c r="H229" s="457"/>
      <c r="I229" s="457"/>
      <c r="J229" s="457"/>
      <c r="K229" s="457"/>
      <c r="L229" s="457"/>
      <c r="M229" s="457"/>
      <c r="N229" s="457"/>
      <c r="O229" s="746">
        <v>47.924999999999997</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44.459520207271098</v>
      </c>
      <c r="BL229" s="746">
        <v>44.459520207271098</v>
      </c>
      <c r="BM229" s="746">
        <v>44.459520207271098</v>
      </c>
      <c r="BN229" s="746">
        <v>44.459520207271098</v>
      </c>
      <c r="BO229" s="746">
        <v>63.031396164142848</v>
      </c>
      <c r="BP229" s="746">
        <v>63.031396164142848</v>
      </c>
      <c r="BQ229" s="746">
        <v>63.031396164142848</v>
      </c>
      <c r="BR229" s="746">
        <v>63.031396164142848</v>
      </c>
      <c r="BS229" s="746">
        <v>72.191431047173154</v>
      </c>
      <c r="BT229" s="746">
        <v>72.191431047173154</v>
      </c>
      <c r="BU229" s="746">
        <v>72.191431047173154</v>
      </c>
      <c r="BV229" s="746">
        <v>72.191431047173154</v>
      </c>
      <c r="BW229" s="746">
        <v>68.03797899744761</v>
      </c>
      <c r="BX229" s="746">
        <v>68.03797899744761</v>
      </c>
      <c r="BY229" s="746">
        <v>68.03797899744761</v>
      </c>
      <c r="BZ229" s="746">
        <v>68.03797899744761</v>
      </c>
      <c r="CA229" s="746">
        <v>75.287761982718933</v>
      </c>
      <c r="CB229" s="746">
        <v>75.287761982718933</v>
      </c>
      <c r="CC229" s="746">
        <v>75.287761982718933</v>
      </c>
      <c r="CD229" s="746">
        <v>75.287761982718933</v>
      </c>
      <c r="CE229" s="746">
        <v>79.346117242014301</v>
      </c>
      <c r="CF229" s="746">
        <v>79.346117242014301</v>
      </c>
      <c r="CG229" s="746">
        <v>79.346117242014301</v>
      </c>
      <c r="CH229" s="746">
        <v>79.346117242014301</v>
      </c>
      <c r="CI229" s="746">
        <v>72.39968707132374</v>
      </c>
      <c r="CJ229" s="746">
        <v>72.39968707132374</v>
      </c>
      <c r="CK229" s="746">
        <v>72.39968707132374</v>
      </c>
      <c r="CL229" s="746">
        <v>72.39968707132374</v>
      </c>
      <c r="CM229" s="746">
        <v>77.148783618621707</v>
      </c>
      <c r="CN229" s="746">
        <v>79.203924444892635</v>
      </c>
      <c r="CO229" s="746">
        <v>83.936980379121508</v>
      </c>
      <c r="CP229" s="746">
        <v>102.77827432178427</v>
      </c>
      <c r="CQ229" s="746">
        <v>106.49254943902139</v>
      </c>
      <c r="CR229" s="746">
        <v>98.07541545392715</v>
      </c>
      <c r="CS229" s="746">
        <v>119.01663640640808</v>
      </c>
      <c r="CT229" s="746">
        <v>128.80732409073903</v>
      </c>
      <c r="CU229" s="772">
        <v>104.68494420869331</v>
      </c>
      <c r="CV229" s="772">
        <v>97.385007596594221</v>
      </c>
      <c r="CW229" s="772">
        <v>104.14522060999744</v>
      </c>
      <c r="CX229" s="772">
        <v>112.70871474642503</v>
      </c>
      <c r="CY229" s="772">
        <v>102.42852376894926</v>
      </c>
      <c r="CZ229" s="772">
        <v>96.845495230022308</v>
      </c>
      <c r="DA229" s="772">
        <v>99.005353868179952</v>
      </c>
      <c r="DB229" s="772">
        <v>117.93563496247168</v>
      </c>
      <c r="DC229" s="772">
        <v>103.04119909613493</v>
      </c>
      <c r="DD229" s="772">
        <v>125.02850636481965</v>
      </c>
      <c r="DE229" s="772">
        <v>125.73473232585954</v>
      </c>
      <c r="DF229" s="773">
        <v>136.11939440882776</v>
      </c>
      <c r="DG229" s="773">
        <v>133.50121795458114</v>
      </c>
      <c r="DH229" s="773">
        <v>131.47769624459323</v>
      </c>
      <c r="DI229" s="773">
        <v>143.19394032629725</v>
      </c>
      <c r="DJ229" s="773">
        <v>157.77097931867104</v>
      </c>
      <c r="DK229" s="773">
        <v>158.48764481740329</v>
      </c>
      <c r="DL229" s="773">
        <v>142.53968541850247</v>
      </c>
      <c r="DM229" s="746">
        <v>158.24007705821163</v>
      </c>
      <c r="DN229" s="746">
        <v>157.84407081116848</v>
      </c>
      <c r="DO229" s="746">
        <v>148.43271998674555</v>
      </c>
      <c r="DP229" s="746">
        <v>151.1595920626512</v>
      </c>
      <c r="DQ229" s="746">
        <v>136.2600786896335</v>
      </c>
      <c r="DR229" s="746">
        <v>137.11203562008029</v>
      </c>
      <c r="DS229" s="746">
        <v>142.9620055605738</v>
      </c>
      <c r="DT229" s="746">
        <v>166.05986216548513</v>
      </c>
      <c r="DU229" s="746">
        <v>181.85173941505576</v>
      </c>
      <c r="DV229" s="746">
        <v>204.67143700379913</v>
      </c>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1622</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2">
        <v>51.598169931549691</v>
      </c>
      <c r="CV230" s="772">
        <v>51.783559657380295</v>
      </c>
      <c r="CW230" s="772">
        <v>49.131874181842342</v>
      </c>
      <c r="CX230" s="772">
        <v>57.649873596089662</v>
      </c>
      <c r="CY230" s="772">
        <v>53.904449211763783</v>
      </c>
      <c r="CZ230" s="772">
        <v>47.491106740501259</v>
      </c>
      <c r="DA230" s="772">
        <v>60.78625597375401</v>
      </c>
      <c r="DB230" s="772">
        <v>76.531586690836946</v>
      </c>
      <c r="DC230" s="772">
        <v>72.66033914969681</v>
      </c>
      <c r="DD230" s="772">
        <v>86.553020707529029</v>
      </c>
      <c r="DE230" s="772">
        <v>85.529237183551231</v>
      </c>
      <c r="DF230" s="773">
        <v>96.43475750275573</v>
      </c>
      <c r="DG230" s="773">
        <v>95.893245175334698</v>
      </c>
      <c r="DH230" s="773">
        <v>99.178186110279256</v>
      </c>
      <c r="DI230" s="773">
        <v>104.45664403630143</v>
      </c>
      <c r="DJ230" s="773">
        <v>115.36</v>
      </c>
      <c r="DK230" s="773">
        <v>110.65323130974507</v>
      </c>
      <c r="DL230" s="773">
        <v>113.5072321349702</v>
      </c>
      <c r="DM230" s="746">
        <v>123.66248906692829</v>
      </c>
      <c r="DN230" s="746">
        <v>109.70935320814743</v>
      </c>
      <c r="DO230" s="746">
        <v>113.30130946354595</v>
      </c>
      <c r="DP230" s="746">
        <v>122.64761733928277</v>
      </c>
      <c r="DQ230" s="746">
        <v>100.53274875913419</v>
      </c>
      <c r="DR230" s="746">
        <v>110.86131645551177</v>
      </c>
      <c r="DS230" s="746">
        <v>116.36132750707461</v>
      </c>
      <c r="DT230" s="746">
        <v>135.4694617288196</v>
      </c>
      <c r="DU230" s="746">
        <v>154.25962337417957</v>
      </c>
      <c r="DV230" s="746">
        <v>176.28867209014251</v>
      </c>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4">
        <v>59.7</v>
      </c>
      <c r="CV231" s="774">
        <v>59.7</v>
      </c>
      <c r="CW231" s="774">
        <v>70.412934853421007</v>
      </c>
      <c r="CX231" s="774">
        <v>70.412934853421007</v>
      </c>
      <c r="CY231" s="774">
        <v>70.412934853421177</v>
      </c>
      <c r="CZ231" s="774">
        <v>81.34538335342117</v>
      </c>
      <c r="DA231" s="774">
        <v>71.899521120000003</v>
      </c>
      <c r="DB231" s="774">
        <v>88.854916364868927</v>
      </c>
      <c r="DC231" s="774">
        <v>79.75</v>
      </c>
      <c r="DD231" s="774">
        <v>99.6326966993376</v>
      </c>
      <c r="DE231" s="774">
        <v>110.05</v>
      </c>
      <c r="DF231" s="775">
        <v>132.53135665575195</v>
      </c>
      <c r="DG231" s="775">
        <v>75.020334500000004</v>
      </c>
      <c r="DH231" s="775">
        <v>75.020334500000004</v>
      </c>
      <c r="DI231" s="775">
        <v>85.881606000000005</v>
      </c>
      <c r="DJ231" s="775">
        <v>85.881606000000005</v>
      </c>
      <c r="DK231" s="775">
        <v>99.43459202253274</v>
      </c>
      <c r="DL231" s="775">
        <v>105.26540797746725</v>
      </c>
      <c r="DM231" s="747">
        <v>96.45</v>
      </c>
      <c r="DN231" s="747">
        <v>96.45</v>
      </c>
      <c r="DO231" s="747">
        <v>104.65</v>
      </c>
      <c r="DP231" s="747">
        <v>104.65</v>
      </c>
      <c r="DQ231" s="747">
        <v>86.874735271222988</v>
      </c>
      <c r="DR231" s="747">
        <v>86.874735271222988</v>
      </c>
      <c r="DS231" s="747">
        <v>73.382087771222999</v>
      </c>
      <c r="DT231" s="747">
        <v>73.382087771222999</v>
      </c>
      <c r="DU231" s="747">
        <v>95.267798934914993</v>
      </c>
      <c r="DV231" s="747">
        <v>95.267798934914993</v>
      </c>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1529</v>
      </c>
      <c r="B232" s="453" t="s">
        <v>761</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2">
        <v>59.7</v>
      </c>
      <c r="CV232" s="772">
        <v>59.7</v>
      </c>
      <c r="CW232" s="772">
        <v>70.412934853421007</v>
      </c>
      <c r="CX232" s="772">
        <v>70.412934853421007</v>
      </c>
      <c r="CY232" s="772">
        <v>70.412934853421177</v>
      </c>
      <c r="CZ232" s="772">
        <v>81.34538335342117</v>
      </c>
      <c r="DA232" s="772">
        <v>71.899521120000003</v>
      </c>
      <c r="DB232" s="772">
        <v>88.854916364868927</v>
      </c>
      <c r="DC232" s="772">
        <v>79.75</v>
      </c>
      <c r="DD232" s="772">
        <v>99.6326966993376</v>
      </c>
      <c r="DE232" s="772">
        <v>110.05</v>
      </c>
      <c r="DF232" s="773">
        <v>132.53135665575195</v>
      </c>
      <c r="DG232" s="773">
        <v>75.020334500000004</v>
      </c>
      <c r="DH232" s="773">
        <v>75.020334500000004</v>
      </c>
      <c r="DI232" s="773">
        <v>85.881606000000005</v>
      </c>
      <c r="DJ232" s="773">
        <v>85.881606000000005</v>
      </c>
      <c r="DK232" s="773">
        <v>99.43459202253274</v>
      </c>
      <c r="DL232" s="773">
        <v>105.26540797746725</v>
      </c>
      <c r="DM232" s="746">
        <v>96.45</v>
      </c>
      <c r="DN232" s="746">
        <v>96.45</v>
      </c>
      <c r="DO232" s="746">
        <v>104.65</v>
      </c>
      <c r="DP232" s="746">
        <v>104.65</v>
      </c>
      <c r="DQ232" s="746">
        <v>86.874735271222988</v>
      </c>
      <c r="DR232" s="746">
        <v>86.874735271222988</v>
      </c>
      <c r="DS232" s="746">
        <v>73.382087771222999</v>
      </c>
      <c r="DT232" s="746">
        <v>73.382087771222999</v>
      </c>
      <c r="DU232" s="746">
        <v>95.267798934914993</v>
      </c>
      <c r="DV232" s="746">
        <v>95.267798934914993</v>
      </c>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1623</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170.49558188399442</v>
      </c>
      <c r="CN233" s="746">
        <v>86.553116202005583</v>
      </c>
      <c r="CO233" s="746">
        <v>216.3257966597491</v>
      </c>
      <c r="CP233" s="746">
        <v>209.68861373197052</v>
      </c>
      <c r="CQ233" s="746">
        <v>184.67512789030167</v>
      </c>
      <c r="CR233" s="746">
        <v>182.40973329607277</v>
      </c>
      <c r="CS233" s="746">
        <v>213.9829881612506</v>
      </c>
      <c r="CT233" s="746">
        <v>223.48831853791899</v>
      </c>
      <c r="CU233" s="776">
        <v>171.8441580761808</v>
      </c>
      <c r="CV233" s="776">
        <v>286.16649188259964</v>
      </c>
      <c r="CW233" s="776">
        <v>106.33441036971809</v>
      </c>
      <c r="CX233" s="776">
        <v>369.46720701446179</v>
      </c>
      <c r="CY233" s="776">
        <v>201.05422179495491</v>
      </c>
      <c r="CZ233" s="776">
        <v>514.02195488711322</v>
      </c>
      <c r="DA233" s="776">
        <v>266.75099490282719</v>
      </c>
      <c r="DB233" s="776">
        <v>135.97868014355402</v>
      </c>
      <c r="DC233" s="776">
        <v>124.86355019861347</v>
      </c>
      <c r="DD233" s="776">
        <v>102.65904462154846</v>
      </c>
      <c r="DE233" s="776">
        <v>636.00260653055352</v>
      </c>
      <c r="DF233" s="777">
        <v>242.60046948960093</v>
      </c>
      <c r="DG233" s="777">
        <v>-27.399839430620517</v>
      </c>
      <c r="DH233" s="777">
        <v>353.18873967241052</v>
      </c>
      <c r="DI233" s="777">
        <v>89.753351761755042</v>
      </c>
      <c r="DJ233" s="777">
        <v>255.271473770792</v>
      </c>
      <c r="DK233" s="777">
        <v>511.17731305873946</v>
      </c>
      <c r="DL233" s="777">
        <v>239.2227545724752</v>
      </c>
      <c r="DM233" s="746">
        <v>89.385334303216567</v>
      </c>
      <c r="DN233" s="746">
        <v>668.27390757285082</v>
      </c>
      <c r="DO233" s="746">
        <v>398.39296289998083</v>
      </c>
      <c r="DP233" s="746">
        <v>638.74609901321287</v>
      </c>
      <c r="DQ233" s="746">
        <v>371.10787438973591</v>
      </c>
      <c r="DR233" s="746">
        <v>510.44533028567031</v>
      </c>
      <c r="DS233" s="746">
        <v>254.50959716888053</v>
      </c>
      <c r="DT233" s="746">
        <v>361.04227329745356</v>
      </c>
      <c r="DU233" s="746">
        <v>269.9251231002122</v>
      </c>
      <c r="DV233" s="746">
        <v>212.44132651169701</v>
      </c>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1530</v>
      </c>
      <c r="B234" s="453" t="s">
        <v>1624</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77.552334669218141</v>
      </c>
      <c r="CB234" s="746">
        <v>77.552334669218141</v>
      </c>
      <c r="CC234" s="746">
        <v>77.552334669218141</v>
      </c>
      <c r="CD234" s="746">
        <v>77.552334669218141</v>
      </c>
      <c r="CE234" s="746">
        <v>39.657634902000623</v>
      </c>
      <c r="CF234" s="746">
        <v>39.657634902000623</v>
      </c>
      <c r="CG234" s="746">
        <v>39.657634902000623</v>
      </c>
      <c r="CH234" s="746">
        <v>39.657634902000623</v>
      </c>
      <c r="CI234" s="746">
        <v>57.997690986001913</v>
      </c>
      <c r="CJ234" s="746">
        <v>57.997690986001913</v>
      </c>
      <c r="CK234" s="746">
        <v>57.997690986001913</v>
      </c>
      <c r="CL234" s="746">
        <v>57.997690986001913</v>
      </c>
      <c r="CM234" s="746">
        <v>65.354924987758793</v>
      </c>
      <c r="CN234" s="746">
        <v>73.38209862105694</v>
      </c>
      <c r="CO234" s="746">
        <v>58.343914883549104</v>
      </c>
      <c r="CP234" s="746">
        <v>60.595449977579506</v>
      </c>
      <c r="CQ234" s="746">
        <v>88.316216878881406</v>
      </c>
      <c r="CR234" s="746">
        <v>98.109731174076359</v>
      </c>
      <c r="CS234" s="746">
        <v>73.571865276455569</v>
      </c>
      <c r="CT234" s="746">
        <v>87.533089250046629</v>
      </c>
      <c r="CU234" s="776">
        <v>56.043488393131028</v>
      </c>
      <c r="CV234" s="776">
        <v>64.755391412420977</v>
      </c>
      <c r="CW234" s="776">
        <v>68.437961044337612</v>
      </c>
      <c r="CX234" s="776">
        <v>68.503185113543253</v>
      </c>
      <c r="CY234" s="776">
        <v>74.217110193649802</v>
      </c>
      <c r="CZ234" s="776">
        <v>48.067339618193159</v>
      </c>
      <c r="DA234" s="776">
        <v>18.406739902338771</v>
      </c>
      <c r="DB234" s="776">
        <v>11.922931235818259</v>
      </c>
      <c r="DC234" s="776">
        <v>39.543124416738664</v>
      </c>
      <c r="DD234" s="776">
        <v>62.857179554630306</v>
      </c>
      <c r="DE234" s="776">
        <v>65.412725170816813</v>
      </c>
      <c r="DF234" s="777">
        <v>65.571909627814193</v>
      </c>
      <c r="DG234" s="777">
        <v>64.840268140152148</v>
      </c>
      <c r="DH234" s="777">
        <v>64.897151498969862</v>
      </c>
      <c r="DI234" s="777">
        <v>84.270784872616943</v>
      </c>
      <c r="DJ234" s="777">
        <v>91.093658868261059</v>
      </c>
      <c r="DK234" s="777">
        <v>93.810781254450561</v>
      </c>
      <c r="DL234" s="777">
        <v>90.386775306459754</v>
      </c>
      <c r="DM234" s="746">
        <v>122.9376158146509</v>
      </c>
      <c r="DN234" s="746">
        <v>138.0366918100319</v>
      </c>
      <c r="DO234" s="746">
        <v>155.35328614748141</v>
      </c>
      <c r="DP234" s="746">
        <v>124.21105596374133</v>
      </c>
      <c r="DQ234" s="746">
        <v>118.11533545814125</v>
      </c>
      <c r="DR234" s="746">
        <v>120.27778035363129</v>
      </c>
      <c r="DS234" s="746">
        <v>165.36863892210974</v>
      </c>
      <c r="DT234" s="746">
        <v>148.75282655482047</v>
      </c>
      <c r="DU234" s="746">
        <v>141.31865544687722</v>
      </c>
      <c r="DV234" s="746">
        <v>140.01428115007249</v>
      </c>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1531</v>
      </c>
      <c r="B235" s="453" t="s">
        <v>1625</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-49.745735014669549</v>
      </c>
      <c r="BX235" s="746">
        <v>-60.098887202557535</v>
      </c>
      <c r="BY235" s="746">
        <v>-12.91619232842174</v>
      </c>
      <c r="BZ235" s="746">
        <v>18.314845708626766</v>
      </c>
      <c r="CA235" s="746">
        <v>37.664948262414413</v>
      </c>
      <c r="CB235" s="746">
        <v>53.792078004691319</v>
      </c>
      <c r="CC235" s="746">
        <v>38.993403421609997</v>
      </c>
      <c r="CD235" s="746">
        <v>41.051416555849386</v>
      </c>
      <c r="CE235" s="746">
        <v>118.262217320301</v>
      </c>
      <c r="CF235" s="746">
        <v>118.262217320301</v>
      </c>
      <c r="CG235" s="746">
        <v>118.262217320301</v>
      </c>
      <c r="CH235" s="746">
        <v>118.262217320301</v>
      </c>
      <c r="CI235" s="746">
        <v>210.69004972084167</v>
      </c>
      <c r="CJ235" s="746">
        <v>210.69004972084167</v>
      </c>
      <c r="CK235" s="746">
        <v>210.69004972084167</v>
      </c>
      <c r="CL235" s="746">
        <v>210.69004972084167</v>
      </c>
      <c r="CM235" s="746">
        <v>7.3674076519001304</v>
      </c>
      <c r="CN235" s="746">
        <v>27.118798828445534</v>
      </c>
      <c r="CO235" s="746">
        <v>25.323035604084115</v>
      </c>
      <c r="CP235" s="746">
        <v>168.25351270370771</v>
      </c>
      <c r="CQ235" s="746">
        <v>1.4468012032998701</v>
      </c>
      <c r="CR235" s="746">
        <v>-17.455356226035114</v>
      </c>
      <c r="CS235" s="746">
        <v>-75.907375556628395</v>
      </c>
      <c r="CT235" s="746">
        <v>176.33259227329793</v>
      </c>
      <c r="CU235" s="778">
        <v>25.302844944854144</v>
      </c>
      <c r="CV235" s="778">
        <v>97.061879942461701</v>
      </c>
      <c r="CW235" s="778">
        <v>32.807810186944081</v>
      </c>
      <c r="CX235" s="778">
        <v>111.31638847612862</v>
      </c>
      <c r="CY235" s="778">
        <v>69.294595834282973</v>
      </c>
      <c r="CZ235" s="778">
        <v>205.70135860251125</v>
      </c>
      <c r="DA235" s="778">
        <v>85.736279829111851</v>
      </c>
      <c r="DB235" s="778">
        <v>25.339750310418566</v>
      </c>
      <c r="DC235" s="778">
        <v>-119.37115681611272</v>
      </c>
      <c r="DD235" s="778">
        <v>31.490936673580144</v>
      </c>
      <c r="DE235" s="778">
        <v>-113.32404205816283</v>
      </c>
      <c r="DF235" s="779">
        <v>24.602545915385207</v>
      </c>
      <c r="DG235" s="779">
        <v>-209.66429153819911</v>
      </c>
      <c r="DH235" s="779">
        <v>102.16707479672554</v>
      </c>
      <c r="DI235" s="779">
        <v>-41.344833619982921</v>
      </c>
      <c r="DJ235" s="779">
        <v>299.12168754992422</v>
      </c>
      <c r="DK235" s="779">
        <v>-286.05660596366675</v>
      </c>
      <c r="DL235" s="779">
        <v>80.382387688050926</v>
      </c>
      <c r="DM235" s="746">
        <v>-146.08188525656266</v>
      </c>
      <c r="DN235" s="746">
        <v>211.41686507156771</v>
      </c>
      <c r="DO235" s="746">
        <v>-259.82779973214389</v>
      </c>
      <c r="DP235" s="746">
        <v>153.65713997654098</v>
      </c>
      <c r="DQ235" s="746">
        <v>-156.62384519692853</v>
      </c>
      <c r="DR235" s="746">
        <v>238.99496587335136</v>
      </c>
      <c r="DS235" s="746">
        <v>-48.037888211593071</v>
      </c>
      <c r="DT235" s="746">
        <v>242.80139247159588</v>
      </c>
      <c r="DU235" s="746">
        <v>-246.00555602749691</v>
      </c>
      <c r="DV235" s="746">
        <v>202.94291581993022</v>
      </c>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1532</v>
      </c>
      <c r="B236" s="834" t="s">
        <v>1626</v>
      </c>
      <c r="C236" s="457"/>
      <c r="D236" s="785"/>
      <c r="E236" s="785"/>
      <c r="F236" s="785"/>
      <c r="G236" s="785"/>
      <c r="H236" s="785"/>
      <c r="I236" s="785"/>
      <c r="J236" s="785"/>
      <c r="K236" s="785"/>
      <c r="L236" s="785"/>
      <c r="M236" s="785"/>
      <c r="N236" s="785"/>
      <c r="O236" s="746">
        <v>0</v>
      </c>
      <c r="P236" s="746"/>
      <c r="Q236" s="746"/>
      <c r="R236" s="746"/>
      <c r="S236" s="746"/>
      <c r="T236" s="746"/>
      <c r="U236" s="746"/>
      <c r="V236" s="746"/>
      <c r="W236" s="746"/>
      <c r="X236" s="746"/>
      <c r="Y236" s="746"/>
      <c r="Z236" s="746"/>
      <c r="AA236" s="746"/>
      <c r="AB236" s="746"/>
      <c r="AC236" s="746"/>
      <c r="AD236" s="746"/>
      <c r="AE236" s="746"/>
      <c r="AF236" s="746"/>
      <c r="AG236" s="746"/>
      <c r="AH236" s="746"/>
      <c r="AI236" s="746"/>
      <c r="AJ236" s="746"/>
      <c r="AK236" s="746"/>
      <c r="AL236" s="746"/>
      <c r="AM236" s="746"/>
      <c r="AN236" s="746"/>
      <c r="AO236" s="746"/>
      <c r="AP236" s="746"/>
      <c r="AQ236" s="746"/>
      <c r="AR236" s="746"/>
      <c r="AS236" s="746"/>
      <c r="AT236" s="746"/>
      <c r="AU236" s="746"/>
      <c r="AV236" s="746"/>
      <c r="AW236" s="746"/>
      <c r="AX236" s="746"/>
      <c r="AY236" s="746"/>
      <c r="AZ236" s="746"/>
      <c r="BA236" s="746"/>
      <c r="BB236" s="746"/>
      <c r="BC236" s="746"/>
      <c r="BD236" s="746"/>
      <c r="BE236" s="746"/>
      <c r="BF236" s="746"/>
      <c r="BG236" s="746"/>
      <c r="BH236" s="746"/>
      <c r="BI236" s="746"/>
      <c r="BJ236" s="746"/>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78">
        <v>0.11875375007966987</v>
      </c>
      <c r="CV236" s="778">
        <v>0.8937610021257304</v>
      </c>
      <c r="CW236" s="778">
        <v>-0.20287044559593487</v>
      </c>
      <c r="CX236" s="778">
        <v>-0.33087098386041192</v>
      </c>
      <c r="CY236" s="778">
        <v>35.592807501367055</v>
      </c>
      <c r="CZ236" s="778">
        <v>0.1</v>
      </c>
      <c r="DA236" s="778">
        <v>0.1</v>
      </c>
      <c r="DB236" s="778">
        <v>0.1</v>
      </c>
      <c r="DC236" s="778">
        <v>0.4</v>
      </c>
      <c r="DD236" s="778">
        <v>0.48</v>
      </c>
      <c r="DE236" s="780">
        <v>280.39999999999998</v>
      </c>
      <c r="DF236" s="779">
        <v>0.48</v>
      </c>
      <c r="DG236" s="779">
        <v>0.48</v>
      </c>
      <c r="DH236" s="779">
        <v>0.48</v>
      </c>
      <c r="DI236" s="746">
        <v>0.81599999999999995</v>
      </c>
      <c r="DJ236" s="746">
        <v>0.81599999999999995</v>
      </c>
      <c r="DK236" s="788">
        <v>0.56759999999999999</v>
      </c>
      <c r="DL236" s="788">
        <v>-60.564999999999998</v>
      </c>
      <c r="DM236" s="788">
        <v>0</v>
      </c>
      <c r="DN236" s="788">
        <v>0</v>
      </c>
      <c r="DO236" s="746">
        <v>0</v>
      </c>
      <c r="DP236" s="746">
        <v>0</v>
      </c>
      <c r="DQ236" s="746">
        <v>0</v>
      </c>
      <c r="DR236" s="746">
        <v>0</v>
      </c>
      <c r="DS236" s="746">
        <v>0</v>
      </c>
      <c r="DT236" s="746">
        <v>0</v>
      </c>
      <c r="DU236" s="746">
        <v>0</v>
      </c>
      <c r="DV236" s="746">
        <v>0</v>
      </c>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1564</v>
      </c>
      <c r="B237" s="453" t="s">
        <v>1627</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76">
        <v>76.061989347509567</v>
      </c>
      <c r="CV237" s="776">
        <v>146.73235889750956</v>
      </c>
      <c r="CW237" s="776">
        <v>95.50773324402175</v>
      </c>
      <c r="CX237" s="776">
        <v>308.39562384885312</v>
      </c>
      <c r="CY237" s="776">
        <v>87.984938205303791</v>
      </c>
      <c r="CZ237" s="776">
        <v>203.11954593180204</v>
      </c>
      <c r="DA237" s="776">
        <v>270.28776694487726</v>
      </c>
      <c r="DB237" s="776">
        <v>134.82893574653883</v>
      </c>
      <c r="DC237" s="776">
        <v>143.31684897538278</v>
      </c>
      <c r="DD237" s="776">
        <v>75.803134817549221</v>
      </c>
      <c r="DE237" s="882">
        <v>294.39129134159657</v>
      </c>
      <c r="DF237" s="777">
        <v>187.08575224495098</v>
      </c>
      <c r="DG237" s="777">
        <v>129.20384220552071</v>
      </c>
      <c r="DH237" s="777">
        <v>139.24355410369725</v>
      </c>
      <c r="DI237" s="777">
        <v>91.500057955735727</v>
      </c>
      <c r="DJ237" s="777">
        <v>69.650177318596874</v>
      </c>
      <c r="DK237" s="777">
        <v>433.80551490361449</v>
      </c>
      <c r="DL237" s="777">
        <v>179.98397626496779</v>
      </c>
      <c r="DM237" s="746">
        <v>74.992900460970716</v>
      </c>
      <c r="DN237" s="746">
        <v>335.36716032754134</v>
      </c>
      <c r="DO237" s="746">
        <v>292.20285373298833</v>
      </c>
      <c r="DP237" s="746">
        <v>314.17398326288446</v>
      </c>
      <c r="DQ237" s="746">
        <v>364.70601566564579</v>
      </c>
      <c r="DR237" s="746">
        <v>382.5746879876458</v>
      </c>
      <c r="DS237" s="746">
        <v>92.375323997651037</v>
      </c>
      <c r="DT237" s="746">
        <v>121.28105093990902</v>
      </c>
      <c r="DU237" s="746">
        <v>170.91359184389637</v>
      </c>
      <c r="DV237" s="746">
        <v>174.3820396576009</v>
      </c>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1628</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-2.2685981250631784</v>
      </c>
      <c r="CN238" s="746">
        <v>93.995314869604456</v>
      </c>
      <c r="CO238" s="746">
        <v>-7.9924174503518337</v>
      </c>
      <c r="CP238" s="746">
        <v>145.518282587014</v>
      </c>
      <c r="CQ238" s="746">
        <v>-6.9304876102632988</v>
      </c>
      <c r="CR238" s="746">
        <v>-16.183219273090778</v>
      </c>
      <c r="CS238" s="746">
        <v>-69.126974827855136</v>
      </c>
      <c r="CT238" s="746">
        <v>183.83013343069521</v>
      </c>
      <c r="CU238" s="781">
        <v>-14.317081640606389</v>
      </c>
      <c r="CV238" s="781">
        <v>23.276899371918315</v>
      </c>
      <c r="CW238" s="781">
        <v>90.216223659989424</v>
      </c>
      <c r="CX238" s="781">
        <v>118.41711944020284</v>
      </c>
      <c r="CY238" s="781">
        <v>66.035229939648701</v>
      </c>
      <c r="CZ238" s="781">
        <v>-57.033710734606785</v>
      </c>
      <c r="DA238" s="781">
        <v>107.77979177350068</v>
      </c>
      <c r="DB238" s="781">
        <v>36.212937149221631</v>
      </c>
      <c r="DC238" s="781">
        <v>-60.974733622604731</v>
      </c>
      <c r="DD238" s="781">
        <v>48.089509724873608</v>
      </c>
      <c r="DE238" s="781">
        <v>-109.12263207630303</v>
      </c>
      <c r="DF238" s="782">
        <v>12.658381642797451</v>
      </c>
      <c r="DG238" s="782">
        <v>12.259658238094289</v>
      </c>
      <c r="DH238" s="782">
        <v>-57.068837473017894</v>
      </c>
      <c r="DI238" s="782">
        <v>34.944053149072317</v>
      </c>
      <c r="DJ238" s="782">
        <v>194.76499225599017</v>
      </c>
      <c r="DK238" s="782">
        <v>-279.85130726436574</v>
      </c>
      <c r="DL238" s="782">
        <v>138.49904767337486</v>
      </c>
      <c r="DM238" s="746">
        <v>-48.351164484157607</v>
      </c>
      <c r="DN238" s="746">
        <v>144.73049860110439</v>
      </c>
      <c r="DO238" s="746">
        <v>-221.32931697165498</v>
      </c>
      <c r="DP238" s="746">
        <v>107.19390372995389</v>
      </c>
      <c r="DQ238" s="746">
        <v>-55.538256732877358</v>
      </c>
      <c r="DR238" s="746">
        <v>413.10369413895813</v>
      </c>
      <c r="DS238" s="746">
        <v>-55.211195800712801</v>
      </c>
      <c r="DT238" s="746">
        <v>159.66251932561971</v>
      </c>
      <c r="DU238" s="746">
        <v>-209.82257028136098</v>
      </c>
      <c r="DV238" s="746">
        <v>305.08833690308677</v>
      </c>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18.017406700795899</v>
      </c>
      <c r="BL239" s="747">
        <v>18.017406700795899</v>
      </c>
      <c r="BM239" s="747">
        <v>18.017406700795899</v>
      </c>
      <c r="BN239" s="747">
        <v>18.017406700795899</v>
      </c>
      <c r="BO239" s="747">
        <v>58.634605873898998</v>
      </c>
      <c r="BP239" s="747">
        <v>58.634605873898998</v>
      </c>
      <c r="BQ239" s="747">
        <v>58.634605873898998</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-83.753468582073921</v>
      </c>
      <c r="CN239" s="747">
        <v>18.950583885965429</v>
      </c>
      <c r="CO239" s="747">
        <v>-16.068955339322425</v>
      </c>
      <c r="CP239" s="747">
        <v>190.08245503632983</v>
      </c>
      <c r="CQ239" s="747">
        <v>-69.3384147552581</v>
      </c>
      <c r="CR239" s="747">
        <v>-25.630749317236713</v>
      </c>
      <c r="CS239" s="747">
        <v>-2.809736941738052</v>
      </c>
      <c r="CT239" s="747">
        <v>193.29724933993211</v>
      </c>
      <c r="CU239" s="774">
        <v>-66.782162870035464</v>
      </c>
      <c r="CV239" s="774">
        <v>-10.253960971344217</v>
      </c>
      <c r="CW239" s="774">
        <v>-80.153444165083158</v>
      </c>
      <c r="CX239" s="774">
        <v>268.96697282116185</v>
      </c>
      <c r="CY239" s="774">
        <v>-52.309511095964837</v>
      </c>
      <c r="CZ239" s="774">
        <v>274.44928466748468</v>
      </c>
      <c r="DA239" s="774">
        <v>116.09097214187994</v>
      </c>
      <c r="DB239" s="774">
        <v>-10.293505774938552</v>
      </c>
      <c r="DC239" s="774">
        <v>-113.52696157616536</v>
      </c>
      <c r="DD239" s="774">
        <v>-57.544761987347954</v>
      </c>
      <c r="DE239" s="774">
        <v>267.72679301964928</v>
      </c>
      <c r="DF239" s="775">
        <v>100.12761122138214</v>
      </c>
      <c r="DG239" s="775">
        <v>-192.96289555772987</v>
      </c>
      <c r="DH239" s="775">
        <v>184.72889199805874</v>
      </c>
      <c r="DI239" s="775">
        <v>-251.46974727272706</v>
      </c>
      <c r="DJ239" s="775">
        <v>162.20977707570384</v>
      </c>
      <c r="DK239" s="775">
        <v>-114.87756029692072</v>
      </c>
      <c r="DL239" s="775">
        <v>43.834715488140759</v>
      </c>
      <c r="DM239" s="747">
        <v>-314.6220598152762</v>
      </c>
      <c r="DN239" s="747">
        <v>298.36344785497994</v>
      </c>
      <c r="DO239" s="747">
        <v>-246.33203719660264</v>
      </c>
      <c r="DP239" s="747">
        <v>218.91268336964626</v>
      </c>
      <c r="DQ239" s="747">
        <v>-142.73890922630366</v>
      </c>
      <c r="DR239" s="747">
        <v>431.38865578420348</v>
      </c>
      <c r="DS239" s="747">
        <v>-262.894891334232</v>
      </c>
      <c r="DT239" s="747">
        <v>79.915359885478409</v>
      </c>
      <c r="DU239" s="747">
        <v>-219.1641469260428</v>
      </c>
      <c r="DV239" s="747">
        <v>112.22979024272786</v>
      </c>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1533</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58.634605873898998</v>
      </c>
      <c r="BQ240" s="748">
        <v>58.634605873898998</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-83.753468582073921</v>
      </c>
      <c r="CN240" s="748">
        <v>18.950583885965429</v>
      </c>
      <c r="CO240" s="748">
        <v>-16.068955339322425</v>
      </c>
      <c r="CP240" s="748">
        <v>190.08245503632983</v>
      </c>
      <c r="CQ240" s="748">
        <v>-69.3384147552581</v>
      </c>
      <c r="CR240" s="748">
        <v>-25.630749317236713</v>
      </c>
      <c r="CS240" s="748">
        <v>-2.809736941738052</v>
      </c>
      <c r="CT240" s="748">
        <v>193.29724933993211</v>
      </c>
      <c r="CU240" s="783">
        <v>-66.782162870035464</v>
      </c>
      <c r="CV240" s="783">
        <v>-10.253960971344217</v>
      </c>
      <c r="CW240" s="783">
        <v>-80.153444165083158</v>
      </c>
      <c r="CX240" s="783">
        <v>268.96697282116185</v>
      </c>
      <c r="CY240" s="783">
        <v>-52.309511095964837</v>
      </c>
      <c r="CZ240" s="783">
        <v>274.44928466748468</v>
      </c>
      <c r="DA240" s="783">
        <v>116.09097214187994</v>
      </c>
      <c r="DB240" s="783">
        <v>-10.293505774938552</v>
      </c>
      <c r="DC240" s="783">
        <v>-113.52696157616536</v>
      </c>
      <c r="DD240" s="783">
        <v>-57.544761987347954</v>
      </c>
      <c r="DE240" s="783">
        <v>267.72679301964928</v>
      </c>
      <c r="DF240" s="784">
        <v>100.12761122138214</v>
      </c>
      <c r="DG240" s="784">
        <v>-192.96289555772987</v>
      </c>
      <c r="DH240" s="784">
        <v>184.72889199805874</v>
      </c>
      <c r="DI240" s="784">
        <v>-251.46974727272706</v>
      </c>
      <c r="DJ240" s="784">
        <v>162.20977707570384</v>
      </c>
      <c r="DK240" s="784">
        <v>-114.87756029692072</v>
      </c>
      <c r="DL240" s="784">
        <v>43.834715488140759</v>
      </c>
      <c r="DM240" s="748">
        <v>-314.6220598152762</v>
      </c>
      <c r="DN240" s="748">
        <v>298.36344785497994</v>
      </c>
      <c r="DO240" s="748">
        <v>-246.33203719660264</v>
      </c>
      <c r="DP240" s="748">
        <v>218.91268336964626</v>
      </c>
      <c r="DQ240" s="748">
        <v>-142.73890922630366</v>
      </c>
      <c r="DR240" s="748">
        <v>431.38865578420348</v>
      </c>
      <c r="DS240" s="748">
        <v>-262.894891334232</v>
      </c>
      <c r="DT240" s="748">
        <v>79.915359885478409</v>
      </c>
      <c r="DU240" s="748">
        <v>-219.1641469260428</v>
      </c>
      <c r="DV240" s="748">
        <v>112.22979024272786</v>
      </c>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79"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39" t="str">
        <f>IF('monthly data'!LP241&gt;0,AVERAGE('monthly data'!LN241:LP241),"")</f>
        <v/>
      </c>
      <c r="DH241" s="840" t="str">
        <f>IF('monthly data'!LS241&gt;0,AVERAGE('monthly data'!LQ241:LS241),"")</f>
        <v/>
      </c>
      <c r="DI241" s="840" t="str">
        <f>IF('monthly data'!LV241&gt;0,AVERAGE('monthly data'!LT241:LV241),"")</f>
        <v/>
      </c>
      <c r="DJ241" s="840">
        <v>8563.5125000000007</v>
      </c>
      <c r="DK241" s="840" t="str">
        <f>IF('monthly data'!MB241&gt;0,AVERAGE('monthly data'!LZ241:MB241),"")</f>
        <v/>
      </c>
      <c r="DL241" s="840" t="str">
        <f>IF('monthly data'!ME241&gt;0,AVERAGE('monthly data'!MC241:ME241),"")</f>
        <v/>
      </c>
      <c r="DM241" s="840" t="str">
        <f>IF('monthly data'!MH241&gt;0,AVERAGE('monthly data'!MF241:MH241),"")</f>
        <v/>
      </c>
      <c r="DN241" s="840" t="str">
        <f>IF('monthly data'!MK241&gt;0,AVERAGE('monthly data'!MI241:MK241),"")</f>
        <v/>
      </c>
      <c r="DO241" s="840" t="str">
        <f>IF('monthly data'!MN241&gt;0,AVERAGE('monthly data'!ML241:MN241),"")</f>
        <v/>
      </c>
      <c r="DP241" s="840" t="str">
        <f>IF('monthly data'!MQ241&gt;0,AVERAGE('monthly data'!MO241:MQ241),"")</f>
        <v/>
      </c>
      <c r="DQ241" s="840" t="str">
        <f>IF('monthly data'!MT241&gt;0,AVERAGE('monthly data'!MR241:MT241),"")</f>
        <v/>
      </c>
      <c r="DR241" s="840" t="str">
        <f>IF('monthly data'!MW241&gt;0,AVERAGE('monthly data'!MU241:MW241),"")</f>
        <v/>
      </c>
      <c r="DS241" s="840" t="str">
        <f>IF('monthly data'!MX241&gt;0,AVERAGE('monthly data'!MV241:MX241),"")</f>
        <v/>
      </c>
      <c r="DT241" s="840"/>
      <c r="DU241" s="840"/>
      <c r="DV241" s="840"/>
      <c r="DW241" s="480"/>
      <c r="DX241" s="480"/>
      <c r="DY241" s="480"/>
      <c r="DZ241" s="480"/>
    </row>
    <row r="242" spans="1:130" ht="17.25" customHeight="1">
      <c r="DG242" s="765" t="s">
        <v>1490</v>
      </c>
    </row>
    <row r="243" spans="1:130" s="444" customFormat="1" ht="15.75" customHeight="1">
      <c r="A243" s="695"/>
      <c r="B243" s="880"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19">
        <f>AVERAGE('monthly data'!B244:D244)</f>
        <v>2.1626999999999996</v>
      </c>
      <c r="D244" s="819">
        <f>AVERAGE('monthly data'!E244:G244)</f>
        <v>4.211666666666666</v>
      </c>
      <c r="E244" s="819">
        <f>AVERAGE('monthly data'!H244:J244)</f>
        <v>13.180999999999999</v>
      </c>
      <c r="F244" s="819">
        <f>AVERAGE('monthly data'!K244:M244)</f>
        <v>24.576099999999997</v>
      </c>
      <c r="G244" s="819">
        <f>AVERAGE('monthly data'!N244:P244)</f>
        <v>32.854833333333332</v>
      </c>
      <c r="H244" s="819">
        <f>AVERAGE('monthly data'!Q244:S244)</f>
        <v>33.74133333333333</v>
      </c>
      <c r="I244" s="819">
        <f>AVERAGE('monthly data'!T244:V244)</f>
        <v>36.161000000000001</v>
      </c>
      <c r="J244" s="819">
        <f>AVERAGE('monthly data'!W244:Y244)</f>
        <v>39.031333333333329</v>
      </c>
      <c r="K244" s="819">
        <f>AVERAGE('monthly data'!Z244:AB244)</f>
        <v>43.580666666666673</v>
      </c>
      <c r="L244" s="819">
        <f>AVERAGE('monthly data'!AC244:AE244)</f>
        <v>49.681000000000004</v>
      </c>
      <c r="M244" s="819">
        <f>AVERAGE('monthly data'!AF244:AH244)</f>
        <v>49.227333333333327</v>
      </c>
      <c r="N244" s="819">
        <f>AVERAGE('monthly data'!AI244:AK244)</f>
        <v>54.275100000000002</v>
      </c>
      <c r="O244" s="819">
        <f>AVERAGE('monthly data'!AL244:AN244)</f>
        <v>47.248779333333324</v>
      </c>
      <c r="P244" s="819">
        <f>AVERAGE('monthly data'!AO244:AQ244)</f>
        <v>44.693509666666671</v>
      </c>
      <c r="Q244" s="819">
        <f>AVERAGE('monthly data'!AR244:AT244)</f>
        <v>43.703340000000004</v>
      </c>
      <c r="R244" s="819">
        <f>AVERAGE('monthly data'!AU244:AW244)</f>
        <v>43.508648999999991</v>
      </c>
      <c r="S244" s="819">
        <f>AVERAGE('monthly data'!AX244:AZ244)</f>
        <v>39.658155999999998</v>
      </c>
      <c r="T244" s="819">
        <f>AVERAGE('monthly data'!BA244:BC244)</f>
        <v>36.375971</v>
      </c>
      <c r="U244" s="819">
        <f>AVERAGE('monthly data'!BD244:BF244)</f>
        <v>43.130579333333323</v>
      </c>
      <c r="V244" s="819">
        <f>AVERAGE('monthly data'!BG244:BI244)</f>
        <v>41.540206666666677</v>
      </c>
      <c r="W244" s="819">
        <f>AVERAGE('monthly data'!BJ244:BL244)</f>
        <v>42.577470333333331</v>
      </c>
      <c r="X244" s="819">
        <f>AVERAGE('monthly data'!BM244:BO244)</f>
        <v>38.242027</v>
      </c>
      <c r="Y244" s="819">
        <f>AVERAGE('monthly data'!BP244:BR244)</f>
        <v>42.349421666666665</v>
      </c>
      <c r="Z244" s="819">
        <f>AVERAGE('monthly data'!BS244:BU244)</f>
        <v>51.530130666666672</v>
      </c>
      <c r="AA244" s="819">
        <f>AVERAGE('monthly data'!BV244:BX244)</f>
        <v>72.963576000000003</v>
      </c>
      <c r="AB244" s="819">
        <f>AVERAGE('monthly data'!BY244:CA244)</f>
        <v>78.572951666666668</v>
      </c>
      <c r="AC244" s="819">
        <f>AVERAGE('monthly data'!CB244:CD244)</f>
        <v>74.610536666666675</v>
      </c>
      <c r="AD244" s="819">
        <f>AVERAGE('monthly data'!CE244:CG244)</f>
        <v>78.433996666666658</v>
      </c>
      <c r="AE244" s="819">
        <f>AVERAGE('monthly data'!CH244:CJ244)</f>
        <v>69.80977</v>
      </c>
      <c r="AF244" s="819">
        <f>AVERAGE('monthly data'!CK244:CM244)</f>
        <v>66.202006666666662</v>
      </c>
      <c r="AG244" s="819">
        <f>AVERAGE('monthly data'!CN244:CP244)</f>
        <v>74.592056666666664</v>
      </c>
      <c r="AH244" s="819">
        <f>AVERAGE('monthly data'!CQ244:CS244)</f>
        <v>84.769880000000001</v>
      </c>
      <c r="AI244" s="819">
        <f>AVERAGE('monthly data'!CT244:CV244)</f>
        <v>98.583393333333333</v>
      </c>
      <c r="AJ244" s="819">
        <f>AVERAGE('monthly data'!CW244:CY244)</f>
        <v>95.958993333333339</v>
      </c>
      <c r="AK244" s="819">
        <f>AVERAGE('monthly data'!CZ244:DB244)</f>
        <v>91.069323333333344</v>
      </c>
      <c r="AL244" s="819">
        <f>AVERAGE('monthly data'!DC244:DE244)</f>
        <v>93.496093333333349</v>
      </c>
      <c r="AM244" s="819">
        <f>AVERAGE('monthly data'!DF244:DH244)</f>
        <v>108.02004420000002</v>
      </c>
      <c r="AN244" s="819">
        <f>AVERAGE('monthly data'!DI244:DK244)</f>
        <v>104.509728591</v>
      </c>
      <c r="AO244" s="819">
        <f>AVERAGE('monthly data'!DL244:DN244)</f>
        <v>108.17683459499999</v>
      </c>
      <c r="AP244" s="819">
        <f>AVERAGE('monthly data'!DO244:DQ244)</f>
        <v>142.41153266666666</v>
      </c>
      <c r="AQ244" s="819">
        <f>AVERAGE('monthly data'!DR244:DT244)</f>
        <v>170.44047266666666</v>
      </c>
      <c r="AR244" s="819">
        <f>AVERAGE('monthly data'!DU244:DW244)</f>
        <v>177.36298233333332</v>
      </c>
      <c r="AS244" s="819">
        <f>AVERAGE('monthly data'!DX244:DZ244)</f>
        <v>178.3532246666667</v>
      </c>
      <c r="AT244" s="819">
        <f>AVERAGE('monthly data'!EA244:EC244)</f>
        <v>203.34505300000001</v>
      </c>
      <c r="AU244" s="819">
        <f>AVERAGE('monthly data'!ED244:EF244)</f>
        <v>260.66289866666665</v>
      </c>
      <c r="AV244" s="819">
        <f>AVERAGE('monthly data'!EG244:EI244)</f>
        <v>281.98923633333334</v>
      </c>
      <c r="AW244" s="819">
        <f>AVERAGE('monthly data'!EJ244:EL244)</f>
        <v>281.65099833333335</v>
      </c>
      <c r="AX244" s="819">
        <f>AVERAGE('monthly data'!EM244:EO244)</f>
        <v>280.137002</v>
      </c>
      <c r="AY244" s="819">
        <f>AVERAGE('monthly data'!EP244:ER244)</f>
        <v>268.46437566666663</v>
      </c>
      <c r="AZ244" s="819">
        <f>AVERAGE('monthly data'!ES244:EU244)</f>
        <v>296.03227699999997</v>
      </c>
      <c r="BA244" s="819">
        <f>AVERAGE('monthly data'!EV244:EX244)</f>
        <v>330.83288833333336</v>
      </c>
      <c r="BB244" s="819">
        <f>AVERAGE('monthly data'!EY244:FA244)</f>
        <v>330.45158199999997</v>
      </c>
      <c r="BC244" s="819">
        <f>AVERAGE('monthly data'!FB244:FD244)</f>
        <v>347.99671166666667</v>
      </c>
      <c r="BD244" s="819">
        <f>AVERAGE('monthly data'!FE244:FG244)</f>
        <v>377.79958233333338</v>
      </c>
      <c r="BE244" s="819">
        <f>AVERAGE('monthly data'!FH244:FJ244)</f>
        <v>394.94558266666672</v>
      </c>
      <c r="BF244" s="819">
        <f>AVERAGE('monthly data'!FK244:FM244)</f>
        <v>378.11642833333326</v>
      </c>
      <c r="BG244" s="819">
        <f>AVERAGE('monthly data'!FN244:FP244)</f>
        <v>367.25585166666673</v>
      </c>
      <c r="BH244" s="819">
        <f>AVERAGE('monthly data'!FQ244:FS244)</f>
        <v>379.1697746641874</v>
      </c>
      <c r="BI244" s="819">
        <f>AVERAGE('monthly data'!FT244:FV244)</f>
        <v>414.63421910866668</v>
      </c>
      <c r="BJ244" s="819">
        <f>AVERAGE('monthly data'!FW244:FY244)</f>
        <v>449.15197461736335</v>
      </c>
      <c r="BK244" s="819">
        <f>AVERAGE('monthly data'!FZ244:GB244)</f>
        <v>423.0942787516139</v>
      </c>
      <c r="BL244" s="819">
        <f>AVERAGE('monthly data'!GC244:GE244)</f>
        <v>427.29657052212059</v>
      </c>
      <c r="BM244" s="819">
        <f>AVERAGE('monthly data'!GF244:GH244)</f>
        <v>458.3849713333334</v>
      </c>
      <c r="BN244" s="819">
        <f>AVERAGE('monthly data'!GI244:GK244)</f>
        <v>484.77640830080003</v>
      </c>
      <c r="BO244" s="819">
        <f>AVERAGE('monthly data'!GL244:GN244)</f>
        <v>485.20205439479997</v>
      </c>
      <c r="BP244" s="819">
        <f>AVERAGE('monthly data'!GO244:GQ244)</f>
        <v>496.45485558814039</v>
      </c>
      <c r="BQ244" s="819">
        <f>AVERAGE('monthly data'!GR244:GT244)</f>
        <v>493.18539749178672</v>
      </c>
      <c r="BR244" s="819">
        <f>AVERAGE('monthly data'!GU244:GW244)</f>
        <v>599.43671388898997</v>
      </c>
      <c r="BS244" s="819">
        <f>AVERAGE('monthly data'!GX244:GZ244)</f>
        <v>602.68934001184005</v>
      </c>
      <c r="BT244" s="819">
        <f>AVERAGE('monthly data'!HA244:HC244)</f>
        <v>515.70074972538669</v>
      </c>
      <c r="BU244" s="819">
        <f>AVERAGE('monthly data'!HD244:HF244)</f>
        <v>480.31081918143997</v>
      </c>
      <c r="BV244" s="819">
        <f>AVERAGE('monthly data'!HG244:HI244)</f>
        <v>511.12926585823999</v>
      </c>
      <c r="BW244" s="819">
        <f>AVERAGE('monthly data'!HJ244:HL244)</f>
        <v>478.34913196645334</v>
      </c>
      <c r="BX244" s="819">
        <f>AVERAGE('monthly data'!HM244:HO244)</f>
        <v>579.0560583544534</v>
      </c>
      <c r="BY244" s="819">
        <f>AVERAGE('monthly data'!HP244:HR244)</f>
        <v>675.13197537226677</v>
      </c>
      <c r="BZ244" s="819">
        <f>AVERAGE('monthly data'!HS244:HU244)</f>
        <v>705.88748754956305</v>
      </c>
      <c r="CA244" s="819">
        <f>AVERAGE('monthly data'!HV244:HX244)</f>
        <v>684.47320809473638</v>
      </c>
      <c r="CB244" s="819">
        <f>AVERAGE('monthly data'!HY244:IA244)</f>
        <v>734.0974767653687</v>
      </c>
      <c r="CC244" s="819">
        <f>AVERAGE('monthly data'!IB244:ID244)</f>
        <v>684.17431648739409</v>
      </c>
      <c r="CD244" s="819">
        <f>AVERAGE('monthly data'!IE244:IG244)</f>
        <v>629.77391259082117</v>
      </c>
      <c r="CE244" s="819">
        <f>AVERAGE('monthly data'!IH244:IJ244)</f>
        <v>660.87178309792387</v>
      </c>
      <c r="CF244" s="819">
        <f>AVERAGE('monthly data'!IK244:IM244)</f>
        <v>619.91016213898627</v>
      </c>
      <c r="CG244" s="819">
        <f>AVERAGE('monthly data'!IN244:IP244)</f>
        <v>548.15975755313218</v>
      </c>
      <c r="CH244" s="819">
        <f>AVERAGE('monthly data'!IQ244:IS244)</f>
        <v>563.78250377909546</v>
      </c>
      <c r="CI244" s="819">
        <f>AVERAGE('monthly data'!IT244:IV244)</f>
        <v>571.96628734277408</v>
      </c>
      <c r="CJ244" s="819">
        <f>AVERAGE('monthly data'!IW244:IY244)</f>
        <v>556.00766227105328</v>
      </c>
      <c r="CK244" s="819">
        <f>AVERAGE('monthly data'!IZ244:JB244)</f>
        <v>546.06501675501943</v>
      </c>
      <c r="CL244" s="819">
        <f>AVERAGE('monthly data'!JC244:JE244)</f>
        <v>640.05030136707569</v>
      </c>
      <c r="CM244" s="819">
        <f>AVERAGE('monthly data'!JF244:JH244)</f>
        <v>694.6810637028899</v>
      </c>
      <c r="CN244" s="819">
        <f>AVERAGE('monthly data'!JI244:JK244)</f>
        <v>691.27234185633097</v>
      </c>
      <c r="CO244" s="819">
        <f>AVERAGE('monthly data'!JL244:JN244)</f>
        <v>667.52199457242489</v>
      </c>
      <c r="CP244" s="819">
        <f>AVERAGE('monthly data'!JO244:JQ244)</f>
        <v>706.03897109533966</v>
      </c>
      <c r="CQ244" s="819">
        <f>AVERAGE('monthly data'!JR244:JT244)</f>
        <v>752.70949640738036</v>
      </c>
      <c r="CR244" s="819">
        <f>AVERAGE('monthly data'!JU244:JW244)</f>
        <v>733.33172906286893</v>
      </c>
      <c r="CS244" s="819">
        <f>AVERAGE('monthly data'!JX244:JZ244)</f>
        <v>763.01672560258919</v>
      </c>
      <c r="CT244" s="819">
        <f>AVERAGE('monthly data'!KA244:KC244)</f>
        <v>827.45328639882302</v>
      </c>
      <c r="CU244" s="819">
        <f>AVERAGE('monthly data'!KD244:KF244)</f>
        <v>909.42867463852053</v>
      </c>
      <c r="CV244" s="819">
        <f>AVERAGE('monthly data'!KG244:KI244)</f>
        <v>819.33234654212094</v>
      </c>
      <c r="CW244" s="819">
        <f>AVERAGE('monthly data'!KJ244:KL244)</f>
        <v>799.5720902111774</v>
      </c>
      <c r="CX244" s="819">
        <f>AVERAGE('monthly data'!KM244:KO244)</f>
        <v>935.18239516386018</v>
      </c>
      <c r="CY244" s="819">
        <f>AVERAGE('monthly data'!KP244:KR244)</f>
        <v>1075.2913254081711</v>
      </c>
      <c r="CZ244" s="819">
        <f>AVERAGE('monthly data'!KS244:KU244)</f>
        <v>1140.9547464526647</v>
      </c>
      <c r="DA244" s="819">
        <f>AVERAGE('monthly data'!KV244:KX244)</f>
        <v>1348.2587749700085</v>
      </c>
      <c r="DB244" s="819">
        <f>AVERAGE('monthly data'!KY244:LA244)</f>
        <v>1392.4652131516225</v>
      </c>
      <c r="DC244" s="819">
        <f>AVERAGE('monthly data'!LB244:LD244)</f>
        <v>1365.595907312488</v>
      </c>
      <c r="DD244" s="819">
        <f>AVERAGE('monthly data'!LE244:LG244)</f>
        <v>1365.7289856349425</v>
      </c>
      <c r="DE244" s="819">
        <f>AVERAGE('monthly data'!LH244:LJ244)</f>
        <v>1392.7474259172297</v>
      </c>
      <c r="DF244" s="819">
        <f>AVERAGE('monthly data'!LK244:LM244)</f>
        <v>1383.3716095508846</v>
      </c>
      <c r="DG244" s="819">
        <f>AVERAGE('monthly data'!LN244:LP244)</f>
        <v>1494.6598046821894</v>
      </c>
      <c r="DH244" s="819">
        <f>AVERAGE('monthly data'!LQ244:LS244)</f>
        <v>1692.6943583660334</v>
      </c>
      <c r="DI244" s="819">
        <f>AVERAGE('monthly data'!LT244:LV244)</f>
        <v>1617.1672691025935</v>
      </c>
      <c r="DJ244" s="819">
        <f>AVERAGE('monthly data'!LW244:LY244)</f>
        <v>1506.9570555357316</v>
      </c>
      <c r="DK244" s="819">
        <f>AVERAGE('monthly data'!LZ244:MB244)</f>
        <v>1480.8382788375666</v>
      </c>
      <c r="DL244" s="819">
        <f>AVERAGE('monthly data'!MC244:ME244)</f>
        <v>1950.7093213738815</v>
      </c>
      <c r="DM244" s="819">
        <f>AVERAGE('monthly data'!MF244:MH244)</f>
        <v>1919.9651610332246</v>
      </c>
      <c r="DN244" s="819">
        <f>AVERAGE('monthly data'!MI244:MK244)</f>
        <v>2116.5793105594125</v>
      </c>
      <c r="DO244" s="819">
        <f>IF('monthly data'!MN244&gt;0,AVERAGE('monthly data'!ML244:MN244),"")</f>
        <v>2226.3964104873698</v>
      </c>
      <c r="DP244" s="819">
        <f>IF('monthly data'!MQ244&gt;0,AVERAGE('monthly data'!MO244:MQ244),"")</f>
        <v>2390.7005557903149</v>
      </c>
      <c r="DQ244" s="819">
        <f>IF('monthly data'!MT244&gt;0,AVERAGE('monthly data'!MR244:MT244),"")</f>
        <v>2637.3971859283847</v>
      </c>
      <c r="DR244" s="819">
        <f>IF('monthly data'!MW244&gt;0,AVERAGE('monthly data'!MU244:MW244),"")</f>
        <v>3010.0099265935983</v>
      </c>
      <c r="DS244" s="819">
        <f>IF('monthly data'!MX244&gt;0,AVERAGE('monthly data'!MX244:MZ244),"")</f>
        <v>3505.4015933502446</v>
      </c>
      <c r="DT244" s="819">
        <f>IF('monthly data'!MY244&gt;0,AVERAGE('monthly data'!NA244:NC244),"")</f>
        <v>3492.9946860484329</v>
      </c>
      <c r="DU244" s="819">
        <f>IF('monthly data'!MZ244&gt;0,AVERAGE('monthly data'!ND244:NF244),"")</f>
        <v>3443.9345681493796</v>
      </c>
      <c r="DV244" s="819">
        <f>IF('monthly data'!NA244&gt;0,AVERAGE('monthly data'!NG244:NI244),"")</f>
        <v>3585.7222802157462</v>
      </c>
      <c r="DW244" s="819">
        <f>IF('monthly data'!NJ244&gt;0,AVERAGE('monthly data'!NJ244:NL244),"")</f>
        <v>3848.2767662166975</v>
      </c>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529">
        <f>IF('monthly data'!MT245&gt;0,AVERAGE('monthly data'!MR245:MT245),"")</f>
        <v>3424.61633877645</v>
      </c>
      <c r="DR245" s="529">
        <f>IF('monthly data'!MW245&gt;0,AVERAGE('monthly data'!MU245:MW245),"")</f>
        <v>3818.2771511568444</v>
      </c>
      <c r="DS245" s="481">
        <f>IF('monthly data'!MX245&gt;0,AVERAGE('monthly data'!MX245:MZ245),"")</f>
        <v>4353.3856344568094</v>
      </c>
      <c r="DT245" s="481">
        <f>IF('monthly data'!MY245&gt;0,AVERAGE('monthly data'!NA245:NC245),"")</f>
        <v>4405.3448070989771</v>
      </c>
      <c r="DU245" s="481">
        <f>IF('monthly data'!MZ245&gt;0,AVERAGE('monthly data'!ND245:NF245),"")</f>
        <v>4427.6574667389232</v>
      </c>
      <c r="DV245" s="481">
        <f>IF('monthly data'!NA245&gt;0,AVERAGE('monthly data'!NG245:NI245),"")</f>
        <v>4600.7466233272362</v>
      </c>
      <c r="DW245" s="481">
        <f>IF('monthly data'!NJ245&gt;0,AVERAGE('monthly data'!NJ245:NL245),"")</f>
        <v>4879.593128288795</v>
      </c>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529">
        <f>IF('monthly data'!MT246&gt;0,AVERAGE('monthly data'!MR246:MT246),"")</f>
        <v>787.21915284806494</v>
      </c>
      <c r="DR246" s="529">
        <f>IF('monthly data'!MW246&gt;0,AVERAGE('monthly data'!MU246:MW246),"")</f>
        <v>808.26722456324603</v>
      </c>
      <c r="DS246" s="481">
        <f>IF('monthly data'!MX246&gt;0,AVERAGE('monthly data'!MX246:MZ246),"")</f>
        <v>847.98404110656611</v>
      </c>
      <c r="DT246" s="481">
        <f>IF('monthly data'!MY246&gt;0,AVERAGE('monthly data'!NA246:NC246),"")</f>
        <v>912.35012105054375</v>
      </c>
      <c r="DU246" s="481">
        <f>IF('monthly data'!MZ246&gt;0,AVERAGE('monthly data'!ND246:NF246),"")</f>
        <v>983.72289858954355</v>
      </c>
      <c r="DV246" s="481">
        <f>IF('monthly data'!NA246&gt;0,AVERAGE('monthly data'!NG246:NI246),"")</f>
        <v>1015.0243431114908</v>
      </c>
      <c r="DW246" s="481">
        <f>IF('monthly data'!NJ246&gt;0,AVERAGE('monthly data'!NJ246:NL246),"")</f>
        <v>1031.3163620720977</v>
      </c>
      <c r="DX246" s="481"/>
      <c r="DY246" s="481"/>
      <c r="DZ246" s="481"/>
    </row>
    <row r="247" spans="1:130" s="216" customFormat="1">
      <c r="A247" s="749" t="s">
        <v>1481</v>
      </c>
      <c r="B247" s="476" t="s">
        <v>573</v>
      </c>
      <c r="C247" s="819">
        <f>AVERAGE('monthly data'!B247:D247)</f>
        <v>36.077816666666671</v>
      </c>
      <c r="D247" s="819">
        <f>AVERAGE('monthly data'!E247:G247)</f>
        <v>40.868566666666666</v>
      </c>
      <c r="E247" s="819">
        <f>AVERAGE('monthly data'!H247:J247)</f>
        <v>43.399933333333337</v>
      </c>
      <c r="F247" s="819">
        <f>AVERAGE('monthly data'!K247:M247)</f>
        <v>35.970500000000001</v>
      </c>
      <c r="G247" s="819">
        <f>AVERAGE('monthly data'!N247:P247)</f>
        <v>28.54036666666666</v>
      </c>
      <c r="H247" s="819">
        <f>AVERAGE('monthly data'!Q247:S247)</f>
        <v>27.459233333333334</v>
      </c>
      <c r="I247" s="819">
        <f>AVERAGE('monthly data'!T247:V247)</f>
        <v>29.25556666666667</v>
      </c>
      <c r="J247" s="819">
        <f>AVERAGE('monthly data'!W247:Y247)</f>
        <v>26.9344</v>
      </c>
      <c r="K247" s="819">
        <f>AVERAGE('monthly data'!Z247:AB247)</f>
        <v>27.535056666666666</v>
      </c>
      <c r="L247" s="819">
        <f>AVERAGE('monthly data'!AC247:AE247)</f>
        <v>33.537803333333336</v>
      </c>
      <c r="M247" s="819">
        <f>AVERAGE('monthly data'!AF247:AH247)</f>
        <v>32.56133333333333</v>
      </c>
      <c r="N247" s="819">
        <f>AVERAGE('monthly data'!AI247:AK247)</f>
        <v>30.967433333333332</v>
      </c>
      <c r="O247" s="819">
        <f>AVERAGE('monthly data'!AL247:AN247)</f>
        <v>38.811543999999998</v>
      </c>
      <c r="P247" s="819">
        <f>AVERAGE('monthly data'!AO247:AQ247)</f>
        <v>36.410720333333337</v>
      </c>
      <c r="Q247" s="819">
        <f>AVERAGE('monthly data'!AR247:AT247)</f>
        <v>39.135120333333326</v>
      </c>
      <c r="R247" s="819">
        <f>AVERAGE('monthly data'!AU247:AW247)</f>
        <v>42.253064333333334</v>
      </c>
      <c r="S247" s="819">
        <f>AVERAGE('monthly data'!AX247:AZ247)</f>
        <v>51.106346999999992</v>
      </c>
      <c r="T247" s="819">
        <f>AVERAGE('monthly data'!BA247:BC247)</f>
        <v>55.747968666666658</v>
      </c>
      <c r="U247" s="819">
        <f>AVERAGE('monthly data'!BD247:BF247)</f>
        <v>52.512058333333322</v>
      </c>
      <c r="V247" s="819">
        <f>AVERAGE('monthly data'!BG247:BI247)</f>
        <v>54.089733000000003</v>
      </c>
      <c r="W247" s="819">
        <f>AVERAGE('monthly data'!BJ247:BL247)</f>
        <v>52.998976666666671</v>
      </c>
      <c r="X247" s="819">
        <f>AVERAGE('monthly data'!BM247:BO247)</f>
        <v>62.29555633333333</v>
      </c>
      <c r="Y247" s="819">
        <f>AVERAGE('monthly data'!BP247:BR247)</f>
        <v>59.815644666666664</v>
      </c>
      <c r="Z247" s="819">
        <f>AVERAGE('monthly data'!BS247:BU247)</f>
        <v>54.576908333333328</v>
      </c>
      <c r="AA247" s="819">
        <f>AVERAGE('monthly data'!BV247:BX247)</f>
        <v>50.679951333333328</v>
      </c>
      <c r="AB247" s="819">
        <f>AVERAGE('monthly data'!BY247:CA247)</f>
        <v>47.720426333333329</v>
      </c>
      <c r="AC247" s="819">
        <f>AVERAGE('monthly data'!CB247:CD247)</f>
        <v>51.944521666666667</v>
      </c>
      <c r="AD247" s="819">
        <f>AVERAGE('monthly data'!CE247:CG247)</f>
        <v>46.327073666666671</v>
      </c>
      <c r="AE247" s="819">
        <f>AVERAGE('monthly data'!CH247:CJ247)</f>
        <v>58.996519999999997</v>
      </c>
      <c r="AF247" s="819">
        <f>AVERAGE('monthly data'!CK247:CM247)</f>
        <v>66.700569999999999</v>
      </c>
      <c r="AG247" s="819">
        <f>AVERAGE('monthly data'!CN247:CP247)</f>
        <v>66.147679999999994</v>
      </c>
      <c r="AH247" s="819">
        <f>AVERAGE('monthly data'!CQ247:CS247)</f>
        <v>59.239640000000001</v>
      </c>
      <c r="AI247" s="819">
        <f>AVERAGE('monthly data'!CT247:CV247)</f>
        <v>51.408156666666663</v>
      </c>
      <c r="AJ247" s="819">
        <f>AVERAGE('monthly data'!CW247:CY247)</f>
        <v>59.670416666666675</v>
      </c>
      <c r="AK247" s="819">
        <f>AVERAGE('monthly data'!CZ247:DB247)</f>
        <v>77.381569999999996</v>
      </c>
      <c r="AL247" s="819">
        <f>AVERAGE('monthly data'!DC247:DE247)</f>
        <v>81.685299999999998</v>
      </c>
      <c r="AM247" s="819">
        <f>AVERAGE('monthly data'!DF247:DH247)</f>
        <v>63.261134626400008</v>
      </c>
      <c r="AN247" s="819">
        <f>AVERAGE('monthly data'!DI247:DK247)</f>
        <v>68.52953619356667</v>
      </c>
      <c r="AO247" s="819">
        <f>AVERAGE('monthly data'!DL247:DN247)</f>
        <v>73.107776480999974</v>
      </c>
      <c r="AP247" s="819">
        <f>AVERAGE('monthly data'!DO247:DQ247)</f>
        <v>49.470558470999983</v>
      </c>
      <c r="AQ247" s="819">
        <f>AVERAGE('monthly data'!DR247:DT247)</f>
        <v>34.671740061333303</v>
      </c>
      <c r="AR247" s="819">
        <f>AVERAGE('monthly data'!DU247:DW247)</f>
        <v>41.755679023666637</v>
      </c>
      <c r="AS247" s="819">
        <f>AVERAGE('monthly data'!DX247:DZ247)</f>
        <v>51.642395059699993</v>
      </c>
      <c r="AT247" s="819">
        <f>AVERAGE('monthly data'!EA247:EC247)</f>
        <v>35.399411588996664</v>
      </c>
      <c r="AU247" s="819">
        <f>AVERAGE('monthly data'!ED247:EF247)</f>
        <v>-19.77327950333331</v>
      </c>
      <c r="AV247" s="819">
        <f>AVERAGE('monthly data'!EG247:EI247)</f>
        <v>-14.961682008233359</v>
      </c>
      <c r="AW247" s="819">
        <f>AVERAGE('monthly data'!EJ247:EL247)</f>
        <v>5.8398005463333318</v>
      </c>
      <c r="AX247" s="819">
        <f>AVERAGE('monthly data'!EM247:EO247)</f>
        <v>28.798048708666659</v>
      </c>
      <c r="AY247" s="819">
        <f>AVERAGE('monthly data'!EP247:ER247)</f>
        <v>36.735395220333324</v>
      </c>
      <c r="AZ247" s="819">
        <f>AVERAGE('monthly data'!ES247:EU247)</f>
        <v>41.374032920999944</v>
      </c>
      <c r="BA247" s="819">
        <f>AVERAGE('monthly data'!EV247:EX247)</f>
        <v>33.335389248666708</v>
      </c>
      <c r="BB247" s="819">
        <f>AVERAGE('monthly data'!EY247:FA247)</f>
        <v>76.275959668333272</v>
      </c>
      <c r="BC247" s="819">
        <f>AVERAGE('monthly data'!FB247:FD247)</f>
        <v>73.204243794333294</v>
      </c>
      <c r="BD247" s="819">
        <f>AVERAGE('monthly data'!FE247:FG247)</f>
        <v>66.146101307333325</v>
      </c>
      <c r="BE247" s="819">
        <f>AVERAGE('monthly data'!FH247:FJ247)</f>
        <v>70.819926955999975</v>
      </c>
      <c r="BF247" s="819">
        <f>AVERAGE('monthly data'!FK247:FM247)</f>
        <v>90.715258536666738</v>
      </c>
      <c r="BG247" s="819">
        <f>AVERAGE('monthly data'!FN247:FP247)</f>
        <v>65.908389570412723</v>
      </c>
      <c r="BH247" s="819">
        <f>AVERAGE('monthly data'!FQ247:FS247)</f>
        <v>59.414207063146023</v>
      </c>
      <c r="BI247" s="819">
        <f>AVERAGE('monthly data'!FT247:FV247)</f>
        <v>50.10153449433335</v>
      </c>
      <c r="BJ247" s="819">
        <f>AVERAGE('monthly data'!FW247:FY247)</f>
        <v>44.188146547969978</v>
      </c>
      <c r="BK247" s="819">
        <f>AVERAGE('monthly data'!FZ247:GB247)</f>
        <v>84.998173638266664</v>
      </c>
      <c r="BL247" s="819">
        <f>AVERAGE('monthly data'!GC247:GE247)</f>
        <v>107.14477037102074</v>
      </c>
      <c r="BM247" s="819">
        <f>AVERAGE('monthly data'!GF247:GH247)</f>
        <v>112.24868540120001</v>
      </c>
      <c r="BN247" s="819">
        <f>AVERAGE('monthly data'!GI247:GK247)</f>
        <v>110.54325899946669</v>
      </c>
      <c r="BO247" s="819">
        <f>AVERAGE('monthly data'!GL247:GN247)</f>
        <v>133.5041500522</v>
      </c>
      <c r="BP247" s="819">
        <f>AVERAGE('monthly data'!GO247:GQ247)</f>
        <v>182.92768857161718</v>
      </c>
      <c r="BQ247" s="819">
        <f>AVERAGE('monthly data'!GR247:GT247)</f>
        <v>230.50183182387991</v>
      </c>
      <c r="BR247" s="819">
        <f>AVERAGE('monthly data'!GU247:GW247)</f>
        <v>150.41147373835335</v>
      </c>
      <c r="BS247" s="819">
        <f>AVERAGE('monthly data'!GX247:GZ247)</f>
        <v>188.58471966416005</v>
      </c>
      <c r="BT247" s="819">
        <f>AVERAGE('monthly data'!HA247:HC247)</f>
        <v>344.07585924428002</v>
      </c>
      <c r="BU247" s="819">
        <f>AVERAGE('monthly data'!HD247:HF247)</f>
        <v>367.3140015055601</v>
      </c>
      <c r="BV247" s="819">
        <f>AVERAGE('monthly data'!HG247:HI247)</f>
        <v>342.92482402375998</v>
      </c>
      <c r="BW247" s="819">
        <f>AVERAGE('monthly data'!HJ247:HL247)</f>
        <v>402.01043953288007</v>
      </c>
      <c r="BX247" s="819">
        <f>AVERAGE('monthly data'!HM247:HO247)</f>
        <v>338.8519342035467</v>
      </c>
      <c r="BY247" s="819">
        <f>AVERAGE('monthly data'!HP247:HR247)</f>
        <v>296.65519745340004</v>
      </c>
      <c r="BZ247" s="819">
        <f>AVERAGE('monthly data'!HS247:HU247)</f>
        <v>296.63531217290233</v>
      </c>
      <c r="CA247" s="819">
        <f>AVERAGE('monthly data'!HV247:HX247)</f>
        <v>346.77724167631436</v>
      </c>
      <c r="CB247" s="819">
        <f>AVERAGE('monthly data'!HY247:IA247)</f>
        <v>438.31136396260945</v>
      </c>
      <c r="CC247" s="819">
        <f>AVERAGE('monthly data'!IB247:ID247)</f>
        <v>530.47148925902218</v>
      </c>
      <c r="CD247" s="819">
        <f>AVERAGE('monthly data'!IE247:IG247)</f>
        <v>586.04736473490652</v>
      </c>
      <c r="CE247" s="819">
        <f>AVERAGE('monthly data'!IH247:IJ247)</f>
        <v>589.11848188364888</v>
      </c>
      <c r="CF247" s="819">
        <f>AVERAGE('monthly data'!IK247:IM247)</f>
        <v>751.68255502427292</v>
      </c>
      <c r="CG247" s="819">
        <f>AVERAGE('monthly data'!IN247:IP247)</f>
        <v>872.75429134979743</v>
      </c>
      <c r="CH247" s="819">
        <f>AVERAGE('monthly data'!IQ247:IS247)</f>
        <v>898.04727906728749</v>
      </c>
      <c r="CI247" s="819">
        <f>AVERAGE('monthly data'!IT247:IV247)</f>
        <v>917.72129476692464</v>
      </c>
      <c r="CJ247" s="819">
        <f>AVERAGE('monthly data'!IW247:IY247)</f>
        <v>961.41796774021805</v>
      </c>
      <c r="CK247" s="819">
        <f>AVERAGE('monthly data'!IZ247:JB247)</f>
        <v>984.03178546546235</v>
      </c>
      <c r="CL247" s="819">
        <f>AVERAGE('monthly data'!JC247:JE247)</f>
        <v>912.04395866222512</v>
      </c>
      <c r="CM247" s="819">
        <f>AVERAGE('monthly data'!JF247:JH247)</f>
        <v>913.26592544657944</v>
      </c>
      <c r="CN247" s="819">
        <f>AVERAGE('monthly data'!JI247:JK247)</f>
        <v>1012.4308163435809</v>
      </c>
      <c r="CO247" s="819">
        <f>AVERAGE('monthly data'!JL247:JN247)</f>
        <v>1086.3859792234948</v>
      </c>
      <c r="CP247" s="819">
        <f>AVERAGE('monthly data'!JO247:JQ247)</f>
        <v>1061.5975277747509</v>
      </c>
      <c r="CQ247" s="819">
        <f>AVERAGE('monthly data'!JR247:JT247)</f>
        <v>1100.7202245282713</v>
      </c>
      <c r="CR247" s="819">
        <f>AVERAGE('monthly data'!JU247:JW247)</f>
        <v>1171.2612102201172</v>
      </c>
      <c r="CS247" s="819">
        <f>AVERAGE('monthly data'!JX247:JZ247)</f>
        <v>1184.2927767738015</v>
      </c>
      <c r="CT247" s="819">
        <f>AVERAGE('monthly data'!KA247:KC247)</f>
        <v>1197.5103031193285</v>
      </c>
      <c r="CU247" s="819">
        <f>AVERAGE('monthly data'!KD247:KF247)</f>
        <v>1172.7730579561219</v>
      </c>
      <c r="CV247" s="819">
        <f>AVERAGE('monthly data'!KG247:KI247)</f>
        <v>1346.6934848202552</v>
      </c>
      <c r="CW247" s="819">
        <f>AVERAGE('monthly data'!KJ247:KL247)</f>
        <v>1418.6022452663922</v>
      </c>
      <c r="CX247" s="819">
        <f>AVERAGE('monthly data'!KM247:KO247)</f>
        <v>1379.2514455755797</v>
      </c>
      <c r="CY247" s="819">
        <f>AVERAGE('monthly data'!KP247:KR247)</f>
        <v>1352.8878065134716</v>
      </c>
      <c r="CZ247" s="819">
        <f>AVERAGE('monthly data'!KS247:KU247)</f>
        <v>1405.5724457836332</v>
      </c>
      <c r="DA247" s="819">
        <f>AVERAGE('monthly data'!KV247:KX247)</f>
        <v>1331.9026921970406</v>
      </c>
      <c r="DB247" s="819">
        <f>AVERAGE('monthly data'!KY247:LA247)</f>
        <v>1368.6716659843648</v>
      </c>
      <c r="DC247" s="819">
        <f>AVERAGE('monthly data'!LB247:LD247)</f>
        <v>1500.6475856911932</v>
      </c>
      <c r="DD247" s="819">
        <f>AVERAGE('monthly data'!LE247:LG247)</f>
        <v>1637.7410230294424</v>
      </c>
      <c r="DE247" s="819">
        <f>AVERAGE('monthly data'!LH247:LJ247)</f>
        <v>1746.0767601917635</v>
      </c>
      <c r="DF247" s="819">
        <f>AVERAGE('monthly data'!LK247:LM247)</f>
        <v>1878.2023166041147</v>
      </c>
      <c r="DG247" s="819">
        <f>AVERAGE('monthly data'!LN247:LP247)</f>
        <v>1958.5216066285586</v>
      </c>
      <c r="DH247" s="819">
        <f>AVERAGE('monthly data'!LQ247:LS247)</f>
        <v>1965.4350771361253</v>
      </c>
      <c r="DI247" s="819">
        <f>AVERAGE('monthly data'!LT247:LV247)</f>
        <v>2159.2430591898569</v>
      </c>
      <c r="DJ247" s="819">
        <f>AVERAGE('monthly data'!LW247:LY247)</f>
        <v>2355.4626894590269</v>
      </c>
      <c r="DK247" s="819">
        <f>AVERAGE('monthly data'!LZ247:MB247)</f>
        <v>2446.5668675305515</v>
      </c>
      <c r="DL247" s="819">
        <f>AVERAGE('monthly data'!MC247:ME247)</f>
        <v>2208.4588737223958</v>
      </c>
      <c r="DM247" s="819">
        <f>AVERAGE('monthly data'!MF247:MH247)</f>
        <v>2559.9605500012208</v>
      </c>
      <c r="DN247" s="819">
        <f>AVERAGE('monthly data'!MI247:MK247)</f>
        <v>2658.7698598990441</v>
      </c>
      <c r="DO247" s="819">
        <f>IF('monthly data'!MN247&gt;0,AVERAGE('monthly data'!ML247:MN247),"")</f>
        <v>2686.6234814513218</v>
      </c>
      <c r="DP247" s="819">
        <f>IF('monthly data'!MQ247&gt;0,AVERAGE('monthly data'!MO247:MQ247),"")</f>
        <v>2780.2573302236342</v>
      </c>
      <c r="DQ247" s="819">
        <f>IF('monthly data'!MT247&gt;0,AVERAGE('monthly data'!MR247:MT247),"")</f>
        <v>2888.9880100302485</v>
      </c>
      <c r="DR247" s="819">
        <f>IF('monthly data'!MW247&gt;0,AVERAGE('monthly data'!MU247:MW247),"")</f>
        <v>2744.718655284476</v>
      </c>
      <c r="DS247" s="480">
        <f>IF('monthly data'!MX247&gt;0,AVERAGE('monthly data'!MX247:MZ247),"")</f>
        <v>1943.153585734176</v>
      </c>
      <c r="DT247" s="480">
        <f>IF('monthly data'!MY247&gt;0,AVERAGE('monthly data'!NA247:NC247),"")</f>
        <v>2079.268869465011</v>
      </c>
      <c r="DU247" s="480">
        <f>IF('monthly data'!MZ247&gt;0,AVERAGE('monthly data'!ND247:NF247),"")</f>
        <v>2380.4257881811686</v>
      </c>
      <c r="DV247" s="480">
        <f>IF('monthly data'!NA247&gt;0,AVERAGE('monthly data'!NG247:NI247),"")</f>
        <v>2409.286756964601</v>
      </c>
      <c r="DW247" s="480">
        <f>IF('monthly data'!NJ247&gt;0,AVERAGE('monthly data'!NJ247:NL247),"")</f>
        <v>2363.1081361701013</v>
      </c>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529">
        <f>IF('monthly data'!MT248&gt;0,AVERAGE('monthly data'!MR248:MT248),"")</f>
        <v>5377.1685933538702</v>
      </c>
      <c r="DR248" s="529">
        <f>IF('monthly data'!MW248&gt;0,AVERAGE('monthly data'!MU248:MW248),"")</f>
        <v>5415.8800376883746</v>
      </c>
      <c r="DS248" s="481">
        <f>IF('monthly data'!MX248&gt;0,AVERAGE('monthly data'!MX248:MZ248),"")</f>
        <v>4822.5648362965348</v>
      </c>
      <c r="DT248" s="481">
        <f>IF('monthly data'!MY248&gt;0,AVERAGE('monthly data'!NA248:NC248),"")</f>
        <v>5137.2947697420304</v>
      </c>
      <c r="DU248" s="481">
        <f>IF('monthly data'!MZ248&gt;0,AVERAGE('monthly data'!ND248:NF248),"")</f>
        <v>5542.8274230802463</v>
      </c>
      <c r="DV248" s="481">
        <f>IF('monthly data'!NA248&gt;0,AVERAGE('monthly data'!NG248:NI248),"")</f>
        <v>5771.4028780533381</v>
      </c>
      <c r="DW248" s="481">
        <f>IF('monthly data'!NJ248&gt;0,AVERAGE('monthly data'!NJ248:NL248),"")</f>
        <v>5918.8660625215707</v>
      </c>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529">
        <f>IF('monthly data'!MT249&gt;0,AVERAGE('monthly data'!MR249:MT249),"")</f>
        <v>818.53502838430768</v>
      </c>
      <c r="DR249" s="529">
        <f>IF('monthly data'!MW249&gt;0,AVERAGE('monthly data'!MU249:MW249),"")</f>
        <v>728.34935448621127</v>
      </c>
      <c r="DS249" s="481" t="str">
        <f>IF('monthly data'!MX249&gt;0,AVERAGE('monthly data'!MX249:MZ249),"")</f>
        <v/>
      </c>
      <c r="DT249" s="481" t="str">
        <f>IF('monthly data'!MY249&gt;0,AVERAGE('monthly data'!NA249:NC249),"")</f>
        <v/>
      </c>
      <c r="DU249" s="481">
        <f>IF('monthly data'!MZ249&gt;0,AVERAGE('monthly data'!ND249:NF249),"")</f>
        <v>149.05834727581092</v>
      </c>
      <c r="DV249" s="481" t="str">
        <f>IF('monthly data'!NA249&gt;0,AVERAGE('monthly data'!NG249:NI249),"")</f>
        <v/>
      </c>
      <c r="DW249" s="481">
        <f>IF('monthly data'!NJ249&gt;0,AVERAGE('monthly data'!NJ249:NL249),"")</f>
        <v>76.760188267350486</v>
      </c>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529">
        <f>IF('monthly data'!MT250&gt;0,AVERAGE('monthly data'!MR250:MT250),"")</f>
        <v>1441.1264953479888</v>
      </c>
      <c r="DR250" s="529">
        <f>IF('monthly data'!MW250&gt;0,AVERAGE('monthly data'!MU250:MW250),"")</f>
        <v>1597.5973919486642</v>
      </c>
      <c r="DS250" s="481">
        <f>IF('monthly data'!MX250&gt;0,AVERAGE('monthly data'!MX250:MZ250),"")</f>
        <v>1563.6616847663299</v>
      </c>
      <c r="DT250" s="481">
        <f>IF('monthly data'!MY250&gt;0,AVERAGE('monthly data'!NA250:NC250),"")</f>
        <v>1547.1986850994215</v>
      </c>
      <c r="DU250" s="481">
        <f>IF('monthly data'!MZ250&gt;0,AVERAGE('monthly data'!ND250:NF250),"")</f>
        <v>1758.3468924608187</v>
      </c>
      <c r="DV250" s="481">
        <f>IF('monthly data'!NA250&gt;0,AVERAGE('monthly data'!NG250:NI250),"")</f>
        <v>1850.3799785048966</v>
      </c>
      <c r="DW250" s="481">
        <f>IF('monthly data'!NJ250&gt;0,AVERAGE('monthly data'!NJ250:NL250),"")</f>
        <v>1791.1567610946549</v>
      </c>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529">
        <f>IF('monthly data'!MT251&gt;0,AVERAGE('monthly data'!MR251:MT251),"")</f>
        <v>622.59146696368123</v>
      </c>
      <c r="DR251" s="529">
        <f>IF('monthly data'!MW251&gt;0,AVERAGE('monthly data'!MU251:MW251),"")</f>
        <v>869.24803746245288</v>
      </c>
      <c r="DS251" s="481">
        <f>IF('monthly data'!MX251&gt;0,AVERAGE('monthly data'!MX251:MZ251),"")</f>
        <v>1620.5437398465103</v>
      </c>
      <c r="DT251" s="481">
        <f>IF('monthly data'!MY251&gt;0,AVERAGE('monthly data'!NA251:NC251),"")</f>
        <v>1575.1064028890835</v>
      </c>
      <c r="DU251" s="481">
        <f>IF('monthly data'!MZ251&gt;0,AVERAGE('monthly data'!ND251:NF251),"")</f>
        <v>1609.2885451850079</v>
      </c>
      <c r="DV251" s="481">
        <f>IF('monthly data'!NA251&gt;0,AVERAGE('monthly data'!NG251:NI251),"")</f>
        <v>1662.2496836886269</v>
      </c>
      <c r="DW251" s="481">
        <f>IF('monthly data'!NJ251&gt;0,AVERAGE('monthly data'!NJ251:NL251),"")</f>
        <v>1714.3965728273045</v>
      </c>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529">
        <f>AVERAGE('monthly data'!ML252:MN252)</f>
        <v>0</v>
      </c>
      <c r="DR252" s="529">
        <f>AVERAGE('monthly data'!MM252:MO252)</f>
        <v>0</v>
      </c>
      <c r="DS252" s="481" t="str">
        <f>IF('monthly data'!MX252&gt;0,AVERAGE('monthly data'!MX252:MZ252),"")</f>
        <v/>
      </c>
      <c r="DT252" s="481" t="str">
        <f>IF('monthly data'!MY252&gt;0,AVERAGE('monthly data'!NA252:NC252),"")</f>
        <v/>
      </c>
      <c r="DU252" s="481" t="str">
        <f>IF('monthly data'!MZ252&gt;0,AVERAGE('monthly data'!ND252:NF252),"")</f>
        <v/>
      </c>
      <c r="DV252" s="481" t="str">
        <f>IF('monthly data'!NA252&gt;0,AVERAGE('monthly data'!NG252:NI252),"")</f>
        <v/>
      </c>
      <c r="DW252" s="481" t="str">
        <f>IF('monthly data'!NJ252&gt;0,AVERAGE('monthly data'!NJ252:NL252),"")</f>
        <v/>
      </c>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529">
        <f>AVERAGE('monthly data'!ML253:MN253)</f>
        <v>0</v>
      </c>
      <c r="DR253" s="529">
        <f>AVERAGE('monthly data'!MM253:MO253)</f>
        <v>0</v>
      </c>
      <c r="DS253" s="481" t="str">
        <f>IF('monthly data'!MX253&gt;0,AVERAGE('monthly data'!MX253:MZ253),"")</f>
        <v/>
      </c>
      <c r="DT253" s="481" t="str">
        <f>IF('monthly data'!MY253&gt;0,AVERAGE('monthly data'!NA253:NC253),"")</f>
        <v/>
      </c>
      <c r="DU253" s="481" t="str">
        <f>IF('monthly data'!MZ253&gt;0,AVERAGE('monthly data'!ND253:NF253),"")</f>
        <v/>
      </c>
      <c r="DV253" s="481" t="str">
        <f>IF('monthly data'!NA253&gt;0,AVERAGE('monthly data'!NG253:NI253),"")</f>
        <v/>
      </c>
      <c r="DW253" s="481" t="str">
        <f>IF('monthly data'!NJ253&gt;0,AVERAGE('monthly data'!NJ253:NL253),"")</f>
        <v/>
      </c>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529">
        <f>IF('monthly data'!MT254&gt;0,AVERAGE('monthly data'!MR254:MT254),"")</f>
        <v>352.72161224408228</v>
      </c>
      <c r="DR254" s="529">
        <f>IF('monthly data'!MW254&gt;0,AVERAGE('monthly data'!MU254:MW254),"")</f>
        <v>356.50875936270609</v>
      </c>
      <c r="DS254" s="481">
        <f>IF('monthly data'!MX254&gt;0,AVERAGE('monthly data'!MX254:MZ254),"")</f>
        <v>349.32923535775149</v>
      </c>
      <c r="DT254" s="481">
        <f>IF('monthly data'!MY254&gt;0,AVERAGE('monthly data'!NA254:NC254),"")</f>
        <v>357.85456167694707</v>
      </c>
      <c r="DU254" s="481">
        <f>IF('monthly data'!MZ254&gt;0,AVERAGE('monthly data'!ND254:NF254),"")</f>
        <v>363.2822548298343</v>
      </c>
      <c r="DV254" s="481">
        <f>IF('monthly data'!NA254&gt;0,AVERAGE('monthly data'!NG254:NI254),"")</f>
        <v>359.34086782284777</v>
      </c>
      <c r="DW254" s="481">
        <f>IF('monthly data'!NJ254&gt;0,AVERAGE('monthly data'!NJ254:NL254),"")</f>
        <v>333.17686767124059</v>
      </c>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529">
        <f>IF('monthly data'!MT255&gt;0,AVERAGE('monthly data'!MR255:MT255),"")</f>
        <v>91.44837885353563</v>
      </c>
      <c r="DR255" s="529">
        <f>IF('monthly data'!MW255&gt;0,AVERAGE('monthly data'!MU255:MW255),"")</f>
        <v>94.427142499632694</v>
      </c>
      <c r="DS255" s="481">
        <f>IF('monthly data'!MX255&gt;0,AVERAGE('monthly data'!MX255:MZ255),"")</f>
        <v>96.73760399953477</v>
      </c>
      <c r="DT255" s="481">
        <f>IF('monthly data'!MY255&gt;0,AVERAGE('monthly data'!NA255:NC255),"")</f>
        <v>109.81409360159722</v>
      </c>
      <c r="DU255" s="481">
        <f>IF('monthly data'!MZ255&gt;0,AVERAGE('monthly data'!ND255:NF255),"")</f>
        <v>120.50739095718875</v>
      </c>
      <c r="DV255" s="481">
        <f>IF('monthly data'!NA255&gt;0,AVERAGE('monthly data'!NG255:NI255),"")</f>
        <v>120.5734849687651</v>
      </c>
      <c r="DW255" s="481">
        <f>IF('monthly data'!NJ255&gt;0,AVERAGE('monthly data'!NJ255:NL255),"")</f>
        <v>83.189918140069821</v>
      </c>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529">
        <f>IF('monthly data'!MT256&gt;0,AVERAGE('monthly data'!MR256:MT256),"")</f>
        <v>4205.9119527254807</v>
      </c>
      <c r="DR256" s="529">
        <f>IF('monthly data'!MW256&gt;0,AVERAGE('monthly data'!MU256:MW256),"")</f>
        <v>4331.0219238394584</v>
      </c>
      <c r="DS256" s="481">
        <f>IF('monthly data'!MX256&gt;0,AVERAGE('monthly data'!MX256:MZ256),"")</f>
        <v>4530.1176560189633</v>
      </c>
      <c r="DT256" s="481">
        <f>IF('monthly data'!MY256&gt;0,AVERAGE('monthly data'!NA256:NC256),"")</f>
        <v>4807.347925854745</v>
      </c>
      <c r="DU256" s="481">
        <f>IF('monthly data'!MZ256&gt;0,AVERAGE('monthly data'!ND256:NF256),"")</f>
        <v>5030.486820974601</v>
      </c>
      <c r="DV256" s="481">
        <f>IF('monthly data'!NA256&gt;0,AVERAGE('monthly data'!NG256:NI256),"")</f>
        <v>5223.9317154142209</v>
      </c>
      <c r="DW256" s="481">
        <f>IF('monthly data'!NJ256&gt;0,AVERAGE('monthly data'!NJ256:NL256),"")</f>
        <v>5508.92900658298</v>
      </c>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529">
        <f>IF('monthly data'!MT257&gt;0,AVERAGE('monthly data'!MR257:MT257),"")</f>
        <v>376.75131802471566</v>
      </c>
      <c r="DR257" s="529">
        <f>IF('monthly data'!MW257&gt;0,AVERAGE('monthly data'!MU257:MW257),"")</f>
        <v>324.36636690079331</v>
      </c>
      <c r="DS257" s="481">
        <f>IF('monthly data'!MX257&gt;0,AVERAGE('monthly data'!MX257:MZ257),"")</f>
        <v>377.47263122815957</v>
      </c>
      <c r="DT257" s="481">
        <f>IF('monthly data'!MY257&gt;0,AVERAGE('monthly data'!NA257:NC257),"")</f>
        <v>390.64141017154498</v>
      </c>
      <c r="DU257" s="481">
        <f>IF('monthly data'!MZ257&gt;0,AVERAGE('monthly data'!ND257:NF257),"")</f>
        <v>360.47762541213996</v>
      </c>
      <c r="DV257" s="481">
        <f>IF('monthly data'!NA257&gt;0,AVERAGE('monthly data'!NG257:NI257),"")</f>
        <v>383.04451613899619</v>
      </c>
      <c r="DW257" s="481">
        <f>IF('monthly data'!NJ257&gt;0,AVERAGE('monthly data'!NJ257:NL257),"")</f>
        <v>354.36704152838803</v>
      </c>
      <c r="DX257" s="481"/>
      <c r="DY257" s="481"/>
      <c r="DZ257" s="481"/>
    </row>
    <row r="258" spans="1:130" s="216" customFormat="1">
      <c r="A258" s="696"/>
      <c r="B258" s="476" t="s">
        <v>583</v>
      </c>
      <c r="C258" s="819">
        <f>AVERAGE('monthly data'!B258:D258)</f>
        <v>-8.5127333333333333</v>
      </c>
      <c r="D258" s="819">
        <f>AVERAGE('monthly data'!E258:G258)</f>
        <v>-2.5629666666666626</v>
      </c>
      <c r="E258" s="819">
        <f>AVERAGE('monthly data'!H258:J258)</f>
        <v>-3.8090333333333342</v>
      </c>
      <c r="F258" s="819">
        <f>AVERAGE('monthly data'!K258:M258)</f>
        <v>-9.6255333333333315</v>
      </c>
      <c r="G258" s="819">
        <f>AVERAGE('monthly data'!N258:P258)</f>
        <v>-11.735666666666669</v>
      </c>
      <c r="H258" s="819">
        <f>AVERAGE('monthly data'!Q258:S258)</f>
        <v>-12.600133333333337</v>
      </c>
      <c r="I258" s="819">
        <f>AVERAGE('monthly data'!T258:V258)</f>
        <v>-13.371133333333328</v>
      </c>
      <c r="J258" s="819">
        <f>AVERAGE('monthly data'!W258:Y258)</f>
        <v>-14.800100000000002</v>
      </c>
      <c r="K258" s="819">
        <f>AVERAGE('monthly data'!Z258:AB258)</f>
        <v>-15.8436</v>
      </c>
      <c r="L258" s="819">
        <f>AVERAGE('monthly data'!AC258:AE258)</f>
        <v>-17.027033333333332</v>
      </c>
      <c r="M258" s="819">
        <f>AVERAGE('monthly data'!AF258:AH258)</f>
        <v>-23.686033333333341</v>
      </c>
      <c r="N258" s="819">
        <f>AVERAGE('monthly data'!AI258:AK258)</f>
        <v>-32.823299999999996</v>
      </c>
      <c r="O258" s="819">
        <f>AVERAGE('monthly data'!AL258:AN258)</f>
        <v>-25.770212666666666</v>
      </c>
      <c r="P258" s="819">
        <f>AVERAGE('monthly data'!AO258:AQ258)</f>
        <v>-27.484440666666668</v>
      </c>
      <c r="Q258" s="819">
        <f>AVERAGE('monthly data'!AR258:AT258)</f>
        <v>-30.036786333333339</v>
      </c>
      <c r="R258" s="819">
        <f>AVERAGE('monthly data'!AU258:AW258)</f>
        <v>-30.59194633333334</v>
      </c>
      <c r="S258" s="819">
        <f>AVERAGE('monthly data'!AX258:AZ258)</f>
        <v>-29.769513333333347</v>
      </c>
      <c r="T258" s="819">
        <f>AVERAGE('monthly data'!BA258:BC258)</f>
        <v>-28.921133666666673</v>
      </c>
      <c r="U258" s="819">
        <f>AVERAGE('monthly data'!BD258:BF258)</f>
        <v>-30.784968000000003</v>
      </c>
      <c r="V258" s="819">
        <f>AVERAGE('monthly data'!BG258:BI258)</f>
        <v>-32.207432333333344</v>
      </c>
      <c r="W258" s="819">
        <f>AVERAGE('monthly data'!BJ258:BL258)</f>
        <v>-31.840422333333336</v>
      </c>
      <c r="X258" s="819">
        <f>AVERAGE('monthly data'!BM258:BO258)</f>
        <v>-30.377216000000001</v>
      </c>
      <c r="Y258" s="819">
        <f>AVERAGE('monthly data'!BP258:BR258)</f>
        <v>-34.582069666666662</v>
      </c>
      <c r="Z258" s="819">
        <f>AVERAGE('monthly data'!BS258:BU258)</f>
        <v>-39.616419666666673</v>
      </c>
      <c r="AA258" s="819">
        <f>AVERAGE('monthly data'!BV258:BX258)</f>
        <v>-39.05209</v>
      </c>
      <c r="AB258" s="819">
        <f>AVERAGE('monthly data'!BY258:CA258)</f>
        <v>-40.630206666666673</v>
      </c>
      <c r="AC258" s="819">
        <f>AVERAGE('monthly data'!CB258:CD258)</f>
        <v>-41.305529999999997</v>
      </c>
      <c r="AD258" s="819">
        <f>AVERAGE('monthly data'!CE258:CG258)</f>
        <v>-46.187766333333336</v>
      </c>
      <c r="AE258" s="819">
        <f>AVERAGE('monthly data'!CH258:CJ258)</f>
        <v>-42.202570000000009</v>
      </c>
      <c r="AF258" s="819">
        <f>AVERAGE('monthly data'!CK258:CM258)</f>
        <v>-40.912089999999999</v>
      </c>
      <c r="AG258" s="819">
        <f>AVERAGE('monthly data'!CN258:CP258)</f>
        <v>-42.209899999999998</v>
      </c>
      <c r="AH258" s="819">
        <f>AVERAGE('monthly data'!CQ258:CS258)</f>
        <v>-46.680280000000003</v>
      </c>
      <c r="AI258" s="819">
        <f>AVERAGE('monthly data'!CT258:CV258)</f>
        <v>-53.746306666666662</v>
      </c>
      <c r="AJ258" s="819">
        <f>AVERAGE('monthly data'!CW258:CY258)</f>
        <v>-58.898620000000001</v>
      </c>
      <c r="AK258" s="819">
        <f>AVERAGE('monthly data'!CZ258:DB258)</f>
        <v>-60.414756666666669</v>
      </c>
      <c r="AL258" s="819">
        <f>AVERAGE('monthly data'!DC258:DE258)</f>
        <v>-62.525389999999994</v>
      </c>
      <c r="AM258" s="819">
        <f>AVERAGE('monthly data'!DF258:DH258)</f>
        <v>-60.973294781666674</v>
      </c>
      <c r="AN258" s="819">
        <f>AVERAGE('monthly data'!DI258:DK258)</f>
        <v>-59.608382274666667</v>
      </c>
      <c r="AO258" s="819">
        <f>AVERAGE('monthly data'!DL258:DN258)</f>
        <v>-60.535404368999998</v>
      </c>
      <c r="AP258" s="819">
        <f>AVERAGE('monthly data'!DO258:DQ258)</f>
        <v>-69.299923666666686</v>
      </c>
      <c r="AQ258" s="819">
        <f>AVERAGE('monthly data'!DR258:DT258)</f>
        <v>-73.296508000000017</v>
      </c>
      <c r="AR258" s="819">
        <f>AVERAGE('monthly data'!DU258:DW258)</f>
        <v>-71.823649442000047</v>
      </c>
      <c r="AS258" s="819">
        <f>AVERAGE('monthly data'!DX258:DZ258)</f>
        <v>-76.207414000000014</v>
      </c>
      <c r="AT258" s="819">
        <f>AVERAGE('monthly data'!EA258:EC258)</f>
        <v>-82.0501996666667</v>
      </c>
      <c r="AU258" s="819">
        <f>AVERAGE('monthly data'!ED258:EF258)</f>
        <v>-88.917563999999985</v>
      </c>
      <c r="AV258" s="819">
        <f>AVERAGE('monthly data'!EG258:EI258)</f>
        <v>-91.834522333333382</v>
      </c>
      <c r="AW258" s="819">
        <f>AVERAGE('monthly data'!EJ258:EL258)</f>
        <v>-100.12573133333335</v>
      </c>
      <c r="AX258" s="819">
        <f>AVERAGE('monthly data'!EM258:EO258)</f>
        <v>-107.69131133333337</v>
      </c>
      <c r="AY258" s="819">
        <f>AVERAGE('monthly data'!EP258:ER258)</f>
        <v>-109.00818533333336</v>
      </c>
      <c r="AZ258" s="819">
        <f>AVERAGE('monthly data'!ES258:EU258)</f>
        <v>-104.59019087633335</v>
      </c>
      <c r="BA258" s="819">
        <f>AVERAGE('monthly data'!EV258:EX258)</f>
        <v>-118.2923904333333</v>
      </c>
      <c r="BB258" s="819">
        <f>AVERAGE('monthly data'!EY258:FA258)</f>
        <v>-112.40935433333338</v>
      </c>
      <c r="BC258" s="819">
        <f>AVERAGE('monthly data'!FB258:FD258)</f>
        <v>-116.04641624900005</v>
      </c>
      <c r="BD258" s="819">
        <f>AVERAGE('monthly data'!FE258:FG258)</f>
        <v>-115.69989587766666</v>
      </c>
      <c r="BE258" s="819">
        <f>AVERAGE('monthly data'!FH258:FJ258)</f>
        <v>-124.29508165566669</v>
      </c>
      <c r="BF258" s="819">
        <f>AVERAGE('monthly data'!FK258:FM258)</f>
        <v>-135.13065842666654</v>
      </c>
      <c r="BG258" s="819">
        <f>AVERAGE('monthly data'!FN258:FP258)</f>
        <v>-138.79802406633337</v>
      </c>
      <c r="BH258" s="819">
        <f>AVERAGE('monthly data'!FQ258:FS258)</f>
        <v>-141.868927613854</v>
      </c>
      <c r="BI258" s="819">
        <f>AVERAGE('monthly data'!FT258:FV258)</f>
        <v>-140.95103331333337</v>
      </c>
      <c r="BJ258" s="819">
        <f>AVERAGE('monthly data'!FW258:FY258)</f>
        <v>-140.63759096703004</v>
      </c>
      <c r="BK258" s="819">
        <f>AVERAGE('monthly data'!FZ258:GB258)</f>
        <v>-147.33545866773338</v>
      </c>
      <c r="BL258" s="819">
        <f>AVERAGE('monthly data'!GC258:GE258)</f>
        <v>-150.79488880097924</v>
      </c>
      <c r="BM258" s="819">
        <f>AVERAGE('monthly data'!GF258:GH258)</f>
        <v>-157.02769291580003</v>
      </c>
      <c r="BN258" s="819">
        <f>AVERAGE('monthly data'!GI258:GK258)</f>
        <v>-168.14203046186665</v>
      </c>
      <c r="BO258" s="819">
        <f>AVERAGE('monthly data'!GL258:GN258)</f>
        <v>-167.87130565346666</v>
      </c>
      <c r="BP258" s="819">
        <f>AVERAGE('monthly data'!GO258:GQ258)</f>
        <v>-164.66676154158395</v>
      </c>
      <c r="BQ258" s="819">
        <f>AVERAGE('monthly data'!GR258:GT258)</f>
        <v>-164.8776105361201</v>
      </c>
      <c r="BR258" s="819">
        <f>AVERAGE('monthly data'!GU258:GW258)</f>
        <v>-175.42264760410669</v>
      </c>
      <c r="BS258" s="819">
        <f>AVERAGE('monthly data'!GX258:GZ258)</f>
        <v>-184.18406306817329</v>
      </c>
      <c r="BT258" s="819">
        <f>AVERAGE('monthly data'!HA258:HC258)</f>
        <v>-180.32445650205344</v>
      </c>
      <c r="BU258" s="819">
        <f>AVERAGE('monthly data'!HD258:HF258)</f>
        <v>-194.27318758144006</v>
      </c>
      <c r="BV258" s="819">
        <f>AVERAGE('monthly data'!HG258:HI258)</f>
        <v>-212.38053959890678</v>
      </c>
      <c r="BW258" s="819">
        <f>AVERAGE('monthly data'!HJ258:HL258)</f>
        <v>-215.25629645245328</v>
      </c>
      <c r="BX258" s="819">
        <f>AVERAGE('monthly data'!HM258:HO258)</f>
        <v>-225.02419799445337</v>
      </c>
      <c r="BY258" s="819">
        <f>AVERAGE('monthly data'!HP258:HR258)</f>
        <v>-243.71449757726648</v>
      </c>
      <c r="BZ258" s="819">
        <f>AVERAGE('monthly data'!HS258:HU258)</f>
        <v>-268.65126706676432</v>
      </c>
      <c r="CA258" s="819">
        <f>AVERAGE('monthly data'!HV258:HX258)</f>
        <v>-304.78949059947109</v>
      </c>
      <c r="CB258" s="819">
        <f>AVERAGE('monthly data'!HY258:IA258)</f>
        <v>-317.27215934808055</v>
      </c>
      <c r="CC258" s="819">
        <f>AVERAGE('monthly data'!IB258:ID258)</f>
        <v>-350.93462832324718</v>
      </c>
      <c r="CD258" s="819">
        <f>AVERAGE('monthly data'!IE258:IG258)</f>
        <v>-360.56687116193672</v>
      </c>
      <c r="CE258" s="819">
        <f>AVERAGE('monthly data'!IH258:IJ258)</f>
        <v>-362.09828526573324</v>
      </c>
      <c r="CF258" s="819">
        <f>AVERAGE('monthly data'!IK258:IM258)</f>
        <v>-359.73427906573198</v>
      </c>
      <c r="CG258" s="819">
        <f>AVERAGE('monthly data'!IN258:IP258)</f>
        <v>-337.73866099721431</v>
      </c>
      <c r="CH258" s="819">
        <f>AVERAGE('monthly data'!IQ258:IS258)</f>
        <v>-364.59309157332444</v>
      </c>
      <c r="CI258" s="819">
        <f>AVERAGE('monthly data'!IT258:IV258)</f>
        <v>-407.68987020615964</v>
      </c>
      <c r="CJ258" s="819">
        <f>AVERAGE('monthly data'!IW258:IY258)</f>
        <v>-431.50703988897266</v>
      </c>
      <c r="CK258" s="819">
        <f>AVERAGE('monthly data'!IZ258:JB258)</f>
        <v>-449.26574984901964</v>
      </c>
      <c r="CL258" s="819">
        <f>AVERAGE('monthly data'!JC258:JE258)</f>
        <v>-481.07257241082516</v>
      </c>
      <c r="CM258" s="819">
        <f>AVERAGE('monthly data'!JF258:JH258)</f>
        <v>-500.94946597278636</v>
      </c>
      <c r="CN258" s="819">
        <f>AVERAGE('monthly data'!JI258:JK258)</f>
        <v>-514.18830657535921</v>
      </c>
      <c r="CO258" s="819">
        <f>AVERAGE('monthly data'!JL258:JN258)</f>
        <v>-531.18355384038739</v>
      </c>
      <c r="CP258" s="819">
        <f>AVERAGE('monthly data'!JO258:JQ258)</f>
        <v>-564.04444871213809</v>
      </c>
      <c r="CQ258" s="819">
        <f>AVERAGE('monthly data'!JR258:JT258)</f>
        <v>-598.8939424476863</v>
      </c>
      <c r="CR258" s="819">
        <f>AVERAGE('monthly data'!JU258:JW258)</f>
        <v>-605.96501940598603</v>
      </c>
      <c r="CS258" s="819">
        <f>AVERAGE('monthly data'!JX258:JZ258)</f>
        <v>-629.45819923617103</v>
      </c>
      <c r="CT258" s="819">
        <f>AVERAGE('monthly data'!KA258:KC258)</f>
        <v>-667.52215676633261</v>
      </c>
      <c r="CU258" s="819">
        <f>AVERAGE('monthly data'!KD258:KF258)</f>
        <v>-718.17303398649653</v>
      </c>
      <c r="CV258" s="819">
        <f>AVERAGE('monthly data'!KG258:KI258)</f>
        <v>-747.99098550856627</v>
      </c>
      <c r="CW258" s="819">
        <f>AVERAGE('monthly data'!KJ258:KL258)</f>
        <v>-743.12729769643317</v>
      </c>
      <c r="CX258" s="819">
        <f>AVERAGE('monthly data'!KM258:KO258)</f>
        <v>-761.06789031641767</v>
      </c>
      <c r="CY258" s="819">
        <f>AVERAGE('monthly data'!KP258:KR258)</f>
        <v>-843.01241240009779</v>
      </c>
      <c r="CZ258" s="819">
        <f>AVERAGE('monthly data'!KS258:KU258)</f>
        <v>-876.22879198748069</v>
      </c>
      <c r="DA258" s="819">
        <f>AVERAGE('monthly data'!KV258:KX258)</f>
        <v>-898.13300469106673</v>
      </c>
      <c r="DB258" s="819">
        <f>AVERAGE('monthly data'!KY258:LA258)</f>
        <v>-959.12770270475096</v>
      </c>
      <c r="DC258" s="819">
        <f>AVERAGE('monthly data'!LB258:LD258)</f>
        <v>-965.5334724977007</v>
      </c>
      <c r="DD258" s="819">
        <f>AVERAGE('monthly data'!LE258:LG258)</f>
        <v>-1031.5903087758154</v>
      </c>
      <c r="DE258" s="819">
        <f>AVERAGE('monthly data'!LH258:LJ258)</f>
        <v>-1093.3948307862338</v>
      </c>
      <c r="DF258" s="819">
        <f>AVERAGE('monthly data'!LK258:LM258)</f>
        <v>-1102.9125799485967</v>
      </c>
      <c r="DG258" s="819">
        <f>AVERAGE('monthly data'!LN258:LP258)</f>
        <v>-1120.2255249931738</v>
      </c>
      <c r="DH258" s="819">
        <f>AVERAGE('monthly data'!LQ258:LS258)</f>
        <v>-1158.6234834544919</v>
      </c>
      <c r="DI258" s="819">
        <f>AVERAGE('monthly data'!LT258:LV258)</f>
        <v>-1371.7999320625058</v>
      </c>
      <c r="DJ258" s="819">
        <f>AVERAGE('monthly data'!LW258:LY258)</f>
        <v>-1659.6176199890353</v>
      </c>
      <c r="DK258" s="819">
        <f>AVERAGE('monthly data'!LZ258:MB258)</f>
        <v>-1686.0192203111662</v>
      </c>
      <c r="DL258" s="819">
        <f>AVERAGE('monthly data'!MC258:ME258)</f>
        <v>-1889.8330476085468</v>
      </c>
      <c r="DM258" s="819">
        <f>AVERAGE('monthly data'!MF258:MH258)</f>
        <v>-1981.725330477572</v>
      </c>
      <c r="DN258" s="819">
        <f>AVERAGE('monthly data'!MI258:MK258)</f>
        <v>-2066.1151633259201</v>
      </c>
      <c r="DO258" s="819">
        <f>AVERAGE('monthly data'!MJ258:ML258)</f>
        <v>-2129.1545102761829</v>
      </c>
      <c r="DP258" s="819">
        <f>AVERAGE('monthly data'!MK258:MM258)</f>
        <v>-2211.7546284164218</v>
      </c>
      <c r="DQ258" s="819" t="str">
        <f>IF('monthly data'!MT258&gt;0,AVERAGE('monthly data'!MR258:MT258),"")</f>
        <v/>
      </c>
      <c r="DR258" s="819" t="str">
        <f>IF('monthly data'!MW258&gt;0,AVERAGE('monthly data'!MU258:MW258),"")</f>
        <v/>
      </c>
      <c r="DS258" s="480" t="str">
        <f>IF('monthly data'!MX258&gt;0,AVERAGE('monthly data'!MX258:MZ258),"")</f>
        <v/>
      </c>
      <c r="DT258" s="480" t="str">
        <f>IF('monthly data'!MY258&gt;0,AVERAGE('monthly data'!NA258:NC258),"")</f>
        <v/>
      </c>
      <c r="DU258" s="480" t="str">
        <f>IF('monthly data'!MZ258&gt;0,AVERAGE('monthly data'!ND258:NF258),"")</f>
        <v/>
      </c>
      <c r="DV258" s="480" t="str">
        <f>IF('monthly data'!NA258&gt;0,AVERAGE('monthly data'!NG258:NI258),"")</f>
        <v/>
      </c>
      <c r="DW258" s="480" t="str">
        <f>IF('monthly data'!NJ258&gt;0,AVERAGE('monthly data'!NJ258:NL258),"")</f>
        <v/>
      </c>
      <c r="DX258" s="480"/>
      <c r="DY258" s="480"/>
      <c r="DZ258" s="480"/>
    </row>
    <row r="259" spans="1:130" s="532" customFormat="1">
      <c r="A259" s="697"/>
      <c r="B259" s="530" t="s">
        <v>569</v>
      </c>
      <c r="C259" s="820">
        <f>AVERAGE('monthly data'!B259:D259)</f>
        <v>7.8833333333368696E-3</v>
      </c>
      <c r="D259" s="820">
        <f>AVERAGE('monthly data'!E259:G259)</f>
        <v>2.8999999999944257E-3</v>
      </c>
      <c r="E259" s="820">
        <f>AVERAGE('monthly data'!H259:J259)</f>
        <v>4.0333333333298542E-3</v>
      </c>
      <c r="F259" s="820">
        <f>AVERAGE('monthly data'!K259:M259)</f>
        <v>7.2900000000008916E-2</v>
      </c>
      <c r="G259" s="820">
        <f>AVERAGE('monthly data'!N259:P259)</f>
        <v>9.2333333333328937E-2</v>
      </c>
      <c r="H259" s="820">
        <f>AVERAGE('monthly data'!Q259:S259)</f>
        <v>-6.3633333333333056E-2</v>
      </c>
      <c r="I259" s="820">
        <f>AVERAGE('monthly data'!T259:V259)</f>
        <v>1.8300000000001166E-2</v>
      </c>
      <c r="J259" s="820">
        <f>AVERAGE('monthly data'!W259:Y259)</f>
        <v>-4.2333333333388623E-3</v>
      </c>
      <c r="K259" s="820">
        <f>AVERAGE('monthly data'!Z259:AB259)</f>
        <v>8.4566666666650771E-3</v>
      </c>
      <c r="L259" s="820">
        <f>AVERAGE('monthly data'!AC259:AE259)</f>
        <v>-0.10089666666666612</v>
      </c>
      <c r="M259" s="820">
        <f>AVERAGE('monthly data'!AF259:AH259)</f>
        <v>6.2333333333337272E-2</v>
      </c>
      <c r="N259" s="820">
        <f>AVERAGE('monthly data'!AI259:AK259)</f>
        <v>-5.1000000000011404E-2</v>
      </c>
      <c r="O259" s="820">
        <f>AVERAGE('monthly data'!AL259:AN259)</f>
        <v>-0.45930999999999261</v>
      </c>
      <c r="P259" s="820">
        <f>AVERAGE('monthly data'!AO259:AQ259)</f>
        <v>-0.80630333333332749</v>
      </c>
      <c r="Q259" s="820">
        <f>AVERAGE('monthly data'!AR259:AT259)</f>
        <v>0.66206666666666558</v>
      </c>
      <c r="R259" s="820">
        <f>AVERAGE('monthly data'!AU259:AW259)</f>
        <v>0.34987666666666445</v>
      </c>
      <c r="S259" s="820">
        <f>AVERAGE('monthly data'!AX259:AZ259)</f>
        <v>-0.19884333333334325</v>
      </c>
      <c r="T259" s="820">
        <f>AVERAGE('monthly data'!BA259:BC259)</f>
        <v>0.59016366666665954</v>
      </c>
      <c r="U259" s="820">
        <f>AVERAGE('monthly data'!BD259:BF259)</f>
        <v>0.15216333333332463</v>
      </c>
      <c r="V259" s="820">
        <f>AVERAGE('monthly data'!BG259:BI259)</f>
        <v>0.18576000000002088</v>
      </c>
      <c r="W259" s="820">
        <f>AVERAGE('monthly data'!BJ259:BL259)</f>
        <v>1.1459570000000145</v>
      </c>
      <c r="X259" s="820">
        <f>AVERAGE('monthly data'!BM259:BO259)</f>
        <v>0.95852199999999266</v>
      </c>
      <c r="Y259" s="820">
        <f>AVERAGE('monthly data'!BP259:BR259)</f>
        <v>0.4287700000000001</v>
      </c>
      <c r="Z259" s="820">
        <f>AVERAGE('monthly data'!BS259:BU259)</f>
        <v>0.30344166666665257</v>
      </c>
      <c r="AA259" s="820">
        <f>AVERAGE('monthly data'!BV259:BX259)</f>
        <v>0.35376633333331142</v>
      </c>
      <c r="AB259" s="820">
        <f>AVERAGE('monthly data'!BY259:CA259)</f>
        <v>6.5557000000003043E-2</v>
      </c>
      <c r="AC259" s="820">
        <f>AVERAGE('monthly data'!CB259:CD259)</f>
        <v>1.6977283333333257</v>
      </c>
      <c r="AD259" s="820">
        <f>AVERAGE('monthly data'!CE259:CG259)</f>
        <v>-1.1594763333333304</v>
      </c>
      <c r="AE259" s="820">
        <f>AVERAGE('monthly data'!CH259:CJ259)</f>
        <v>0.46940666666666192</v>
      </c>
      <c r="AF259" s="820">
        <f>AVERAGE('monthly data'!CK259:CM259)</f>
        <v>-6.7430000000001655E-2</v>
      </c>
      <c r="AG259" s="820">
        <f>AVERAGE('monthly data'!CN259:CP259)</f>
        <v>1.5173333333317865E-2</v>
      </c>
      <c r="AH259" s="820">
        <f>AVERAGE('monthly data'!CQ259:CS259)</f>
        <v>2.1900000000035411E-3</v>
      </c>
      <c r="AI259" s="820">
        <f>AVERAGE('monthly data'!CT259:CV259)</f>
        <v>0.43043999999999488</v>
      </c>
      <c r="AJ259" s="820">
        <f>AVERAGE('monthly data'!CW259:CY259)</f>
        <v>0.70697000000001253</v>
      </c>
      <c r="AK259" s="820">
        <f>AVERAGE('monthly data'!CZ259:DB259)</f>
        <v>2.4370799999999897</v>
      </c>
      <c r="AL259" s="820">
        <f>AVERAGE('monthly data'!DC259:DE259)</f>
        <v>3.3761566666666831</v>
      </c>
      <c r="AM259" s="820">
        <f>AVERAGE('monthly data'!DF259:DH259)</f>
        <v>-5.9204859266657195E-2</v>
      </c>
      <c r="AN259" s="820">
        <f>AVERAGE('monthly data'!DI259:DK259)</f>
        <v>-0.44230916799999892</v>
      </c>
      <c r="AO259" s="820">
        <f>AVERAGE('monthly data'!DL259:DN259)</f>
        <v>-0.84817209000003879</v>
      </c>
      <c r="AP259" s="820">
        <f>AVERAGE('monthly data'!DO259:DQ259)</f>
        <v>-0.83691548833330864</v>
      </c>
      <c r="AQ259" s="820">
        <f>AVERAGE('monthly data'!DR259:DT259)</f>
        <v>1.333999999998999E-2</v>
      </c>
      <c r="AR259" s="820">
        <f>AVERAGE('monthly data'!DU259:DW259)</f>
        <v>1.076666666657881E-3</v>
      </c>
      <c r="AS259" s="820">
        <f>AVERAGE('monthly data'!DX259:DZ259)</f>
        <v>2.0333333334103068E-4</v>
      </c>
      <c r="AT259" s="820">
        <f>AVERAGE('monthly data'!EA259:EC259)</f>
        <v>2.0666666668489597E-4</v>
      </c>
      <c r="AU259" s="820">
        <f>AVERAGE('monthly data'!ED259:EF259)</f>
        <v>-0.10993666666668862</v>
      </c>
      <c r="AV259" s="820">
        <f>AVERAGE('monthly data'!EG259:EI259)</f>
        <v>2.666666667513103E-5</v>
      </c>
      <c r="AW259" s="820">
        <f>AVERAGE('monthly data'!EJ259:EL259)</f>
        <v>1.670000000027964E-3</v>
      </c>
      <c r="AX259" s="820">
        <f>AVERAGE('monthly data'!EM259:EO259)</f>
        <v>-9.9999999974897946E-5</v>
      </c>
      <c r="AY259" s="820">
        <f>AVERAGE('monthly data'!EP259:ER259)</f>
        <v>-1.5000000001919034E-4</v>
      </c>
      <c r="AZ259" s="820">
        <f>AVERAGE('monthly data'!ES259:EU259)</f>
        <v>-1.6666666738274216E-5</v>
      </c>
      <c r="BA259" s="820">
        <f>AVERAGE('monthly data'!EV259:EX259)</f>
        <v>6.6666667066783702E-6</v>
      </c>
      <c r="BB259" s="820">
        <f>AVERAGE('monthly data'!EY259:FA259)</f>
        <v>-6.5000000000736691E-4</v>
      </c>
      <c r="BC259" s="820">
        <f>AVERAGE('monthly data'!FB259:FD259)</f>
        <v>0.67005666666669106</v>
      </c>
      <c r="BD259" s="820">
        <f>AVERAGE('monthly data'!FE259:FG259)</f>
        <v>0.66442666666671357</v>
      </c>
      <c r="BE259" s="820">
        <f>AVERAGE('monthly data'!FH259:FJ259)</f>
        <v>0.69940666666671325</v>
      </c>
      <c r="BF259" s="820">
        <f>AVERAGE('monthly data'!FK259:FM259)</f>
        <v>0.68712666666669975</v>
      </c>
      <c r="BG259" s="820">
        <f>AVERAGE('monthly data'!FN259:FP259)</f>
        <v>-1.2250000000335604E-3</v>
      </c>
      <c r="BH259" s="820">
        <f>AVERAGE('monthly data'!FQ259:FS259)</f>
        <v>3.8280000000023996E-2</v>
      </c>
      <c r="BI259" s="820">
        <f>AVERAGE('monthly data'!FT259:FV259)</f>
        <v>8.313333333357301E-3</v>
      </c>
      <c r="BJ259" s="820">
        <f>AVERAGE('monthly data'!FW259:FY259)</f>
        <v>-0.69886246199996549</v>
      </c>
      <c r="BK259" s="820">
        <f>AVERAGE('monthly data'!FZ259:GB259)</f>
        <v>-5.1360672786074701E-2</v>
      </c>
      <c r="BL259" s="820">
        <f>AVERAGE('monthly data'!GC259:GE259)</f>
        <v>-1.1609226191997854E-2</v>
      </c>
      <c r="BM259" s="820">
        <f>AVERAGE('monthly data'!GF259:GH259)</f>
        <v>-0.10530649346666603</v>
      </c>
      <c r="BN259" s="820">
        <f>AVERAGE('monthly data'!GI259:GK259)</f>
        <v>-6.9801104400047123E-2</v>
      </c>
      <c r="BO259" s="820">
        <f>AVERAGE('monthly data'!GL259:GN259)</f>
        <v>-7.5353333333320435E-2</v>
      </c>
      <c r="BP259" s="820">
        <f>AVERAGE('monthly data'!GO259:GQ259)</f>
        <v>-4.6339078526330013E-2</v>
      </c>
      <c r="BQ259" s="820">
        <f>AVERAGE('monthly data'!GR259:GT259)</f>
        <v>3.3092093333304241E-2</v>
      </c>
      <c r="BR259" s="820">
        <f>AVERAGE('monthly data'!GU259:GW259)</f>
        <v>1.3573333333283699E-2</v>
      </c>
      <c r="BS259" s="820">
        <f>AVERAGE('monthly data'!GX259:GZ259)</f>
        <v>0</v>
      </c>
      <c r="BT259" s="820">
        <f>AVERAGE('monthly data'!HA259:HC259)</f>
        <v>0</v>
      </c>
      <c r="BU259" s="820">
        <f>AVERAGE('monthly data'!HD259:HF259)</f>
        <v>0</v>
      </c>
      <c r="BV259" s="820">
        <f>AVERAGE('monthly data'!HG259:HI259)</f>
        <v>0</v>
      </c>
      <c r="BW259" s="820">
        <f>AVERAGE('monthly data'!HJ259:HL259)</f>
        <v>0</v>
      </c>
      <c r="BX259" s="820">
        <f>AVERAGE('monthly data'!HM259:HO259)</f>
        <v>0</v>
      </c>
      <c r="BY259" s="820">
        <f>AVERAGE('monthly data'!HP259:HR259)</f>
        <v>0</v>
      </c>
      <c r="BZ259" s="820">
        <f>AVERAGE('monthly data'!HS259:HU259)</f>
        <v>1.1347850534320969E-2</v>
      </c>
      <c r="CA259" s="820">
        <f>AVERAGE('monthly data'!HV259:HX259)</f>
        <v>0</v>
      </c>
      <c r="CB259" s="820">
        <f>AVERAGE('monthly data'!HY259:IA259)</f>
        <v>0</v>
      </c>
      <c r="CC259" s="820">
        <f>AVERAGE('monthly data'!IB259:ID259)</f>
        <v>0</v>
      </c>
      <c r="CD259" s="820">
        <f>AVERAGE('monthly data'!IE259:IG259)</f>
        <v>0</v>
      </c>
      <c r="CE259" s="820">
        <f>AVERAGE('monthly data'!IH259:IJ259)</f>
        <v>0</v>
      </c>
      <c r="CF259" s="820">
        <f>AVERAGE('monthly data'!IK259:IM259)</f>
        <v>0</v>
      </c>
      <c r="CG259" s="820">
        <f>AVERAGE('monthly data'!IN259:IP259)</f>
        <v>0</v>
      </c>
      <c r="CH259" s="820">
        <f>AVERAGE('monthly data'!IQ259:IS259)</f>
        <v>0</v>
      </c>
      <c r="CI259" s="820">
        <f>AVERAGE('monthly data'!IT259:IV259)</f>
        <v>0</v>
      </c>
      <c r="CJ259" s="820">
        <f>AVERAGE('monthly data'!IW259:IY259)</f>
        <v>0</v>
      </c>
      <c r="CK259" s="820">
        <f>AVERAGE('monthly data'!IZ259:JB259)</f>
        <v>0</v>
      </c>
      <c r="CL259" s="820">
        <f>AVERAGE('monthly data'!JC259:JE259)</f>
        <v>0</v>
      </c>
      <c r="CM259" s="820">
        <f>AVERAGE('monthly data'!JF259:JH259)</f>
        <v>0</v>
      </c>
      <c r="CN259" s="820">
        <f>AVERAGE('monthly data'!JI259:JK259)</f>
        <v>0</v>
      </c>
      <c r="CO259" s="820">
        <f>AVERAGE('monthly data'!JL259:JN259)</f>
        <v>0</v>
      </c>
      <c r="CP259" s="820">
        <f>AVERAGE('monthly data'!JO259:JQ259)</f>
        <v>0</v>
      </c>
      <c r="CQ259" s="820">
        <f>AVERAGE('monthly data'!JR259:JT259)</f>
        <v>0</v>
      </c>
      <c r="CR259" s="820">
        <f>AVERAGE('monthly data'!JU259:JW259)</f>
        <v>0</v>
      </c>
      <c r="CS259" s="820">
        <f>AVERAGE('monthly data'!JX259:JZ259)</f>
        <v>0</v>
      </c>
      <c r="CT259" s="820">
        <f>AVERAGE('monthly data'!KA259:KC259)</f>
        <v>0</v>
      </c>
      <c r="CU259" s="820">
        <f>AVERAGE('monthly data'!KD259:KF259)</f>
        <v>0</v>
      </c>
      <c r="CV259" s="820">
        <f>AVERAGE('monthly data'!KG259:KI259)</f>
        <v>0</v>
      </c>
      <c r="CW259" s="820">
        <f>AVERAGE('monthly data'!KJ259:KL259)</f>
        <v>0</v>
      </c>
      <c r="CX259" s="820">
        <f>AVERAGE('monthly data'!KM259:KO259)</f>
        <v>0</v>
      </c>
      <c r="CY259" s="820">
        <f>AVERAGE('monthly data'!KP259:KR259)</f>
        <v>0</v>
      </c>
      <c r="CZ259" s="820">
        <f>AVERAGE('monthly data'!KS259:KU259)</f>
        <v>0</v>
      </c>
      <c r="DA259" s="820">
        <f>AVERAGE('monthly data'!KV259:KX259)</f>
        <v>0</v>
      </c>
      <c r="DB259" s="820">
        <f>AVERAGE('monthly data'!KY259:LA259)</f>
        <v>0</v>
      </c>
      <c r="DC259" s="820">
        <f>AVERAGE('monthly data'!LB259:LD259)</f>
        <v>0</v>
      </c>
      <c r="DD259" s="820">
        <f>AVERAGE('monthly data'!LE259:LG259)</f>
        <v>0</v>
      </c>
      <c r="DE259" s="820">
        <f>AVERAGE('monthly data'!LH259:LJ259)</f>
        <v>0</v>
      </c>
      <c r="DF259" s="820">
        <f>AVERAGE('monthly data'!LK259:LM259)</f>
        <v>0</v>
      </c>
      <c r="DG259" s="820">
        <f>AVERAGE('monthly data'!LN259:LP259)</f>
        <v>0</v>
      </c>
      <c r="DH259" s="820">
        <f>AVERAGE('monthly data'!LQ259:LS259)</f>
        <v>0</v>
      </c>
      <c r="DI259" s="820">
        <f>AVERAGE('monthly data'!LT259:LV259)</f>
        <v>0</v>
      </c>
      <c r="DJ259" s="820">
        <f>AVERAGE('monthly data'!LW259:LY259)</f>
        <v>0</v>
      </c>
      <c r="DK259" s="820">
        <f>AVERAGE('monthly data'!LZ259:MB259)</f>
        <v>0</v>
      </c>
      <c r="DL259" s="820">
        <f>AVERAGE('monthly data'!MC259:ME259)</f>
        <v>0</v>
      </c>
      <c r="DM259" s="820">
        <f>AVERAGE('monthly data'!MF259:MH259)</f>
        <v>0</v>
      </c>
      <c r="DN259" s="820">
        <f>AVERAGE('monthly data'!MI259:MK259)</f>
        <v>0</v>
      </c>
      <c r="DO259" s="820" t="str">
        <f>IF('monthly data'!MN259&gt;0,AVERAGE('monthly data'!ML259:MN259),"")</f>
        <v/>
      </c>
      <c r="DP259" s="820" t="str">
        <f>IF('monthly data'!MQ259&gt;0,AVERAGE('monthly data'!MO259:MQ259),"")</f>
        <v/>
      </c>
      <c r="DQ259" s="820" t="str">
        <f>IF('monthly data'!MT259&gt;0,AVERAGE('monthly data'!MR259:MT259),"")</f>
        <v/>
      </c>
      <c r="DR259" s="820" t="str">
        <f>IF('monthly data'!MW259&gt;0,AVERAGE('monthly data'!MU259:MW259),"")</f>
        <v/>
      </c>
      <c r="DS259" s="531" t="str">
        <f>IF('monthly data'!MX259&gt;0,AVERAGE('monthly data'!MX259:MZ259),"")</f>
        <v/>
      </c>
      <c r="DT259" s="531" t="str">
        <f>IF('monthly data'!MY259&gt;0,AVERAGE('monthly data'!NA259:NC259),"")</f>
        <v/>
      </c>
      <c r="DU259" s="531" t="str">
        <f>IF('monthly data'!MZ259&gt;0,AVERAGE('monthly data'!ND259:NF259),"")</f>
        <v/>
      </c>
      <c r="DV259" s="531" t="str">
        <f>IF('monthly data'!NA259&gt;0,AVERAGE('monthly data'!NG259:NI259),"")</f>
        <v/>
      </c>
      <c r="DW259" s="531" t="str">
        <f>IF('monthly data'!NJ259&gt;0,AVERAGE('monthly data'!NJ259:NL259),"")</f>
        <v/>
      </c>
      <c r="DX259" s="531"/>
      <c r="DY259" s="531"/>
      <c r="DZ259" s="531"/>
    </row>
    <row r="260" spans="1:130" s="216" customFormat="1">
      <c r="A260" s="749" t="s">
        <v>1409</v>
      </c>
      <c r="B260" s="476" t="s">
        <v>584</v>
      </c>
      <c r="C260" s="819">
        <f>AVERAGE('monthly data'!B260:D260)</f>
        <v>38.232633333333332</v>
      </c>
      <c r="D260" s="819">
        <f>AVERAGE('monthly data'!E260:G260)</f>
        <v>45.077333333333343</v>
      </c>
      <c r="E260" s="819">
        <f>AVERAGE('monthly data'!H260:J260)</f>
        <v>56.576900000000002</v>
      </c>
      <c r="F260" s="819">
        <f>AVERAGE('monthly data'!K260:M260)</f>
        <v>60.473700000000001</v>
      </c>
      <c r="G260" s="819">
        <f>AVERAGE('monthly data'!N260:P260)</f>
        <v>61.30286666666666</v>
      </c>
      <c r="H260" s="819">
        <f>AVERAGE('monthly data'!Q260:S260)</f>
        <v>61.264199999999995</v>
      </c>
      <c r="I260" s="819">
        <f>AVERAGE('monthly data'!T260:V260)</f>
        <v>65.398266666666657</v>
      </c>
      <c r="J260" s="819">
        <f>AVERAGE('monthly data'!W260:Y260)</f>
        <v>65.969966666666664</v>
      </c>
      <c r="K260" s="819">
        <f>AVERAGE('monthly data'!Z260:AB260)</f>
        <v>71.107266666666661</v>
      </c>
      <c r="L260" s="819">
        <f>AVERAGE('monthly data'!AC260:AE260)</f>
        <v>83.319699999999997</v>
      </c>
      <c r="M260" s="819">
        <f>AVERAGE('monthly data'!AF260:AH260)</f>
        <v>81.726333333333329</v>
      </c>
      <c r="N260" s="819">
        <f>AVERAGE('monthly data'!AI260:AK260)</f>
        <v>85.293533333333343</v>
      </c>
      <c r="O260" s="819">
        <f>AVERAGE('monthly data'!AL260:AN260)</f>
        <v>86.519633333333331</v>
      </c>
      <c r="P260" s="819">
        <f>AVERAGE('monthly data'!AO260:AQ260)</f>
        <v>81.910533333333333</v>
      </c>
      <c r="Q260" s="819">
        <f>AVERAGE('monthly data'!AR260:AT260)</f>
        <v>82.176393666666669</v>
      </c>
      <c r="R260" s="819">
        <f>AVERAGE('monthly data'!AU260:AW260)</f>
        <v>85.411836666666659</v>
      </c>
      <c r="S260" s="819">
        <f>AVERAGE('monthly data'!AX260:AZ260)</f>
        <v>90.963346333333334</v>
      </c>
      <c r="T260" s="819">
        <f>AVERAGE('monthly data'!BA260:BC260)</f>
        <v>91.533776000000003</v>
      </c>
      <c r="U260" s="819">
        <f>AVERAGE('monthly data'!BD260:BF260)</f>
        <v>95.490474333333324</v>
      </c>
      <c r="V260" s="819">
        <f>AVERAGE('monthly data'!BG260:BI260)</f>
        <v>95.44417966666667</v>
      </c>
      <c r="W260" s="819">
        <f>AVERAGE('monthly data'!BJ260:BL260)</f>
        <v>94.430490000000006</v>
      </c>
      <c r="X260" s="819">
        <f>AVERAGE('monthly data'!BM260:BO260)</f>
        <v>99.579061333333343</v>
      </c>
      <c r="Y260" s="819">
        <f>AVERAGE('monthly data'!BP260:BR260)</f>
        <v>101.73629633333333</v>
      </c>
      <c r="Z260" s="819">
        <f>AVERAGE('monthly data'!BS260:BU260)</f>
        <v>105.80359733333334</v>
      </c>
      <c r="AA260" s="819">
        <f>AVERAGE('monthly data'!BV260:BX260)</f>
        <v>123.289761</v>
      </c>
      <c r="AB260" s="819">
        <f>AVERAGE('monthly data'!BY260:CA260)</f>
        <v>126.22782099999999</v>
      </c>
      <c r="AC260" s="819">
        <f>AVERAGE('monthly data'!CB260:CD260)</f>
        <v>124.85733</v>
      </c>
      <c r="AD260" s="819">
        <f>AVERAGE('monthly data'!CE260:CG260)</f>
        <v>125.92054666666667</v>
      </c>
      <c r="AE260" s="819">
        <f>AVERAGE('monthly data'!CH260:CJ260)</f>
        <v>128.33688333333333</v>
      </c>
      <c r="AF260" s="819">
        <f>AVERAGE('monthly data'!CK260:CM260)</f>
        <v>132.97000666666671</v>
      </c>
      <c r="AG260" s="819">
        <f>AVERAGE('monthly data'!CN260:CP260)</f>
        <v>140.72456333333335</v>
      </c>
      <c r="AH260" s="819">
        <f>AVERAGE('monthly data'!CQ260:CS260)</f>
        <v>144.00733</v>
      </c>
      <c r="AI260" s="819">
        <f>AVERAGE('monthly data'!CT260:CV260)</f>
        <v>149.56111000000001</v>
      </c>
      <c r="AJ260" s="819">
        <f>AVERAGE('monthly data'!CW260:CY260)</f>
        <v>154.92243999999999</v>
      </c>
      <c r="AK260" s="819">
        <f>AVERAGE('monthly data'!CZ260:DB260)</f>
        <v>166.01381333333333</v>
      </c>
      <c r="AL260" s="819">
        <f>AVERAGE('monthly data'!DC260:DE260)</f>
        <v>171.80523666666667</v>
      </c>
      <c r="AM260" s="819">
        <f>AVERAGE('monthly data'!DF260:DH260)</f>
        <v>171.34038368566667</v>
      </c>
      <c r="AN260" s="819">
        <f>AVERAGE('monthly data'!DI260:DK260)</f>
        <v>173.48157395256666</v>
      </c>
      <c r="AO260" s="819">
        <f>AVERAGE('monthly data'!DL260:DN260)</f>
        <v>182.132783166</v>
      </c>
      <c r="AP260" s="819">
        <f>AVERAGE('monthly data'!DO260:DQ260)</f>
        <v>192.71900662599998</v>
      </c>
      <c r="AQ260" s="819">
        <f>AVERAGE('monthly data'!DR260:DT260)</f>
        <v>205.09887272799998</v>
      </c>
      <c r="AR260" s="819">
        <f>AVERAGE('monthly data'!DU260:DW260)</f>
        <v>219.1175846903333</v>
      </c>
      <c r="AS260" s="819">
        <f>AVERAGE('monthly data'!DX260:DZ260)</f>
        <v>229.99541639303334</v>
      </c>
      <c r="AT260" s="819">
        <f>AVERAGE('monthly data'!EA260:EC260)</f>
        <v>238.74425792232998</v>
      </c>
      <c r="AU260" s="819">
        <f>AVERAGE('monthly data'!ED260:EF260)</f>
        <v>240.99955583000005</v>
      </c>
      <c r="AV260" s="819">
        <f>AVERAGE('monthly data'!EG260:EI260)</f>
        <v>267.02752765843331</v>
      </c>
      <c r="AW260" s="819">
        <f>AVERAGE('monthly data'!EJ260:EL260)</f>
        <v>287.48912887966668</v>
      </c>
      <c r="AX260" s="819">
        <f>AVERAGE('monthly data'!EM260:EO260)</f>
        <v>308.9351507086667</v>
      </c>
      <c r="AY260" s="819">
        <f>AVERAGE('monthly data'!EP260:ER260)</f>
        <v>305.19992088700002</v>
      </c>
      <c r="AZ260" s="819">
        <f>AVERAGE('monthly data'!ES260:EU260)</f>
        <v>337.40632658766663</v>
      </c>
      <c r="BA260" s="819">
        <f>AVERAGE('monthly data'!EV260:EX260)</f>
        <v>364.16827091533332</v>
      </c>
      <c r="BB260" s="819">
        <f>AVERAGE('monthly data'!EY260:FA260)</f>
        <v>406.7281916683333</v>
      </c>
      <c r="BC260" s="819">
        <f>AVERAGE('monthly data'!FB260:FD260)</f>
        <v>420.53089879433332</v>
      </c>
      <c r="BD260" s="819">
        <f>AVERAGE('monthly data'!FE260:FG260)</f>
        <v>443.28125697399997</v>
      </c>
      <c r="BE260" s="819">
        <f>AVERAGE('monthly data'!FH260:FJ260)</f>
        <v>465.06610295599995</v>
      </c>
      <c r="BF260" s="819">
        <f>AVERAGE('monthly data'!FK260:FM260)</f>
        <v>468.14456020333336</v>
      </c>
      <c r="BG260" s="819">
        <f>AVERAGE('monthly data'!FN260:FP260)</f>
        <v>433.16546623707944</v>
      </c>
      <c r="BH260" s="819">
        <f>AVERAGE('monthly data'!FQ260:FS260)</f>
        <v>438.54570172733338</v>
      </c>
      <c r="BI260" s="819">
        <f>AVERAGE('monthly data'!FT260:FV260)</f>
        <v>464.72744026966666</v>
      </c>
      <c r="BJ260" s="819">
        <f>AVERAGE('monthly data'!FW260:FY260)</f>
        <v>494.03898362733327</v>
      </c>
      <c r="BK260" s="819">
        <f>AVERAGE('monthly data'!FZ260:GB260)</f>
        <v>508.14381306266665</v>
      </c>
      <c r="BL260" s="819">
        <f>AVERAGE('monthly data'!GC260:GE260)</f>
        <v>534.4529501193332</v>
      </c>
      <c r="BM260" s="819">
        <f>AVERAGE('monthly data'!GF260:GH260)</f>
        <v>570.73896322799999</v>
      </c>
      <c r="BN260" s="819">
        <f>AVERAGE('monthly data'!GI260:GK260)</f>
        <v>595.38946840466667</v>
      </c>
      <c r="BO260" s="819">
        <f>AVERAGE('monthly data'!GL260:GN260)</f>
        <v>618.7815577803334</v>
      </c>
      <c r="BP260" s="819">
        <f>AVERAGE('monthly data'!GO260:GQ260)</f>
        <v>679.4288832382839</v>
      </c>
      <c r="BQ260" s="819">
        <f>AVERAGE('monthly data'!GR260:GT260)</f>
        <v>723.65413722233336</v>
      </c>
      <c r="BR260" s="819">
        <f>AVERAGE('monthly data'!GU260:GW260)</f>
        <v>749.83461429400995</v>
      </c>
      <c r="BS260" s="819">
        <f>AVERAGE('monthly data'!GX260:GZ260)</f>
        <v>791.27405967600009</v>
      </c>
      <c r="BT260" s="819">
        <f>AVERAGE('monthly data'!HA260:HC260)</f>
        <v>859.77660896966665</v>
      </c>
      <c r="BU260" s="819">
        <f>AVERAGE('monthly data'!HD260:HF260)</f>
        <v>847.62482068700001</v>
      </c>
      <c r="BV260" s="819">
        <f>AVERAGE('monthly data'!HG260:HI260)</f>
        <v>854.05408988199997</v>
      </c>
      <c r="BW260" s="819">
        <f>AVERAGE('monthly data'!HJ260:HL260)</f>
        <v>880.35957149933347</v>
      </c>
      <c r="BX260" s="819">
        <f>AVERAGE('monthly data'!HM260:HO260)</f>
        <v>917.90799255799993</v>
      </c>
      <c r="BY260" s="819">
        <f>AVERAGE('monthly data'!HP260:HR260)</f>
        <v>971.78717282566674</v>
      </c>
      <c r="BZ260" s="819">
        <f>AVERAGE('monthly data'!HS260:HU260)</f>
        <v>1002.5341475729998</v>
      </c>
      <c r="CA260" s="819">
        <f>AVERAGE('monthly data'!HV260:HX260)</f>
        <v>1031.2504497710506</v>
      </c>
      <c r="CB260" s="819">
        <f>AVERAGE('monthly data'!HY260:IA260)</f>
        <v>1172.408840727978</v>
      </c>
      <c r="CC260" s="819">
        <f>AVERAGE('monthly data'!IB260:ID260)</f>
        <v>1214.6458057464163</v>
      </c>
      <c r="CD260" s="819">
        <f>AVERAGE('monthly data'!IE260:IG260)</f>
        <v>1215.821277325728</v>
      </c>
      <c r="CE260" s="819">
        <f>AVERAGE('monthly data'!IH260:IJ260)</f>
        <v>1249.9902649815729</v>
      </c>
      <c r="CF260" s="819">
        <f>AVERAGE('monthly data'!IK260:IM260)</f>
        <v>1371.5927171632593</v>
      </c>
      <c r="CG260" s="819">
        <f>AVERAGE('monthly data'!IN260:IP260)</f>
        <v>1420.9140489029296</v>
      </c>
      <c r="CH260" s="819">
        <f>AVERAGE('monthly data'!IQ260:IS260)</f>
        <v>1461.8297828463828</v>
      </c>
      <c r="CI260" s="819">
        <f>AVERAGE('monthly data'!IT260:IV260)</f>
        <v>1489.687582109699</v>
      </c>
      <c r="CJ260" s="819">
        <f>AVERAGE('monthly data'!IW260:IY260)</f>
        <v>1517.4256300112713</v>
      </c>
      <c r="CK260" s="819">
        <f>AVERAGE('monthly data'!IZ260:JB260)</f>
        <v>1530.0968022204818</v>
      </c>
      <c r="CL260" s="819">
        <f>AVERAGE('monthly data'!JC260:JE260)</f>
        <v>1552.0942600293008</v>
      </c>
      <c r="CM260" s="819">
        <f>AVERAGE('monthly data'!JF260:JH260)</f>
        <v>1607.9469891494693</v>
      </c>
      <c r="CN260" s="819">
        <f>AVERAGE('monthly data'!JI260:JK260)</f>
        <v>1703.7031581999117</v>
      </c>
      <c r="CO260" s="819">
        <f>AVERAGE('monthly data'!JL260:JN260)</f>
        <v>1753.9079737959198</v>
      </c>
      <c r="CP260" s="819">
        <f>AVERAGE('monthly data'!JO260:JQ260)</f>
        <v>1767.6364988700905</v>
      </c>
      <c r="CQ260" s="819">
        <f>AVERAGE('monthly data'!JR260:JT260)</f>
        <v>1853.4297209356519</v>
      </c>
      <c r="CR260" s="819">
        <f>AVERAGE('monthly data'!JU260:JW260)</f>
        <v>1904.592939282986</v>
      </c>
      <c r="CS260" s="819">
        <f>AVERAGE('monthly data'!JX260:JZ260)</f>
        <v>1947.3095023763906</v>
      </c>
      <c r="CT260" s="819">
        <f>AVERAGE('monthly data'!KA260:KC260)</f>
        <v>2024.9635895181516</v>
      </c>
      <c r="CU260" s="819">
        <f>AVERAGE('monthly data'!KD260:KF260)</f>
        <v>2082.2017325946422</v>
      </c>
      <c r="CV260" s="819">
        <f>AVERAGE('monthly data'!KG260:KI260)</f>
        <v>2166.0258313623763</v>
      </c>
      <c r="CW260" s="819">
        <f>AVERAGE('monthly data'!KJ260:KL260)</f>
        <v>2218.1743354775695</v>
      </c>
      <c r="CX260" s="819">
        <f>AVERAGE('monthly data'!KM260:KO260)</f>
        <v>2314.4338407394398</v>
      </c>
      <c r="CY260" s="819">
        <f>AVERAGE('monthly data'!KP260:KR260)</f>
        <v>2428.1791319216427</v>
      </c>
      <c r="CZ260" s="819">
        <f>AVERAGE('monthly data'!KS260:KU260)</f>
        <v>2546.5271922362977</v>
      </c>
      <c r="DA260" s="819">
        <f>AVERAGE('monthly data'!KV260:KX260)</f>
        <v>2680.1614671670495</v>
      </c>
      <c r="DB260" s="819">
        <f>AVERAGE('monthly data'!KY260:LA260)</f>
        <v>2761.1368791359869</v>
      </c>
      <c r="DC260" s="819">
        <f>AVERAGE('monthly data'!LB260:LD260)</f>
        <v>2866.2434930036811</v>
      </c>
      <c r="DD260" s="819">
        <f>AVERAGE('monthly data'!LE260:LG260)</f>
        <v>3003.4700086643847</v>
      </c>
      <c r="DE260" s="819">
        <f>AVERAGE('monthly data'!LH260:LJ260)</f>
        <v>3138.8241861089937</v>
      </c>
      <c r="DF260" s="819">
        <f>AVERAGE('monthly data'!LK260:LM260)</f>
        <v>3261.5739261549993</v>
      </c>
      <c r="DG260" s="819">
        <f>AVERAGE('monthly data'!LN260:LP260)</f>
        <v>3453.1814113107489</v>
      </c>
      <c r="DH260" s="819">
        <f>AVERAGE('monthly data'!LQ260:LS260)</f>
        <v>3658.1294355021587</v>
      </c>
      <c r="DI260" s="819">
        <f>AVERAGE('monthly data'!LT260:LV260)</f>
        <v>3776.4103282924511</v>
      </c>
      <c r="DJ260" s="819">
        <f>AVERAGE('monthly data'!LW260:LY260)</f>
        <v>3862.4197449947587</v>
      </c>
      <c r="DK260" s="819">
        <f>AVERAGE('monthly data'!LZ260:MB260)</f>
        <v>3927.4051463681176</v>
      </c>
      <c r="DL260" s="819">
        <f>AVERAGE('monthly data'!MC260:ME260)</f>
        <v>4159.1681950962775</v>
      </c>
      <c r="DM260" s="819">
        <f>AVERAGE('monthly data'!MF260:MH260)</f>
        <v>4479.9257110344452</v>
      </c>
      <c r="DN260" s="819">
        <f>AVERAGE('monthly data'!MI260:MK260)</f>
        <v>4775.3491704584567</v>
      </c>
      <c r="DO260" s="819">
        <f>IF('monthly data'!MN260&gt;0,AVERAGE('monthly data'!ML260:MN260),"")</f>
        <v>4913.0198919386921</v>
      </c>
      <c r="DP260" s="819">
        <f>IF('monthly data'!MQ260&gt;0,AVERAGE('monthly data'!MO260:MQ260),"")</f>
        <v>5170.9578860139491</v>
      </c>
      <c r="DQ260" s="819">
        <f>IF('monthly data'!MT260&gt;0,AVERAGE('monthly data'!MR260:MT260),"")</f>
        <v>5526.3851959586345</v>
      </c>
      <c r="DR260" s="819">
        <f>IF('monthly data'!MW260&gt;0,AVERAGE('monthly data'!MU260:MW260),"")</f>
        <v>5754.7285818780738</v>
      </c>
      <c r="DS260" s="480">
        <f>IF('monthly data'!MX260&gt;0,AVERAGE('monthly data'!MX260:MZ260),"")</f>
        <v>5448.5551790844202</v>
      </c>
      <c r="DT260" s="480">
        <f>IF('monthly data'!MY260&gt;0,AVERAGE('monthly data'!NA260:NC260),"")</f>
        <v>5572.2635555134439</v>
      </c>
      <c r="DU260" s="480">
        <f>IF('monthly data'!MZ260&gt;0,AVERAGE('monthly data'!ND260:NF260),"")</f>
        <v>5824.3603563305478</v>
      </c>
      <c r="DV260" s="480">
        <f>IF('monthly data'!NA260&gt;0,AVERAGE('monthly data'!NG260:NI260),"")</f>
        <v>5995.0090371803481</v>
      </c>
      <c r="DW260" s="480">
        <f>IF('monthly data'!NJ260&gt;0,AVERAGE('monthly data'!NJ260:NL260),"")</f>
        <v>6211.3849023867988</v>
      </c>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529">
        <f>IF('monthly data'!MT261&gt;0,AVERAGE('monthly data'!MR261:MT261),"")</f>
        <v>3909.4939351146481</v>
      </c>
      <c r="DR261" s="529">
        <f>IF('monthly data'!MW261&gt;0,AVERAGE('monthly data'!MU261:MW261),"")</f>
        <v>3947.5333761421412</v>
      </c>
      <c r="DS261" s="481">
        <f>IF('monthly data'!MX261&gt;0,AVERAGE('monthly data'!MX261:MZ261),"")</f>
        <v>3467.5799899742001</v>
      </c>
      <c r="DT261" s="481">
        <f>IF('monthly data'!MY261&gt;0,AVERAGE('monthly data'!NA261:NC261),"")</f>
        <v>3586.1514578620604</v>
      </c>
      <c r="DU261" s="481">
        <f>IF('monthly data'!MZ261&gt;0,AVERAGE('monthly data'!ND261:NF261),"")</f>
        <v>3774.8589836546143</v>
      </c>
      <c r="DV261" s="481">
        <f>IF('monthly data'!NA261&gt;0,AVERAGE('monthly data'!NG261:NI261),"")</f>
        <v>3881.2851718078109</v>
      </c>
      <c r="DW261" s="481">
        <f>IF('monthly data'!NJ261&gt;0,AVERAGE('monthly data'!NJ261:NL261),"")</f>
        <v>3976.1107489345127</v>
      </c>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529">
        <f>IF('monthly data'!MT262&gt;0,AVERAGE('monthly data'!MR262:MT262),"")</f>
        <v>2196.5121259276416</v>
      </c>
      <c r="DR262" s="529">
        <f>IF('monthly data'!MW262&gt;0,AVERAGE('monthly data'!MU262:MW262),"")</f>
        <v>2234.903126475941</v>
      </c>
      <c r="DS262" s="481">
        <f>IF('monthly data'!MX262&gt;0,AVERAGE('monthly data'!MX262:MZ262),"")</f>
        <v>2377.0367436412262</v>
      </c>
      <c r="DT262" s="481">
        <f>IF('monthly data'!MY262&gt;0,AVERAGE('monthly data'!NA262:NC262),"")</f>
        <v>2444.1189371743717</v>
      </c>
      <c r="DU262" s="481">
        <f>IF('monthly data'!MZ262&gt;0,AVERAGE('monthly data'!ND262:NF262),"")</f>
        <v>2597.9077439740545</v>
      </c>
      <c r="DV262" s="481">
        <f>IF('monthly data'!NA262&gt;0,AVERAGE('monthly data'!NG262:NI262),"")</f>
        <v>2647.9529010703495</v>
      </c>
      <c r="DW262" s="481">
        <f>IF('monthly data'!NJ262&gt;0,AVERAGE('monthly data'!NJ262:NL262),"")</f>
        <v>2748.080153205663</v>
      </c>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529">
        <f>IF('monthly data'!MT263&gt;0,AVERAGE('monthly data'!MR263:MT263),"")</f>
        <v>321.51084648942646</v>
      </c>
      <c r="DR263" s="529">
        <f>IF('monthly data'!MW263&gt;0,AVERAGE('monthly data'!MU263:MW263),"")</f>
        <v>319.05947884588551</v>
      </c>
      <c r="DS263" s="481">
        <f>IF('monthly data'!MX263&gt;0,AVERAGE('monthly data'!MX263:MZ263),"")</f>
        <v>331.110769050687</v>
      </c>
      <c r="DT263" s="481">
        <f>IF('monthly data'!MY263&gt;0,AVERAGE('monthly data'!NA263:NC263),"")</f>
        <v>362.86425628173839</v>
      </c>
      <c r="DU263" s="481">
        <f>IF('monthly data'!MZ263&gt;0,AVERAGE('monthly data'!ND263:NF263),"")</f>
        <v>348.16361477865638</v>
      </c>
      <c r="DV263" s="481">
        <f>IF('monthly data'!NA263&gt;0,AVERAGE('monthly data'!NG263:NI263),"")</f>
        <v>365.61013496486834</v>
      </c>
      <c r="DW263" s="481">
        <f>IF('monthly data'!NJ263&gt;0,AVERAGE('monthly data'!NJ263:NL263),"")</f>
        <v>378.55071081123805</v>
      </c>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529">
        <f>IF('monthly data'!MT264&gt;0,AVERAGE('monthly data'!MR264:MT264),"")</f>
        <v>5204.8743494692071</v>
      </c>
      <c r="DR264" s="529">
        <f>IF('monthly data'!MW264&gt;0,AVERAGE('monthly data'!MU264:MW264),"")</f>
        <v>5435.669103032189</v>
      </c>
      <c r="DS264" s="481">
        <f>IF('monthly data'!MX264&gt;0,AVERAGE('monthly data'!MX264:MZ264),"")</f>
        <v>5117.4444100337332</v>
      </c>
      <c r="DT264" s="481">
        <f>IF('monthly data'!MY264&gt;0,AVERAGE('monthly data'!NA264:NC264),"")</f>
        <v>5209.3992992317062</v>
      </c>
      <c r="DU264" s="481">
        <f>IF('monthly data'!MZ264&gt;0,AVERAGE('monthly data'!ND264:NF264),"")</f>
        <v>5476.196741551892</v>
      </c>
      <c r="DV264" s="481">
        <f>IF('monthly data'!NA264&gt;0,AVERAGE('monthly data'!NG264:NI264),"")</f>
        <v>5629.3989022154792</v>
      </c>
      <c r="DW264" s="481">
        <f>IF('monthly data'!NJ264&gt;0,AVERAGE('monthly data'!NJ264:NL264),"")</f>
        <v>5832.8341915755618</v>
      </c>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529">
        <f>IF('monthly data'!MT265&gt;0,AVERAGE('monthly data'!MR265:MT265),"")</f>
        <v>1875.0012794382155</v>
      </c>
      <c r="DR265" s="529">
        <f>IF('monthly data'!MW265&gt;0,AVERAGE('monthly data'!MU265:MW265),"")</f>
        <v>1915.8436476300551</v>
      </c>
      <c r="DS265" s="481">
        <f>IF('monthly data'!MX265&gt;0,AVERAGE('monthly data'!MX265:MZ265),"")</f>
        <v>2045.9259745905392</v>
      </c>
      <c r="DT265" s="481">
        <f>IF('monthly data'!MY265&gt;0,AVERAGE('monthly data'!NA265:NC265),"")</f>
        <v>2081.2546808926331</v>
      </c>
      <c r="DU265" s="481">
        <f>IF('monthly data'!MZ265&gt;0,AVERAGE('monthly data'!ND265:NF265),"")</f>
        <v>2249.7441291953983</v>
      </c>
      <c r="DV265" s="481">
        <f>IF('monthly data'!NA265&gt;0,AVERAGE('monthly data'!NG265:NI265),"")</f>
        <v>2282.3427661054811</v>
      </c>
      <c r="DW265" s="481">
        <f>IF('monthly data'!NJ265&gt;0,AVERAGE('monthly data'!NJ265:NL265),"")</f>
        <v>2369.5294423944251</v>
      </c>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529">
        <f>IF('monthly data'!MT266&gt;0,AVERAGE('monthly data'!MR266:MT266),"")</f>
        <v>1712.9818091870068</v>
      </c>
      <c r="DR266" s="529">
        <f>IF('monthly data'!MW266&gt;0,AVERAGE('monthly data'!MU266:MW266),"")</f>
        <v>1712.6302496662001</v>
      </c>
      <c r="DS266" s="481">
        <f>IF('monthly data'!MX266&gt;0,AVERAGE('monthly data'!MX266:MZ266),"")</f>
        <v>1090.5432463329739</v>
      </c>
      <c r="DT266" s="481">
        <f>IF('monthly data'!MY266&gt;0,AVERAGE('monthly data'!NA266:NC266),"")</f>
        <v>1142.0325206876885</v>
      </c>
      <c r="DU266" s="481">
        <f>IF('monthly data'!MZ266&gt;0,AVERAGE('monthly data'!ND266:NF266),"")</f>
        <v>1176.9512396805596</v>
      </c>
      <c r="DV266" s="481">
        <f>IF('monthly data'!NA266&gt;0,AVERAGE('monthly data'!NG266:NI266),"")</f>
        <v>1233.3322707374616</v>
      </c>
      <c r="DW266" s="481">
        <f>IF('monthly data'!NJ266&gt;0,AVERAGE('monthly data'!NJ266:NL266),"")</f>
        <v>1228.0305957288494</v>
      </c>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529">
        <f>IF('monthly data'!MT267&gt;0,AVERAGE('monthly data'!MR267:MT267),"")</f>
        <v>1616.8912608439857</v>
      </c>
      <c r="DR267" s="529">
        <f>IF('monthly data'!MW267&gt;0,AVERAGE('monthly data'!MU267:MW267),"")</f>
        <v>1807.1952057359338</v>
      </c>
      <c r="DS267" s="481">
        <f>IF('monthly data'!MX267&gt;0,AVERAGE('monthly data'!MX267:MZ267),"")</f>
        <v>1980.9751891102198</v>
      </c>
      <c r="DT267" s="481">
        <f>IF('monthly data'!MY267&gt;0,AVERAGE('monthly data'!NA267:NC267),"")</f>
        <v>1986.1120976513841</v>
      </c>
      <c r="DU267" s="481">
        <f>IF('monthly data'!MZ267&gt;0,AVERAGE('monthly data'!ND267:NF267),"")</f>
        <v>2049.5013726759339</v>
      </c>
      <c r="DV267" s="481">
        <f>IF('monthly data'!NA267&gt;0,AVERAGE('monthly data'!NG267:NI267),"")</f>
        <v>2113.7238653725367</v>
      </c>
      <c r="DW267" s="481">
        <f>IF('monthly data'!NJ267&gt;0,AVERAGE('monthly data'!NJ267:NL267),"")</f>
        <v>2235.2741534522861</v>
      </c>
      <c r="DX267" s="481"/>
      <c r="DY267" s="481"/>
      <c r="DZ267" s="481"/>
    </row>
    <row r="268" spans="1:130">
      <c r="A268" t="s">
        <v>1410</v>
      </c>
      <c r="B268" s="476" t="s">
        <v>592</v>
      </c>
      <c r="C268" s="819">
        <f>AVERAGE('monthly data'!B268:D268)</f>
        <v>172.96666666666667</v>
      </c>
      <c r="D268" s="819">
        <f>AVERAGE('monthly data'!E268:G268)</f>
        <v>273.40666666666669</v>
      </c>
      <c r="E268" s="819">
        <f>AVERAGE('monthly data'!H268:J268)</f>
        <v>312.94333333333333</v>
      </c>
      <c r="F268" s="819">
        <f>AVERAGE('monthly data'!K268:M268)</f>
        <v>304.42666666666668</v>
      </c>
      <c r="G268" s="819">
        <f>AVERAGE('monthly data'!N268:P268)</f>
        <v>305.15666666666669</v>
      </c>
      <c r="H268" s="819">
        <f>AVERAGE('monthly data'!Q268:S268)</f>
        <v>307.1366666666666</v>
      </c>
      <c r="I268" s="819">
        <f>AVERAGE('monthly data'!T268:V268)</f>
        <v>306.94</v>
      </c>
      <c r="J268" s="819">
        <f>AVERAGE('monthly data'!W268:Y268)</f>
        <v>308.15666666666669</v>
      </c>
      <c r="K268" s="819">
        <f>AVERAGE('monthly data'!Z268:AB268)</f>
        <v>305.07333333333332</v>
      </c>
      <c r="L268" s="819">
        <f>AVERAGE('monthly data'!AC268:AE268)</f>
        <v>301.67</v>
      </c>
      <c r="M268" s="819">
        <f>AVERAGE('monthly data'!AF268:AH268)</f>
        <v>299.65000000000003</v>
      </c>
      <c r="N268" s="819">
        <f>AVERAGE('monthly data'!AI268:AK268)</f>
        <v>304.13406666666668</v>
      </c>
      <c r="O268" s="819">
        <f>AVERAGE('monthly data'!AL268:AN268)</f>
        <v>307.24526666666668</v>
      </c>
      <c r="P268" s="819">
        <f>AVERAGE('monthly data'!AO268:AQ268)</f>
        <v>309.30023333333332</v>
      </c>
      <c r="Q268" s="819">
        <f>AVERAGE('monthly data'!AR268:AT268)</f>
        <v>315.43559999999997</v>
      </c>
      <c r="R268" s="819">
        <f>AVERAGE('monthly data'!AU268:AW268)</f>
        <v>325.17063333333334</v>
      </c>
      <c r="S268" s="819">
        <f>AVERAGE('monthly data'!AX268:AZ268)</f>
        <v>332.72683333333333</v>
      </c>
      <c r="T268" s="819">
        <f>AVERAGE('monthly data'!BA268:BC268)</f>
        <v>335.24263333333334</v>
      </c>
      <c r="U268" s="819">
        <f>AVERAGE('monthly data'!BD268:BF268)</f>
        <v>334.17593333333338</v>
      </c>
      <c r="V268" s="819">
        <f>AVERAGE('monthly data'!BG268:BI268)</f>
        <v>342.67333333333335</v>
      </c>
      <c r="W268" s="819">
        <f>AVERAGE('monthly data'!BJ268:BL268)</f>
        <v>362.86523333333338</v>
      </c>
      <c r="X268" s="819">
        <f>AVERAGE('monthly data'!BM268:BO268)</f>
        <v>379.38619999999997</v>
      </c>
      <c r="Y268" s="819">
        <f>AVERAGE('monthly data'!BP268:BR268)</f>
        <v>405.44846666666666</v>
      </c>
      <c r="Z268" s="819">
        <f>AVERAGE('monthly data'!BS268:BU268)</f>
        <v>425.22200000000004</v>
      </c>
      <c r="AA268" s="819">
        <f>AVERAGE('monthly data'!BV268:BX268)</f>
        <v>433.65370000000001</v>
      </c>
      <c r="AB268" s="819">
        <f>AVERAGE('monthly data'!BY268:CA268)</f>
        <v>439.91476666666671</v>
      </c>
      <c r="AC268" s="819">
        <f>AVERAGE('monthly data'!CB268:CD268)</f>
        <v>444.85699999999997</v>
      </c>
      <c r="AD268" s="819">
        <f>AVERAGE('monthly data'!CE268:CG268)</f>
        <v>456.51973333333336</v>
      </c>
      <c r="AE268" s="819">
        <f>AVERAGE('monthly data'!CH268:CJ268)</f>
        <v>460.78180000000003</v>
      </c>
      <c r="AF268" s="819">
        <f>AVERAGE('monthly data'!CK268:CM268)</f>
        <v>466.89789999999999</v>
      </c>
      <c r="AG268" s="819">
        <f>AVERAGE('monthly data'!CN268:CP268)</f>
        <v>482.0136333333333</v>
      </c>
      <c r="AH268" s="819">
        <f>AVERAGE('monthly data'!CQ268:CS268)</f>
        <v>502.00759999999997</v>
      </c>
      <c r="AI268" s="819">
        <f>AVERAGE('monthly data'!CT268:CV268)</f>
        <v>513.79566666666653</v>
      </c>
      <c r="AJ268" s="819">
        <f>AVERAGE('monthly data'!CW268:CY268)</f>
        <v>529.15250000000003</v>
      </c>
      <c r="AK268" s="819">
        <f>AVERAGE('monthly data'!CZ268:DB268)</f>
        <v>550.97806666666668</v>
      </c>
      <c r="AL268" s="819">
        <f>AVERAGE('monthly data'!DC268:DE268)</f>
        <v>570.24270000000001</v>
      </c>
      <c r="AM268" s="819">
        <f>AVERAGE('monthly data'!DF268:DH268)</f>
        <v>582.59703333333334</v>
      </c>
      <c r="AN268" s="819">
        <f>AVERAGE('monthly data'!DI268:DK268)</f>
        <v>579.72720000000004</v>
      </c>
      <c r="AO268" s="819">
        <f>AVERAGE('monthly data'!DL268:DN268)</f>
        <v>576.23130000000003</v>
      </c>
      <c r="AP268" s="819">
        <f>AVERAGE('monthly data'!DO268:DQ268)</f>
        <v>568.83500000000004</v>
      </c>
      <c r="AQ268" s="819">
        <f>AVERAGE('monthly data'!DR268:DT268)</f>
        <v>562.91933333333327</v>
      </c>
      <c r="AR268" s="819">
        <f>AVERAGE('monthly data'!DU268:DW268)</f>
        <v>558.01066666666668</v>
      </c>
      <c r="AS268" s="819">
        <f>AVERAGE('monthly data'!DX268:DZ268)</f>
        <v>554.43773333333331</v>
      </c>
      <c r="AT268" s="819">
        <f>AVERAGE('monthly data'!EA268:EC268)</f>
        <v>553.72896666666668</v>
      </c>
      <c r="AU268" s="819">
        <f>AVERAGE('monthly data'!ED268:EF268)</f>
        <v>553.86156666666659</v>
      </c>
      <c r="AV268" s="819">
        <f>AVERAGE('monthly data'!EG268:EI268)</f>
        <v>552.04456666666658</v>
      </c>
      <c r="AW268" s="819">
        <f>AVERAGE('monthly data'!EJ268:EL268)</f>
        <v>551.29</v>
      </c>
      <c r="AX268" s="819">
        <f>AVERAGE('monthly data'!EM268:EO268)</f>
        <v>550.01006666666672</v>
      </c>
      <c r="AY268" s="819">
        <f>AVERAGE('monthly data'!EP268:ER268)</f>
        <v>547.8706953333334</v>
      </c>
      <c r="AZ268" s="819">
        <f>AVERAGE('monthly data'!ES268:EU268)</f>
        <v>546.36796666666669</v>
      </c>
      <c r="BA268" s="819">
        <f>AVERAGE('monthly data'!EV268:EX268)</f>
        <v>547.9300333333332</v>
      </c>
      <c r="BB268" s="819">
        <f>AVERAGE('monthly data'!EY268:FA268)</f>
        <v>545.1224666666667</v>
      </c>
      <c r="BC268" s="819">
        <f>AVERAGE('monthly data'!FB268:FD268)</f>
        <v>543.75016666666659</v>
      </c>
      <c r="BD268" s="819">
        <f>AVERAGE('monthly data'!FE268:FG268)</f>
        <v>543.35059999999999</v>
      </c>
      <c r="BE268" s="819">
        <f>AVERAGE('monthly data'!FH268:FJ268)</f>
        <v>548.45026666666661</v>
      </c>
      <c r="BF268" s="819">
        <f>AVERAGE('monthly data'!FK268:FM268)</f>
        <v>554.87563333333344</v>
      </c>
      <c r="BG268" s="819">
        <f>AVERAGE('monthly data'!FN268:FP268)</f>
        <v>567.51356666666663</v>
      </c>
      <c r="BH268" s="819">
        <f>AVERAGE('monthly data'!FQ268:FS268)</f>
        <v>567.94516666666675</v>
      </c>
      <c r="BI268" s="819">
        <f>AVERAGE('monthly data'!FT268:FV268)</f>
        <v>568.61543333333339</v>
      </c>
      <c r="BJ268" s="819">
        <f>AVERAGE('monthly data'!FW268:FY268)</f>
        <v>570.35006666666663</v>
      </c>
      <c r="BK268" s="819">
        <f>AVERAGE('monthly data'!FZ268:GB268)</f>
        <v>572.97773333333339</v>
      </c>
      <c r="BL268" s="819">
        <f>AVERAGE('monthly data'!GC268:GE268)</f>
        <v>581.90906666666672</v>
      </c>
      <c r="BM268" s="819">
        <f>AVERAGE('monthly data'!GF268:GH268)</f>
        <v>588.65896666666674</v>
      </c>
      <c r="BN268" s="819">
        <f>AVERAGE('monthly data'!GI268:GK268)</f>
        <v>592.92746666666665</v>
      </c>
      <c r="BO268" s="819">
        <f>AVERAGE('monthly data'!GL268:GN268)</f>
        <v>598.79229999999995</v>
      </c>
      <c r="BP268" s="819">
        <f>AVERAGE('monthly data'!GO268:GQ268)</f>
        <v>600.82229999999993</v>
      </c>
      <c r="BQ268" s="819">
        <f>AVERAGE('monthly data'!GR268:GT268)</f>
        <v>599.70283333333339</v>
      </c>
      <c r="BR268" s="819">
        <f>AVERAGE('monthly data'!GU268:GW268)</f>
        <v>602.88823333333323</v>
      </c>
      <c r="BS268" s="819">
        <f>AVERAGE('monthly data'!GX268:GZ268)</f>
        <v>605.75963333333334</v>
      </c>
      <c r="BT268" s="819">
        <f>AVERAGE('monthly data'!HA268:HC268)</f>
        <v>609.95213333333334</v>
      </c>
      <c r="BU268" s="819">
        <f>AVERAGE('monthly data'!HD268:HF268)</f>
        <v>616.77823333333333</v>
      </c>
      <c r="BV268" s="819">
        <f>AVERAGE('monthly data'!HG268:HI268)</f>
        <v>628.87980000000005</v>
      </c>
      <c r="BW268" s="819">
        <f>AVERAGE('monthly data'!HJ268:HL268)</f>
        <v>634.05126666666672</v>
      </c>
      <c r="BX268" s="819">
        <f>AVERAGE('monthly data'!HM268:HO268)</f>
        <v>640.90513333333331</v>
      </c>
      <c r="BY268" s="819">
        <f>AVERAGE('monthly data'!HP268:HR268)</f>
        <v>651.71690000000001</v>
      </c>
      <c r="BZ268" s="819">
        <f>AVERAGE('monthly data'!HS268:HU268)</f>
        <v>666.11929999999995</v>
      </c>
      <c r="CA268" s="819">
        <f>AVERAGE('monthly data'!HV268:HX268)</f>
        <v>675.81020000000001</v>
      </c>
      <c r="CB268" s="819">
        <f>AVERAGE('monthly data'!HY268:IA268)</f>
        <v>680.24398400000007</v>
      </c>
      <c r="CC268" s="819">
        <f>AVERAGE('monthly data'!IB268:ID268)</f>
        <v>685.10600366666677</v>
      </c>
      <c r="CD268" s="819">
        <f>AVERAGE('monthly data'!IE268:IG268)</f>
        <v>691.73567933333334</v>
      </c>
      <c r="CE268" s="819">
        <f>AVERAGE('monthly data'!IH268:IJ268)</f>
        <v>704.0425713333334</v>
      </c>
      <c r="CF268" s="819">
        <f>AVERAGE('monthly data'!IK268:IM268)</f>
        <v>714.77447466666672</v>
      </c>
      <c r="CG268" s="819">
        <f>AVERAGE('monthly data'!IN268:IP268)</f>
        <v>726.75622533333342</v>
      </c>
      <c r="CH268" s="819">
        <f>AVERAGE('monthly data'!IQ268:IS268)</f>
        <v>741.72515148548553</v>
      </c>
      <c r="CI268" s="819">
        <f>AVERAGE('monthly data'!IT268:IV268)</f>
        <v>761.68883333333326</v>
      </c>
      <c r="CJ268" s="819">
        <f>AVERAGE('monthly data'!IW268:IY268)</f>
        <v>778.34971466666673</v>
      </c>
      <c r="CK268" s="819">
        <f>AVERAGE('monthly data'!IZ268:JB268)</f>
        <v>803.56321666666656</v>
      </c>
      <c r="CL268" s="819">
        <f>AVERAGE('monthly data'!JC268:JE268)</f>
        <v>815.90467799999988</v>
      </c>
      <c r="CM268" s="819">
        <f>AVERAGE('monthly data'!JF268:JH268)</f>
        <v>823.89286200000004</v>
      </c>
      <c r="CN268" s="819">
        <f>AVERAGE('monthly data'!JI268:JK268)</f>
        <v>828.469289</v>
      </c>
      <c r="CO268" s="819">
        <f>AVERAGE('monthly data'!JL268:JN268)</f>
        <v>834.84030133333329</v>
      </c>
      <c r="CP268" s="819">
        <f>AVERAGE('monthly data'!JO268:JQ268)</f>
        <v>842.86346433333335</v>
      </c>
      <c r="CQ268" s="819">
        <f>AVERAGE('monthly data'!JR268:JT268)</f>
        <v>850.09021200000007</v>
      </c>
      <c r="CR268" s="819">
        <f>AVERAGE('monthly data'!JU268:JW268)</f>
        <v>857.3376893333334</v>
      </c>
      <c r="CS268" s="819">
        <f>AVERAGE('monthly data'!JX268:JZ268)</f>
        <v>865.96284433333346</v>
      </c>
      <c r="CT268" s="819">
        <f>AVERAGE('monthly data'!KA268:KC268)</f>
        <v>875.28542733333325</v>
      </c>
      <c r="CU268" s="819">
        <f>AVERAGE('monthly data'!KD268:KF268)</f>
        <v>885.67530833333331</v>
      </c>
      <c r="CV268" s="819">
        <f>AVERAGE('monthly data'!KG268:KI268)</f>
        <v>894.8453913333334</v>
      </c>
      <c r="CW268" s="819">
        <f>AVERAGE('monthly data'!KJ268:KL268)</f>
        <v>905.97122200000001</v>
      </c>
      <c r="CX268" s="819">
        <f>AVERAGE('monthly data'!KM268:KO268)</f>
        <v>918.31128033333334</v>
      </c>
      <c r="CY268" s="819">
        <f>AVERAGE('monthly data'!KP268:KR268)</f>
        <v>928.656069</v>
      </c>
      <c r="CZ268" s="819">
        <f>AVERAGE('monthly data'!KS268:KU268)</f>
        <v>933.92425866666679</v>
      </c>
      <c r="DA268" s="819">
        <f>AVERAGE('monthly data'!KV268:KX268)</f>
        <v>950.13409933333332</v>
      </c>
      <c r="DB268" s="819">
        <f>AVERAGE('monthly data'!KY268:LA268)</f>
        <v>968.05447233333325</v>
      </c>
      <c r="DC268" s="819">
        <f>AVERAGE('monthly data'!LB268:LD268)</f>
        <v>977.14758133333328</v>
      </c>
      <c r="DD268" s="819">
        <f>AVERAGE('monthly data'!LE268:LG268)</f>
        <v>984.52451733333339</v>
      </c>
      <c r="DE268" s="819">
        <f>AVERAGE('monthly data'!LH268:LJ268)</f>
        <v>993.58738066666672</v>
      </c>
      <c r="DF268" s="819">
        <f>AVERAGE('monthly data'!LK268:LM268)</f>
        <v>1006.1916706666667</v>
      </c>
      <c r="DG268" s="819">
        <f>AVERAGE('monthly data'!LN268:LP268)</f>
        <v>1015.5230623333333</v>
      </c>
      <c r="DH268" s="819">
        <f>AVERAGE('monthly data'!LQ268:LS268)</f>
        <v>1022.226682</v>
      </c>
      <c r="DI268" s="819">
        <f>AVERAGE('monthly data'!LT268:LV268)</f>
        <v>1035.0783236666668</v>
      </c>
      <c r="DJ268" s="819">
        <f>AVERAGE('monthly data'!LW268:LY268)</f>
        <v>1059.0593696666667</v>
      </c>
      <c r="DK268" s="819">
        <f>AVERAGE('monthly data'!LZ268:MB268)</f>
        <v>1092.8158933333334</v>
      </c>
      <c r="DL268" s="819">
        <f>AVERAGE('monthly data'!MC268:ME268)</f>
        <v>1137.2156256666667</v>
      </c>
      <c r="DM268" s="819">
        <f>AVERAGE('monthly data'!MF268:MH268)</f>
        <v>1195.4582969999999</v>
      </c>
      <c r="DN268" s="819">
        <f>AVERAGE('monthly data'!MI268:MK268)</f>
        <v>1246.966075</v>
      </c>
      <c r="DO268" s="819">
        <f>IF('monthly data'!MN268&gt;0,AVERAGE('monthly data'!ML268:MN268),"")</f>
        <v>1282.2812413333334</v>
      </c>
      <c r="DP268" s="819">
        <f>IF('monthly data'!MQ268&gt;0,AVERAGE('monthly data'!MO268:MQ268),"")</f>
        <v>1303.0675623333334</v>
      </c>
      <c r="DQ268" s="819">
        <f>IF('monthly data'!MT268&gt;0,AVERAGE('monthly data'!MR268:MT268),"")</f>
        <v>1332.8135273333335</v>
      </c>
      <c r="DR268" s="819">
        <f>IF('monthly data'!MW268&gt;0,AVERAGE('monthly data'!MU268:MW268),"")</f>
        <v>1372.7396366666665</v>
      </c>
      <c r="DS268" s="819">
        <f>IF('monthly data'!MX268&gt;0,AVERAGE('monthly data'!MX268:MZ268),"")</f>
        <v>1404.775848</v>
      </c>
      <c r="DT268" s="480">
        <f>IF('monthly data'!MY268&gt;0,AVERAGE('monthly data'!NA268:NC268),"")</f>
        <v>1419.1877796666668</v>
      </c>
      <c r="DU268" s="480">
        <f>IF('monthly data'!MZ268&gt;0,AVERAGE('monthly data'!ND268:NF268),"")</f>
        <v>1444.8271283333333</v>
      </c>
      <c r="DV268" s="480">
        <f>IF('monthly data'!NA268&gt;0,AVERAGE('monthly data'!NG268:NI268),"")</f>
        <v>1451.46</v>
      </c>
      <c r="DW268" s="480">
        <f>IF('monthly data'!NJ268&gt;0,AVERAGE('monthly data'!NJ268:NL268),"")</f>
        <v>1457.7749999999999</v>
      </c>
      <c r="DX268" s="480"/>
      <c r="DY268" s="480"/>
      <c r="DZ268" s="480"/>
    </row>
    <row r="269" spans="1:130">
      <c r="B269" s="479" t="s">
        <v>593</v>
      </c>
      <c r="C269" s="821">
        <f>AVERAGE('monthly data'!B269:D269)</f>
        <v>263.11999999999995</v>
      </c>
      <c r="D269" s="821">
        <f>AVERAGE('monthly data'!E269:G269)</f>
        <v>430.12000000000006</v>
      </c>
      <c r="E269" s="821">
        <f>AVERAGE('monthly data'!H269:J269)</f>
        <v>473.90000000000003</v>
      </c>
      <c r="F269" s="821">
        <f>AVERAGE('monthly data'!K269:M269)</f>
        <v>453.91333333333336</v>
      </c>
      <c r="G269" s="821">
        <f>AVERAGE('monthly data'!N269:P269)</f>
        <v>445.82</v>
      </c>
      <c r="H269" s="821">
        <f>AVERAGE('monthly data'!Q269:S269)</f>
        <v>444.21000000000004</v>
      </c>
      <c r="I269" s="821">
        <f>AVERAGE('monthly data'!T269:V269)</f>
        <v>446.22333333333336</v>
      </c>
      <c r="J269" s="821">
        <f>AVERAGE('monthly data'!W269:Y269)</f>
        <v>443.14000000000004</v>
      </c>
      <c r="K269" s="821">
        <f>AVERAGE('monthly data'!Z269:AB269)</f>
        <v>420.51333333333332</v>
      </c>
      <c r="L269" s="821">
        <f>AVERAGE('monthly data'!AC269:AE269)</f>
        <v>415.06</v>
      </c>
      <c r="M269" s="821">
        <f>AVERAGE('monthly data'!AF269:AH269)</f>
        <v>440.66666666666669</v>
      </c>
      <c r="N269" s="821">
        <f>AVERAGE('monthly data'!AI269:AK269)</f>
        <v>415.22333333333336</v>
      </c>
      <c r="O269" s="821">
        <f>AVERAGE('monthly data'!AL269:AN269)</f>
        <v>413.57666666666665</v>
      </c>
      <c r="P269" s="821">
        <f>AVERAGE('monthly data'!AO269:AQ269)</f>
        <v>413.85666666666663</v>
      </c>
      <c r="Q269" s="821">
        <f>AVERAGE('monthly data'!AR269:AT269)</f>
        <v>425.07666666666665</v>
      </c>
      <c r="R269" s="821">
        <f>AVERAGE('monthly data'!AU269:AW269)</f>
        <v>455.12999999999994</v>
      </c>
      <c r="S269" s="821">
        <f>AVERAGE('monthly data'!AX269:AZ269)</f>
        <v>462.59999999999997</v>
      </c>
      <c r="T269" s="821">
        <f>AVERAGE('monthly data'!BA269:BC269)</f>
        <v>454.22666666666669</v>
      </c>
      <c r="U269" s="821">
        <f>AVERAGE('monthly data'!BD269:BF269)</f>
        <v>460.33</v>
      </c>
      <c r="V269" s="821">
        <f>AVERAGE('monthly data'!BG269:BI269)</f>
        <v>471.3603</v>
      </c>
      <c r="W269" s="821">
        <f>AVERAGE('monthly data'!BJ269:BL269)</f>
        <v>489.00303333333335</v>
      </c>
      <c r="X269" s="821">
        <f>AVERAGE('monthly data'!BM269:BO269)</f>
        <v>504.4495</v>
      </c>
      <c r="Y269" s="821">
        <f>AVERAGE('monthly data'!BP269:BR269)</f>
        <v>524.90333333333331</v>
      </c>
      <c r="Z269" s="821">
        <f>AVERAGE('monthly data'!BS269:BU269)</f>
        <v>544.84499999999991</v>
      </c>
      <c r="AA269" s="821">
        <f>AVERAGE('monthly data'!BV269:BX269)</f>
        <v>556.12913333333336</v>
      </c>
      <c r="AB269" s="821">
        <f>AVERAGE('monthly data'!BY269:CA269)</f>
        <v>553.8988333333333</v>
      </c>
      <c r="AC269" s="821">
        <f>AVERAGE('monthly data'!CB269:CD269)</f>
        <v>567.61076666666668</v>
      </c>
      <c r="AD269" s="821">
        <f>AVERAGE('monthly data'!CE269:CG269)</f>
        <v>576.71783333333326</v>
      </c>
      <c r="AE269" s="821">
        <f>AVERAGE('monthly data'!CH269:CJ269)</f>
        <v>571.07799999999997</v>
      </c>
      <c r="AF269" s="821">
        <f>AVERAGE('monthly data'!CK269:CM269)</f>
        <v>601.80286666666677</v>
      </c>
      <c r="AG269" s="821">
        <f>AVERAGE('monthly data'!CN269:CP269)</f>
        <v>635.16723333333334</v>
      </c>
      <c r="AH269" s="821">
        <f>AVERAGE('monthly data'!CQ269:CS269)</f>
        <v>665.38499999999999</v>
      </c>
      <c r="AI269" s="821">
        <f>AVERAGE('monthly data'!CT269:CV269)</f>
        <v>698.58063333333337</v>
      </c>
      <c r="AJ269" s="821">
        <f>AVERAGE('monthly data'!CW269:CY269)</f>
        <v>731.67343333333338</v>
      </c>
      <c r="AK269" s="821">
        <f>AVERAGE('monthly data'!CZ269:DB269)</f>
        <v>762.09066666666661</v>
      </c>
      <c r="AL269" s="821">
        <f>AVERAGE('monthly data'!DC269:DE269)</f>
        <v>820.38683333333336</v>
      </c>
      <c r="AM269" s="821">
        <f>AVERAGE('monthly data'!DF269:DH269)</f>
        <v>855.77469999999994</v>
      </c>
      <c r="AN269" s="821">
        <f>AVERAGE('monthly data'!DI269:DK269)</f>
        <v>840.42173333333346</v>
      </c>
      <c r="AO269" s="821">
        <f>AVERAGE('monthly data'!DL269:DN269)</f>
        <v>842.1486666666666</v>
      </c>
      <c r="AP269" s="821">
        <f>AVERAGE('monthly data'!DO269:DQ269)</f>
        <v>868.31736666666666</v>
      </c>
      <c r="AQ269" s="821">
        <f>AVERAGE('monthly data'!DR269:DT269)</f>
        <v>855.42276666666669</v>
      </c>
      <c r="AR269" s="821">
        <f>AVERAGE('monthly data'!DU269:DW269)</f>
        <v>829.71300000000008</v>
      </c>
      <c r="AS269" s="821">
        <f>AVERAGE('monthly data'!DX269:DZ269)</f>
        <v>806.78486666666674</v>
      </c>
      <c r="AT269" s="821">
        <f>AVERAGE('monthly data'!EA269:EC269)</f>
        <v>794.36213333333342</v>
      </c>
      <c r="AU269" s="821">
        <f>AVERAGE('monthly data'!ED269:EF269)</f>
        <v>797.39470000000017</v>
      </c>
      <c r="AV269" s="821">
        <f>AVERAGE('monthly data'!EG269:EI269)</f>
        <v>814.66760000000011</v>
      </c>
      <c r="AW269" s="821">
        <f>AVERAGE('monthly data'!EJ269:EL269)</f>
        <v>817.33636666666678</v>
      </c>
      <c r="AX269" s="821">
        <f>AVERAGE('monthly data'!EM269:EO269)</f>
        <v>823.41177900000002</v>
      </c>
      <c r="AY269" s="821">
        <f>AVERAGE('monthly data'!EP269:ER269)</f>
        <v>823.67241100000001</v>
      </c>
      <c r="AZ269" s="821">
        <f>AVERAGE('monthly data'!ES269:EU269)</f>
        <v>829.97919999999988</v>
      </c>
      <c r="BA269" s="821">
        <f>AVERAGE('monthly data'!EV269:EX269)</f>
        <v>843.33143333333328</v>
      </c>
      <c r="BB269" s="821">
        <f>AVERAGE('monthly data'!EY269:FA269)</f>
        <v>860.76023333333342</v>
      </c>
      <c r="BC269" s="821">
        <f>AVERAGE('monthly data'!FB269:FD269)</f>
        <v>877.29443333333336</v>
      </c>
      <c r="BD269" s="821">
        <f>AVERAGE('monthly data'!FE269:FG269)</f>
        <v>883.64476666666667</v>
      </c>
      <c r="BE269" s="821">
        <f>AVERAGE('monthly data'!FH269:FJ269)</f>
        <v>868.24130000000002</v>
      </c>
      <c r="BF269" s="821">
        <f>AVERAGE('monthly data'!FK269:FM269)</f>
        <v>840.76740000000007</v>
      </c>
      <c r="BG269" s="821">
        <f>AVERAGE('monthly data'!FN269:FP269)</f>
        <v>845.1167999999999</v>
      </c>
      <c r="BH269" s="821">
        <f>AVERAGE('monthly data'!FQ269:FS269)</f>
        <v>867.78620000000001</v>
      </c>
      <c r="BI269" s="821">
        <f>AVERAGE('monthly data'!FT269:FV269)</f>
        <v>889.41610000000003</v>
      </c>
      <c r="BJ269" s="821">
        <f>AVERAGE('monthly data'!FW269:FY269)</f>
        <v>903.5234999999999</v>
      </c>
      <c r="BK269" s="821">
        <f>AVERAGE('monthly data'!FZ269:GB269)</f>
        <v>879.61189999999999</v>
      </c>
      <c r="BL269" s="821">
        <f>AVERAGE('monthly data'!GC269:GE269)</f>
        <v>774.76710000000003</v>
      </c>
      <c r="BM269" s="821">
        <f>AVERAGE('monthly data'!GF269:GH269)</f>
        <v>902.58883333333335</v>
      </c>
      <c r="BN269" s="821">
        <f>AVERAGE('monthly data'!GI269:GK269)</f>
        <v>915.87639999999999</v>
      </c>
      <c r="BO269" s="821">
        <f>AVERAGE('monthly data'!GL269:GN269)</f>
        <v>937.4461</v>
      </c>
      <c r="BP269" s="821">
        <f>AVERAGE('monthly data'!GO269:GQ269)</f>
        <v>961.38313333333338</v>
      </c>
      <c r="BQ269" s="821">
        <f>AVERAGE('monthly data'!GR269:GT269)</f>
        <v>956.29016666666666</v>
      </c>
      <c r="BR269" s="821">
        <f>AVERAGE('monthly data'!GU269:GW269)</f>
        <v>941.93379999999991</v>
      </c>
      <c r="BS269" s="821">
        <f>AVERAGE('monthly data'!GX269:GZ269)</f>
        <v>939.13236666666671</v>
      </c>
      <c r="BT269" s="821">
        <f>AVERAGE('monthly data'!HA269:HC269)</f>
        <v>930.60609999999997</v>
      </c>
      <c r="BU269" s="821">
        <f>AVERAGE('monthly data'!HD269:HF269)</f>
        <v>941.29219999999998</v>
      </c>
      <c r="BV269" s="821">
        <f>AVERAGE('monthly data'!HG269:HI269)</f>
        <v>965.51220000000012</v>
      </c>
      <c r="BW269" s="821">
        <f>AVERAGE('monthly data'!HJ269:HL269)</f>
        <v>956.39476666666667</v>
      </c>
      <c r="BX269" s="821">
        <f>AVERAGE('monthly data'!HM269:HO269)</f>
        <v>955.05560000000003</v>
      </c>
      <c r="BY269" s="821">
        <f>AVERAGE('monthly data'!HP269:HR269)</f>
        <v>982.27799999999991</v>
      </c>
      <c r="BZ269" s="821">
        <f>AVERAGE('monthly data'!HS269:HU269)</f>
        <v>1013.4488576666666</v>
      </c>
      <c r="CA269" s="821">
        <f>AVERAGE('monthly data'!HV269:HX269)</f>
        <v>1027.5635909999999</v>
      </c>
      <c r="CB269" s="821">
        <f>AVERAGE('monthly data'!HY269:IA269)</f>
        <v>1051.7422806666666</v>
      </c>
      <c r="CC269" s="821">
        <f>AVERAGE('monthly data'!IB269:ID269)</f>
        <v>1036.2651563333334</v>
      </c>
      <c r="CD269" s="821">
        <f>AVERAGE('monthly data'!IE269:IG269)</f>
        <v>1012.2895103333334</v>
      </c>
      <c r="CE269" s="821">
        <f>AVERAGE('monthly data'!IH269:IJ269)</f>
        <v>985.06327766666664</v>
      </c>
      <c r="CF269" s="821">
        <f>AVERAGE('monthly data'!IK269:IM269)</f>
        <v>1000.6794088333335</v>
      </c>
      <c r="CG269" s="821">
        <f>AVERAGE('monthly data'!IN269:IP269)</f>
        <v>1019.0844946666666</v>
      </c>
      <c r="CH269" s="821">
        <f>AVERAGE('monthly data'!IQ269:IS269)</f>
        <v>1027.3935593333333</v>
      </c>
      <c r="CI269" s="821">
        <f>AVERAGE('monthly data'!IT269:IV269)</f>
        <v>1059.2188189999999</v>
      </c>
      <c r="CJ269" s="821">
        <f>AVERAGE('monthly data'!IW269:IY269)</f>
        <v>1093.682431</v>
      </c>
      <c r="CK269" s="821">
        <f>AVERAGE('monthly data'!IZ269:JB269)</f>
        <v>1121.0366666666666</v>
      </c>
      <c r="CL269" s="821">
        <f>AVERAGE('monthly data'!JC269:JE269)</f>
        <v>1111.466095</v>
      </c>
      <c r="CM269" s="821">
        <f>AVERAGE('monthly data'!JF269:JH269)</f>
        <v>1116.7666666666667</v>
      </c>
      <c r="CN269" s="821">
        <f>AVERAGE('monthly data'!JI269:JK269)</f>
        <v>1143.2434856666666</v>
      </c>
      <c r="CO269" s="821">
        <f>AVERAGE('monthly data'!JL269:JN269)</f>
        <v>1178.6633333333332</v>
      </c>
      <c r="CP269" s="821">
        <f>AVERAGE('monthly data'!JO269:JQ269)</f>
        <v>1191.4584090000001</v>
      </c>
      <c r="CQ269" s="821">
        <f>AVERAGE('monthly data'!JR269:JT269)</f>
        <v>1236.6170853333333</v>
      </c>
      <c r="CR269" s="821">
        <f>AVERAGE('monthly data'!JU269:JW269)</f>
        <v>1217.6537283333334</v>
      </c>
      <c r="CS269" s="821">
        <f>AVERAGE('monthly data'!JX269:JZ269)</f>
        <v>1214.5384083333333</v>
      </c>
      <c r="CT269" s="821">
        <f>AVERAGE('monthly data'!KA269:KC269)</f>
        <v>1212.3133863333333</v>
      </c>
      <c r="CU269" s="821">
        <f>AVERAGE('monthly data'!KD269:KF269)</f>
        <v>1234.9145906666665</v>
      </c>
      <c r="CV269" s="821">
        <f>AVERAGE('monthly data'!KG269:KI269)</f>
        <v>1237.7568023333333</v>
      </c>
      <c r="CW269" s="821">
        <f>AVERAGE('monthly data'!KJ269:KL269)</f>
        <v>1241.0332106666665</v>
      </c>
      <c r="CX269" s="821">
        <f>AVERAGE('monthly data'!KM269:KO269)</f>
        <v>1265.3054856666668</v>
      </c>
      <c r="CY269" s="821">
        <f>AVERAGE('monthly data'!KP269:KR269)</f>
        <v>1274.2921793333333</v>
      </c>
      <c r="CZ269" s="821">
        <f>AVERAGE('monthly data'!KS269:KU269)</f>
        <v>1278.7728103333332</v>
      </c>
      <c r="DA269" s="821">
        <f>AVERAGE('monthly data'!KV269:KX269)</f>
        <v>1340.4677703333334</v>
      </c>
      <c r="DB269" s="821">
        <f>AVERAGE('monthly data'!KY269:LA269)</f>
        <v>1381.616319</v>
      </c>
      <c r="DC269" s="821">
        <f>AVERAGE('monthly data'!LB269:LD269)</f>
        <v>1401.4250756666668</v>
      </c>
      <c r="DD269" s="821">
        <f>AVERAGE('monthly data'!LE269:LG269)</f>
        <v>1413.7508246666666</v>
      </c>
      <c r="DE269" s="821">
        <f>AVERAGE('monthly data'!LH269:LJ269)</f>
        <v>1412.0789089999998</v>
      </c>
      <c r="DF269" s="821">
        <f>AVERAGE('monthly data'!LK269:LM269)</f>
        <v>1412.3837893333337</v>
      </c>
      <c r="DG269" s="821">
        <f>AVERAGE('monthly data'!LN269:LP269)</f>
        <v>1411.4363519999999</v>
      </c>
      <c r="DH269" s="821">
        <f>AVERAGE('monthly data'!LQ269:LS269)</f>
        <v>1370.4498643333334</v>
      </c>
      <c r="DI269" s="821">
        <f>AVERAGE('monthly data'!LT269:LV269)</f>
        <v>1344.6303296666665</v>
      </c>
      <c r="DJ269" s="821">
        <f>AVERAGE('monthly data'!LW269:LY269)</f>
        <v>1387.711953</v>
      </c>
      <c r="DK269" s="821">
        <f>AVERAGE('monthly data'!LZ269:MB269)</f>
        <v>1465.709936</v>
      </c>
      <c r="DL269" s="821">
        <f>AVERAGE('monthly data'!MC269:ME269)</f>
        <v>1522.1795196666669</v>
      </c>
      <c r="DM269" s="821">
        <f>AVERAGE('monthly data'!MF269:MH269)</f>
        <v>1587.5753216666665</v>
      </c>
      <c r="DN269" s="821">
        <f>AVERAGE('monthly data'!MI269:MK269)</f>
        <v>1658.5873926666666</v>
      </c>
      <c r="DO269" s="821">
        <f>IF('monthly data'!MN269&gt;0,AVERAGE('monthly data'!ML269:MN269),"")</f>
        <v>1701.809947</v>
      </c>
      <c r="DP269" s="821">
        <f>IF('monthly data'!MQ269&gt;0,AVERAGE('monthly data'!MO269:MQ269),"")</f>
        <v>1718.1354960000001</v>
      </c>
      <c r="DQ269" s="821">
        <f>IF('monthly data'!MT269&gt;0,AVERAGE('monthly data'!MR269:MT269),"")</f>
        <v>1789.7535103333332</v>
      </c>
      <c r="DR269" s="821">
        <f>IF('monthly data'!MW269&gt;0,AVERAGE('monthly data'!MU269:MW269),"")</f>
        <v>1806.277789</v>
      </c>
      <c r="DS269" s="482">
        <f>IF('monthly data'!MX269&gt;0,AVERAGE('monthly data'!MX269:MZ269),"")</f>
        <v>1847.1744183333333</v>
      </c>
      <c r="DT269" s="482">
        <f>IF('monthly data'!MY269&gt;0,AVERAGE('monthly data'!NA269:NC269),"")</f>
        <v>1923.5847979999999</v>
      </c>
      <c r="DU269" s="482">
        <f>IF('monthly data'!MZ269&gt;0,AVERAGE('monthly data'!ND269:NF269),"")</f>
        <v>1974.8386323333334</v>
      </c>
      <c r="DV269" s="482">
        <f>IF('monthly data'!NA269&gt;0,AVERAGE('monthly data'!NG269:NI269),"")</f>
        <v>1978.4865453333332</v>
      </c>
      <c r="DW269" s="482">
        <f>IF('monthly data'!NJ269&gt;0,AVERAGE('monthly data'!NJ269:NL269),"")</f>
        <v>1998.7800403333333</v>
      </c>
      <c r="DX269" s="482"/>
      <c r="DY269" s="482"/>
      <c r="DZ269" s="482"/>
    </row>
    <row r="270" spans="1:130">
      <c r="A270" s="586" t="s">
        <v>1562</v>
      </c>
      <c r="B270" s="754" t="str">
        <f>+'monthly data'!A270</f>
        <v>Summary NBR balance sheet (bln RWF)</v>
      </c>
      <c r="C270" s="837">
        <f>'monthly data'!D268</f>
        <v>247.7</v>
      </c>
      <c r="D270" s="837">
        <f>'monthly data'!G268</f>
        <v>291.12</v>
      </c>
      <c r="E270" s="837">
        <f>'monthly data'!J268</f>
        <v>308.45</v>
      </c>
      <c r="F270" s="837">
        <f>'monthly data'!M268</f>
        <v>297.69</v>
      </c>
      <c r="G270" s="837">
        <f>'monthly data'!P268</f>
        <v>305.43</v>
      </c>
      <c r="H270" s="837">
        <f>'monthly data'!S268</f>
        <v>309.58</v>
      </c>
      <c r="I270" s="837">
        <f>'monthly data'!V268</f>
        <v>307.38</v>
      </c>
      <c r="J270" s="837">
        <f>'monthly data'!Y268</f>
        <v>304.16000000000003</v>
      </c>
      <c r="K270" s="837">
        <f>'monthly data'!AB268</f>
        <v>307.89</v>
      </c>
      <c r="L270" s="837">
        <f>'monthly data'!AE268</f>
        <v>299.52999999999997</v>
      </c>
      <c r="M270" s="837">
        <f>'monthly data'!AH268</f>
        <v>302.45</v>
      </c>
      <c r="N270" s="837">
        <f>'monthly data'!AK268</f>
        <v>304.67219999999998</v>
      </c>
      <c r="O270" s="837">
        <f>'monthly data'!AN268</f>
        <v>307.62090000000001</v>
      </c>
      <c r="P270" s="837">
        <f>'monthly data'!AQ268</f>
        <v>312.40109999999999</v>
      </c>
      <c r="Q270" s="837">
        <f>'monthly data'!AT268</f>
        <v>317.21420000000001</v>
      </c>
      <c r="R270" s="837">
        <f>'monthly data'!AW268</f>
        <v>330.7235</v>
      </c>
      <c r="S270" s="837">
        <f>'monthly data'!AZ268</f>
        <v>335.03539999999998</v>
      </c>
      <c r="T270" s="837">
        <f>'monthly data'!BC268</f>
        <v>330.39769999999999</v>
      </c>
      <c r="U270" s="837">
        <f>'monthly data'!BF268</f>
        <v>334.67020000000002</v>
      </c>
      <c r="V270" s="837">
        <f>'monthly data'!BI268</f>
        <v>349.53019999999998</v>
      </c>
      <c r="W270" s="837">
        <f>'monthly data'!BL268</f>
        <v>366.09570000000002</v>
      </c>
      <c r="X270" s="837">
        <f>'monthly data'!BO268</f>
        <v>388.52859999999998</v>
      </c>
      <c r="Y270" s="837">
        <f>'monthly data'!BR268</f>
        <v>411.71539999999999</v>
      </c>
      <c r="Z270" s="837">
        <f>'monthly data'!BU268</f>
        <v>430.48599999999999</v>
      </c>
      <c r="AA270" s="837">
        <f>'monthly data'!BX268</f>
        <v>433.98219999999998</v>
      </c>
      <c r="AB270" s="837">
        <f>'monthly data'!CA268</f>
        <v>442.09</v>
      </c>
      <c r="AC270" s="837">
        <f>'monthly data'!CD268</f>
        <v>449.4622</v>
      </c>
      <c r="AD270" s="837">
        <f>'monthly data'!CG268</f>
        <v>457.90440000000001</v>
      </c>
      <c r="AE270" s="837">
        <f>'monthly data'!CJ268</f>
        <v>461.04399999999998</v>
      </c>
      <c r="AF270" s="837">
        <f>'monthly data'!CM268</f>
        <v>469.8415</v>
      </c>
      <c r="AG270" s="837">
        <f>'monthly data'!CP268</f>
        <v>487.42559999999997</v>
      </c>
      <c r="AH270" s="837">
        <f>'monthly data'!CS268</f>
        <v>511.85379999999998</v>
      </c>
      <c r="AI270" s="837">
        <f>'monthly data'!CV268</f>
        <v>516.07119999999998</v>
      </c>
      <c r="AJ270" s="837">
        <f>'monthly data'!CY268</f>
        <v>536.2509</v>
      </c>
      <c r="AK270" s="837">
        <f>'monthly data'!DB268</f>
        <v>556.5154</v>
      </c>
      <c r="AL270" s="837">
        <f>'monthly data'!DE268</f>
        <v>580.2799</v>
      </c>
      <c r="AM270" s="837">
        <f>'monthly data'!DH268</f>
        <v>582.93169999999998</v>
      </c>
      <c r="AN270" s="837">
        <f>'monthly data'!DK268</f>
        <v>579.4529</v>
      </c>
      <c r="AO270" s="837">
        <f>'monthly data'!DN268</f>
        <v>573.22450000000003</v>
      </c>
      <c r="AP270" s="837">
        <f>'monthly data'!DQ268</f>
        <v>566.86</v>
      </c>
      <c r="AQ270" s="837">
        <f>'monthly data'!DT268</f>
        <v>560.73450000000003</v>
      </c>
      <c r="AR270" s="837">
        <f>'monthly data'!DW268</f>
        <v>556.54700000000003</v>
      </c>
      <c r="AS270" s="837">
        <f>'monthly data'!DZ268</f>
        <v>554.29380000000003</v>
      </c>
      <c r="AT270" s="837">
        <f>'monthly data'!EC268</f>
        <v>553.71870000000001</v>
      </c>
      <c r="AU270" s="837">
        <f>'monthly data'!EF268</f>
        <v>552.90869999999995</v>
      </c>
      <c r="AV270" s="837">
        <f>'monthly data'!EI268</f>
        <v>552.00879999999995</v>
      </c>
      <c r="AW270" s="837">
        <f>'monthly data'!EL268</f>
        <v>549.85249999999996</v>
      </c>
      <c r="AX270" s="837">
        <f>'monthly data'!EO268</f>
        <v>548.65234999999996</v>
      </c>
      <c r="AY270" s="837">
        <f>'monthly data'!ER268</f>
        <v>546.47260000000006</v>
      </c>
      <c r="AZ270" s="837">
        <f>'monthly data'!EU268</f>
        <v>547.86689999999999</v>
      </c>
      <c r="BA270" s="837">
        <f>'monthly data'!EX268</f>
        <v>546.76139999999998</v>
      </c>
      <c r="BB270" s="837">
        <f>'monthly data'!FA268</f>
        <v>544.22029999999995</v>
      </c>
      <c r="BC270" s="837">
        <f>'monthly data'!FD268</f>
        <v>544.10059999999999</v>
      </c>
      <c r="BD270" s="837">
        <f>'monthly data'!FG268</f>
        <v>543.60059999999999</v>
      </c>
      <c r="BE270" s="837">
        <f>'monthly data'!FJ268</f>
        <v>550.87829999999997</v>
      </c>
      <c r="BF270" s="837">
        <f>'monthly data'!FM268</f>
        <v>558.89750000000004</v>
      </c>
      <c r="BG270" s="837">
        <f>'monthly data'!FP268</f>
        <v>569.12429999999995</v>
      </c>
      <c r="BH270" s="837">
        <f>'monthly data'!FS268</f>
        <v>568.65599999999995</v>
      </c>
      <c r="BI270" s="837">
        <f>'monthly data'!FV268</f>
        <v>568.66729999999995</v>
      </c>
      <c r="BJ270" s="837">
        <f>'monthly data'!FY268</f>
        <v>571.23749999999995</v>
      </c>
      <c r="BK270" s="837">
        <f>'monthly data'!GB268</f>
        <v>573.56600000000003</v>
      </c>
      <c r="BL270" s="837">
        <f>'monthly data'!GE268</f>
        <v>588.5806</v>
      </c>
      <c r="BM270" s="837">
        <f>'monthly data'!GH268</f>
        <v>589.95209999999997</v>
      </c>
      <c r="BN270" s="837">
        <f>'monthly data'!GK268</f>
        <v>594.45000000000005</v>
      </c>
      <c r="BO270" s="837">
        <f>'monthly data'!GN268</f>
        <v>598.5</v>
      </c>
      <c r="BP270" s="837">
        <f>'monthly data'!GQ268</f>
        <v>602.4171</v>
      </c>
      <c r="BQ270" s="837">
        <f>'monthly data'!GT268</f>
        <v>599.9846</v>
      </c>
      <c r="BR270" s="837">
        <f>'monthly data'!GW268</f>
        <v>604.14099999999996</v>
      </c>
      <c r="BS270" s="837">
        <f>'monthly data'!GZ268</f>
        <v>606.83240000000001</v>
      </c>
      <c r="BT270" s="837">
        <f>'monthly data'!HC268</f>
        <v>612.42539999999997</v>
      </c>
      <c r="BU270" s="837">
        <f>'monthly data'!HF268</f>
        <v>622.73140000000001</v>
      </c>
      <c r="BV270" s="837">
        <f>'monthly data'!HI268</f>
        <v>629.73270000000002</v>
      </c>
      <c r="BW270" s="837">
        <f>'monthly data'!HL268</f>
        <v>635.75149999999996</v>
      </c>
      <c r="BX270" s="837">
        <f>'monthly data'!HO268</f>
        <v>642.66999999999996</v>
      </c>
      <c r="BY270" s="837">
        <f>'monthly data'!HR268</f>
        <v>657.41459999999995</v>
      </c>
      <c r="BZ270" s="837">
        <f>'monthly data'!HU268</f>
        <v>670.07730000000004</v>
      </c>
      <c r="CA270" s="837">
        <f>'monthly data'!HX268</f>
        <v>677.86099999999999</v>
      </c>
      <c r="CB270" s="837">
        <f>'monthly data'!IA268</f>
        <v>681.51</v>
      </c>
      <c r="CC270" s="838">
        <f>'monthly data'!ID268</f>
        <v>686.91504099999997</v>
      </c>
      <c r="CD270" s="838">
        <f>'monthly data'!IG268</f>
        <v>694.37418600000001</v>
      </c>
      <c r="CE270" s="838">
        <f>'monthly data'!IJ268</f>
        <v>707.924037</v>
      </c>
      <c r="CF270" s="838">
        <f>'monthly data'!IM268</f>
        <v>719.540526</v>
      </c>
      <c r="CG270" s="838">
        <f>'monthly data'!IP268</f>
        <v>730.53897700000005</v>
      </c>
      <c r="CH270" s="838">
        <f>'monthly data'!IS268</f>
        <v>747.40688645645673</v>
      </c>
      <c r="CI270" s="838">
        <f>'monthly data'!IV268</f>
        <v>768.40621599999997</v>
      </c>
      <c r="CJ270" s="838">
        <f>'monthly data'!IY268</f>
        <v>783.25947399999995</v>
      </c>
      <c r="CK270" s="838">
        <f>'monthly data'!JB268</f>
        <v>810.23373000000004</v>
      </c>
      <c r="CL270" s="838">
        <f>'monthly data'!JE268</f>
        <v>819.78917200000001</v>
      </c>
      <c r="CM270" s="838">
        <f>'monthly data'!JH268</f>
        <v>826.091408</v>
      </c>
      <c r="CN270" s="838">
        <f>'monthly data'!JK268</f>
        <v>830.22176100000001</v>
      </c>
      <c r="CO270" s="838">
        <f>'monthly data'!JN268</f>
        <v>837.70524599999999</v>
      </c>
      <c r="CP270" s="838">
        <f>'monthly data'!JQ268</f>
        <v>844.99699999999996</v>
      </c>
      <c r="CQ270" s="838">
        <f>'monthly data'!JT268</f>
        <v>852.679396</v>
      </c>
      <c r="CR270" s="838">
        <f>'monthly data'!JW268</f>
        <v>859.76418899999999</v>
      </c>
      <c r="CS270" s="838">
        <f>'monthly data'!JZ268</f>
        <v>869.25213900000006</v>
      </c>
      <c r="CT270" s="838">
        <f>'monthly data'!KC268</f>
        <v>879.10087399999998</v>
      </c>
      <c r="CU270" s="838">
        <f>'monthly data'!KF268</f>
        <v>888.85670700000003</v>
      </c>
      <c r="CV270" s="838">
        <f>'monthly data'!KI268</f>
        <v>898.28344000000004</v>
      </c>
      <c r="CW270" s="837">
        <f>'monthly data'!KL268</f>
        <v>909.78643299999999</v>
      </c>
      <c r="CX270" s="837">
        <f>'monthly data'!KO268</f>
        <v>922.51743799999997</v>
      </c>
      <c r="CY270" s="837">
        <f>'monthly data'!KR268</f>
        <v>930.68336599999998</v>
      </c>
      <c r="CZ270" s="837">
        <f>'monthly data'!KU268</f>
        <v>937.07716100000005</v>
      </c>
      <c r="DA270" s="837">
        <f>'monthly data'!KX268</f>
        <v>956.80992400000002</v>
      </c>
      <c r="DB270" s="837">
        <f>'monthly data'!LA268</f>
        <v>972.47503600000005</v>
      </c>
      <c r="DC270" s="837">
        <f>'monthly data'!LD268</f>
        <v>979.28220299999998</v>
      </c>
      <c r="DD270" s="837">
        <f>'monthly data'!LG268</f>
        <v>987.13989600000002</v>
      </c>
      <c r="DE270" s="837">
        <f>'monthly data'!LJ268</f>
        <v>997.53149299999995</v>
      </c>
      <c r="DF270" s="837">
        <f>'monthly data'!LM268</f>
        <v>1009.617782</v>
      </c>
      <c r="DG270" s="837">
        <f>'monthly data'!LP268</f>
        <v>1018.595227</v>
      </c>
      <c r="DH270" s="837">
        <f>'monthly data'!LS268</f>
        <v>1024.4824060000001</v>
      </c>
      <c r="DI270" s="837">
        <f>'monthly data'!LV268</f>
        <v>1041.928797</v>
      </c>
      <c r="DJ270" s="837">
        <f>'monthly data'!LY268</f>
        <v>1070.712397</v>
      </c>
      <c r="DK270" s="837">
        <f>'monthly data'!MB268</f>
        <v>1103.6219699999999</v>
      </c>
      <c r="DL270" s="837">
        <f>'monthly data'!ME268</f>
        <v>1164.5544950000001</v>
      </c>
      <c r="DM270" s="837">
        <f>'monthly data'!MH268</f>
        <v>1214.9080610000001</v>
      </c>
      <c r="DN270" s="837">
        <f>'monthly data'!MK268</f>
        <v>1263.9309539999999</v>
      </c>
      <c r="DO270" s="837">
        <f>'monthly data'!MN268</f>
        <v>1290.202436</v>
      </c>
      <c r="DP270" s="837">
        <f>'monthly data'!MQ268</f>
        <v>1311.13031</v>
      </c>
      <c r="DQ270" s="837">
        <f>'monthly data'!MT268</f>
        <v>1345.9557299999999</v>
      </c>
      <c r="DR270" s="837">
        <f>'monthly data'!MW268</f>
        <v>1382.9873419999999</v>
      </c>
      <c r="DS270" s="837">
        <f>'monthly data'!MZ268</f>
        <v>1414.954457</v>
      </c>
      <c r="DT270" s="837">
        <f>'monthly data'!NC268</f>
        <v>1420.7963990000001</v>
      </c>
      <c r="DU270" s="837">
        <f>'monthly data'!NF268</f>
        <v>1447.96</v>
      </c>
      <c r="DV270" s="837">
        <f>'monthly data'!NI268</f>
        <v>1453.075</v>
      </c>
      <c r="DW270" s="837">
        <f>'monthly data'!NL268</f>
        <v>1460.45</v>
      </c>
      <c r="DX270" s="480"/>
      <c r="DY270" s="480"/>
      <c r="DZ270" s="480"/>
    </row>
    <row r="271" spans="1:130">
      <c r="A271" t="s">
        <v>1474</v>
      </c>
      <c r="B271" s="755" t="str">
        <f>+'monthly data'!A271</f>
        <v xml:space="preserve">Reserve money </v>
      </c>
      <c r="C271" s="822"/>
      <c r="D271" s="819"/>
      <c r="E271" s="819"/>
      <c r="F271" s="819"/>
      <c r="G271" s="819"/>
      <c r="H271" s="819"/>
      <c r="I271" s="819"/>
      <c r="J271" s="819"/>
      <c r="K271" s="819"/>
      <c r="L271" s="819"/>
      <c r="M271" s="819"/>
      <c r="N271" s="819"/>
      <c r="O271" s="819"/>
      <c r="P271" s="819"/>
      <c r="Q271" s="819"/>
      <c r="R271" s="819"/>
      <c r="S271" s="819"/>
      <c r="T271" s="819"/>
      <c r="U271" s="819"/>
      <c r="V271" s="819"/>
      <c r="W271" s="819"/>
      <c r="X271" s="819"/>
      <c r="Y271" s="819"/>
      <c r="Z271" s="819"/>
      <c r="AA271" s="819"/>
      <c r="AB271" s="819"/>
      <c r="AC271" s="819"/>
      <c r="AD271" s="819"/>
      <c r="AE271" s="819"/>
      <c r="AF271" s="819"/>
      <c r="AG271" s="819"/>
      <c r="AH271" s="819"/>
      <c r="AI271" s="819"/>
      <c r="AJ271" s="819"/>
      <c r="AK271" s="819"/>
      <c r="AL271" s="819"/>
      <c r="AM271" s="819"/>
      <c r="AN271" s="819"/>
      <c r="AO271" s="819"/>
      <c r="AP271" s="819"/>
      <c r="AQ271" s="819"/>
      <c r="AR271" s="819"/>
      <c r="AS271" s="819"/>
      <c r="AT271" s="819"/>
      <c r="AU271" s="819"/>
      <c r="AV271" s="819"/>
      <c r="AW271" s="819"/>
      <c r="AX271" s="819"/>
      <c r="AY271" s="819"/>
      <c r="AZ271" s="819"/>
      <c r="BA271" s="819"/>
      <c r="BB271" s="819"/>
      <c r="BC271" s="819"/>
      <c r="BD271" s="819"/>
      <c r="BE271" s="819"/>
      <c r="BF271" s="819"/>
      <c r="BG271" s="819"/>
      <c r="BH271" s="819"/>
      <c r="BI271" s="819"/>
      <c r="BJ271" s="819"/>
      <c r="BK271" s="819"/>
      <c r="BL271" s="819"/>
      <c r="BM271" s="819"/>
      <c r="BN271" s="819"/>
      <c r="BO271" s="819"/>
      <c r="BP271" s="819"/>
      <c r="BQ271" s="819"/>
      <c r="BR271" s="819">
        <f>AVERAGE('monthly data'!GU271:GW271)</f>
        <v>154.81798999999998</v>
      </c>
      <c r="BS271" s="819">
        <f>AVERAGE('monthly data'!GX271:GZ271)</f>
        <v>156.45119666666668</v>
      </c>
      <c r="BT271" s="819">
        <f>AVERAGE('monthly data'!HA271:HC271)</f>
        <v>172.07310333333336</v>
      </c>
      <c r="BU271" s="819">
        <f>AVERAGE('monthly data'!HD271:HF271)</f>
        <v>177.58345</v>
      </c>
      <c r="BV271" s="819">
        <f>AVERAGE('monthly data'!HG271:HI271)</f>
        <v>180.95995333333335</v>
      </c>
      <c r="BW271" s="819">
        <f>AVERAGE('monthly data'!HJ271:HL271)</f>
        <v>186.54709666666665</v>
      </c>
      <c r="BX271" s="819">
        <f>AVERAGE('monthly data'!HM271:HO271)</f>
        <v>194.44739333333334</v>
      </c>
      <c r="BY271" s="819">
        <f>AVERAGE('monthly data'!HP271:HR271)</f>
        <v>205.42106666666666</v>
      </c>
      <c r="BZ271" s="819">
        <f>AVERAGE('monthly data'!HS271:HU271)</f>
        <v>205.99420333333333</v>
      </c>
      <c r="CA271" s="819">
        <f>AVERAGE('monthly data'!HV271:HX271)</f>
        <v>215.650227</v>
      </c>
      <c r="CB271" s="819">
        <f>AVERAGE('monthly data'!HY271:IA271)</f>
        <v>220.76659833333329</v>
      </c>
      <c r="CC271" s="819">
        <f>AVERAGE('monthly data'!IB271:ID271)</f>
        <v>229.89999633333332</v>
      </c>
      <c r="CD271" s="819">
        <f>AVERAGE('monthly data'!IE271:IG271)</f>
        <v>240.78904522840762</v>
      </c>
      <c r="CE271" s="819">
        <f>AVERAGE('monthly data'!IH271:IJ271)</f>
        <v>246.75462125524101</v>
      </c>
      <c r="CF271" s="819">
        <f>AVERAGE('monthly data'!IK271:IM271)</f>
        <v>267.00011177894538</v>
      </c>
      <c r="CG271" s="819">
        <f>AVERAGE('monthly data'!IN271:IP271)</f>
        <v>274.54190748666667</v>
      </c>
      <c r="CH271" s="819">
        <f>AVERAGE('monthly data'!IQ271:IS271)</f>
        <v>270.02375878497833</v>
      </c>
      <c r="CI271" s="819">
        <f>AVERAGE('monthly data'!IT271:IV271)</f>
        <v>278.91324048946871</v>
      </c>
      <c r="CJ271" s="819">
        <f>AVERAGE('monthly data'!IW271:IY271)</f>
        <v>298.25621812409162</v>
      </c>
      <c r="CK271" s="819">
        <f>AVERAGE('monthly data'!IZ271:JB271)</f>
        <v>287.37295905323202</v>
      </c>
      <c r="CL271" s="819">
        <f>AVERAGE('monthly data'!JC271:JE271)</f>
        <v>290.51200985517659</v>
      </c>
      <c r="CM271" s="819">
        <f>AVERAGE('monthly data'!JF271:JH271)</f>
        <v>290.97040892851464</v>
      </c>
      <c r="CN271" s="819">
        <f>AVERAGE('monthly data'!JI271:JK271)</f>
        <v>305.79384743833936</v>
      </c>
      <c r="CO271" s="819">
        <f>AVERAGE('monthly data'!JL271:JN271)</f>
        <v>309.87600625377041</v>
      </c>
      <c r="CP271" s="819">
        <f>AVERAGE('monthly data'!JO271:JQ271)</f>
        <v>309.22821333825283</v>
      </c>
      <c r="CQ271" s="819">
        <f>AVERAGE('monthly data'!JR271:JT271)</f>
        <v>332.74593052391236</v>
      </c>
      <c r="CR271" s="819">
        <f>AVERAGE('monthly data'!JU271:JW271)</f>
        <v>353.18629380247756</v>
      </c>
      <c r="CS271" s="819">
        <f>AVERAGE('monthly data'!JX271:JZ271)</f>
        <v>345.11318434310073</v>
      </c>
      <c r="CT271" s="819">
        <f>AVERAGE('monthly data'!KA271:KC271)</f>
        <v>360.75821298122565</v>
      </c>
      <c r="CU271" s="819">
        <f>AVERAGE('monthly data'!KD271:KF271)</f>
        <v>371.29579949772307</v>
      </c>
      <c r="CV271" s="819">
        <f>AVERAGE('monthly data'!KG271:KI271)</f>
        <v>395.55148936816084</v>
      </c>
      <c r="CW271" s="819">
        <f>AVERAGE('monthly data'!KJ271:KL271)</f>
        <v>398.88732142656255</v>
      </c>
      <c r="CX271" s="819">
        <f>AVERAGE('monthly data'!KM271:KO271)</f>
        <v>425.00166332284203</v>
      </c>
      <c r="CY271" s="819">
        <f>AVERAGE('monthly data'!KP271:KR271)</f>
        <v>445.20350281467609</v>
      </c>
      <c r="CZ271" s="819">
        <f>AVERAGE('monthly data'!KS271:KU271)</f>
        <v>475.12951002815799</v>
      </c>
      <c r="DA271" s="819">
        <f>AVERAGE('monthly data'!KV271:KX271)</f>
        <v>509.2939297870023</v>
      </c>
      <c r="DB271" s="819">
        <f>AVERAGE('monthly data'!KY271:LA271)</f>
        <v>521.22800904342478</v>
      </c>
      <c r="DC271" s="819">
        <f>AVERAGE('monthly data'!LB271:LD271)</f>
        <v>537.69467291792569</v>
      </c>
      <c r="DD271" s="819">
        <f>AVERAGE('monthly data'!LE271:LG271)</f>
        <v>537.90468575134321</v>
      </c>
      <c r="DE271" s="819">
        <f>AVERAGE('monthly data'!LH271:LJ271)</f>
        <v>603.50993991791995</v>
      </c>
      <c r="DF271" s="819">
        <f>AVERAGE('monthly data'!LK271:LM271)</f>
        <v>640.93643237614867</v>
      </c>
      <c r="DG271" s="819">
        <f>AVERAGE('monthly data'!LN271:LP271)</f>
        <v>640.34013390037512</v>
      </c>
      <c r="DH271" s="819">
        <f>AVERAGE('monthly data'!LQ271:LS271)</f>
        <v>672.08541346522259</v>
      </c>
      <c r="DI271" s="819">
        <f>AVERAGE('monthly data'!LT271:LV271)</f>
        <v>645.43916578404935</v>
      </c>
      <c r="DJ271" s="819">
        <f>AVERAGE('monthly data'!LW271:LY271)</f>
        <v>727.31705433936895</v>
      </c>
      <c r="DK271" s="819">
        <f>AVERAGE('monthly data'!LZ271:MB271)</f>
        <v>730.81708155877823</v>
      </c>
      <c r="DL271" s="819">
        <f>AVERAGE('monthly data'!MC271:ME271)</f>
        <v>777.44820401418019</v>
      </c>
      <c r="DM271" s="819">
        <f>AVERAGE('monthly data'!MF271:MH271)</f>
        <v>771.35980039737058</v>
      </c>
      <c r="DN271" s="819">
        <f>AVERAGE('monthly data'!MI271:MK271)</f>
        <v>929.92678242104409</v>
      </c>
      <c r="DO271" s="819">
        <f>IF('monthly data'!MN271&gt;0,AVERAGE('monthly data'!ML271:MN271),"")</f>
        <v>892.72626934202947</v>
      </c>
      <c r="DP271" s="819">
        <f>IF('monthly data'!MQ271&gt;0,AVERAGE('monthly data'!MO271:MQ271),"")</f>
        <v>908.9619980411311</v>
      </c>
      <c r="DQ271" s="819">
        <f>IF('monthly data'!MT271&gt;0,AVERAGE('monthly data'!MR271:MT271),"")</f>
        <v>925.737921592578</v>
      </c>
      <c r="DR271" s="819">
        <f>IF('monthly data'!MW271&gt;0,AVERAGE('monthly data'!MU271:MW271),"")</f>
        <v>1028.4940288852738</v>
      </c>
      <c r="DS271" s="480">
        <f>IF('monthly data'!MX271&gt;0,AVERAGE('monthly data'!MX271:MZ271),"")</f>
        <v>1075.921246126424</v>
      </c>
      <c r="DT271" s="480">
        <f>IF('monthly data'!MY271&gt;0,AVERAGE('monthly data'!NA271:NC271),"")</f>
        <v>1250.0373785335269</v>
      </c>
      <c r="DU271" s="480">
        <f>IF('monthly data'!MZ271&gt;0,AVERAGE('monthly data'!ND271:NF271),"")</f>
        <v>1135.9131107339651</v>
      </c>
      <c r="DV271" s="480">
        <f>IF('monthly data'!NA271&gt;0,AVERAGE('monthly data'!NG271:NI271),"")</f>
        <v>1143.9064943298167</v>
      </c>
      <c r="DW271" s="480">
        <f>IF('monthly data'!NJ271&gt;0,AVERAGE('monthly data'!NJ271:NL271),"")</f>
        <v>1217.1340730428867</v>
      </c>
      <c r="DX271" s="480"/>
      <c r="DY271" s="480"/>
      <c r="DZ271" s="480"/>
    </row>
    <row r="272" spans="1:130">
      <c r="A272" t="s">
        <v>1475</v>
      </c>
      <c r="B272" s="755" t="str">
        <f>+'monthly data'!A272</f>
        <v>Net foreign assets</v>
      </c>
      <c r="C272" s="822"/>
      <c r="D272" s="819"/>
      <c r="E272" s="819"/>
      <c r="F272" s="819"/>
      <c r="G272" s="819"/>
      <c r="H272" s="819"/>
      <c r="I272" s="819"/>
      <c r="J272" s="819"/>
      <c r="K272" s="819"/>
      <c r="L272" s="819"/>
      <c r="M272" s="819"/>
      <c r="N272" s="819"/>
      <c r="O272" s="819"/>
      <c r="P272" s="819"/>
      <c r="Q272" s="819"/>
      <c r="R272" s="819"/>
      <c r="S272" s="819"/>
      <c r="T272" s="819"/>
      <c r="U272" s="819"/>
      <c r="V272" s="819"/>
      <c r="W272" s="819"/>
      <c r="X272" s="819"/>
      <c r="Y272" s="819"/>
      <c r="Z272" s="819"/>
      <c r="AA272" s="819"/>
      <c r="AB272" s="819"/>
      <c r="AC272" s="819"/>
      <c r="AD272" s="819"/>
      <c r="AE272" s="819"/>
      <c r="AF272" s="819"/>
      <c r="AG272" s="819"/>
      <c r="AH272" s="819"/>
      <c r="AI272" s="819"/>
      <c r="AJ272" s="819"/>
      <c r="AK272" s="819"/>
      <c r="AL272" s="819"/>
      <c r="AM272" s="819"/>
      <c r="AN272" s="819"/>
      <c r="AO272" s="819"/>
      <c r="AP272" s="819"/>
      <c r="AQ272" s="819"/>
      <c r="AR272" s="819"/>
      <c r="AS272" s="819"/>
      <c r="AT272" s="819"/>
      <c r="AU272" s="819"/>
      <c r="AV272" s="819"/>
      <c r="AW272" s="819"/>
      <c r="AX272" s="819"/>
      <c r="AY272" s="819"/>
      <c r="AZ272" s="819"/>
      <c r="BA272" s="819"/>
      <c r="BB272" s="819"/>
      <c r="BC272" s="819"/>
      <c r="BD272" s="819"/>
      <c r="BE272" s="819"/>
      <c r="BF272" s="819"/>
      <c r="BG272" s="819"/>
      <c r="BH272" s="819"/>
      <c r="BI272" s="819"/>
      <c r="BJ272" s="819"/>
      <c r="BK272" s="819"/>
      <c r="BL272" s="819"/>
      <c r="BM272" s="819"/>
      <c r="BN272" s="819"/>
      <c r="BO272" s="819"/>
      <c r="BP272" s="819"/>
      <c r="BQ272" s="819"/>
      <c r="BR272" s="819">
        <f>AVERAGE('monthly data'!GU272:GW272)</f>
        <v>488.70859296805338</v>
      </c>
      <c r="BS272" s="819">
        <f>AVERAGE('monthly data'!GX272:GZ272)</f>
        <v>500.66027487184004</v>
      </c>
      <c r="BT272" s="819">
        <f>AVERAGE('monthly data'!HA272:HC272)</f>
        <v>426.81112939205332</v>
      </c>
      <c r="BU272" s="819">
        <f>AVERAGE('monthly data'!HD272:HF272)</f>
        <v>381.91269739343994</v>
      </c>
      <c r="BV272" s="819">
        <f>AVERAGE('monthly data'!HG272:HI272)</f>
        <v>416.36661119157333</v>
      </c>
      <c r="BW272" s="819">
        <f>AVERAGE('monthly data'!HJ272:HL272)</f>
        <v>370.30593163312</v>
      </c>
      <c r="BX272" s="819">
        <f>AVERAGE('monthly data'!HM272:HO272)</f>
        <v>498.72079902112</v>
      </c>
      <c r="BY272" s="819">
        <f>AVERAGE('monthly data'!HP272:HR272)</f>
        <v>586.30632437226666</v>
      </c>
      <c r="BZ272" s="819">
        <f>AVERAGE('monthly data'!HS272:HU272)</f>
        <v>614.09704688289651</v>
      </c>
      <c r="CA272" s="819">
        <f>AVERAGE('monthly data'!HV272:HX272)</f>
        <v>570.45375049750987</v>
      </c>
      <c r="CB272" s="819">
        <f>AVERAGE('monthly data'!HY272:IA272)</f>
        <v>559.30035775304339</v>
      </c>
      <c r="CC272" s="819">
        <f>AVERAGE('monthly data'!IB272:ID272)</f>
        <v>531.41653416407189</v>
      </c>
      <c r="CD272" s="819">
        <f>AVERAGE('monthly data'!IE272:IG272)</f>
        <v>514.71666905102325</v>
      </c>
      <c r="CE272" s="819">
        <f>AVERAGE('monthly data'!IH272:IJ272)</f>
        <v>561.84854012102335</v>
      </c>
      <c r="CF272" s="819">
        <f>AVERAGE('monthly data'!IK272:IM272)</f>
        <v>543.09214422565663</v>
      </c>
      <c r="CG272" s="819">
        <f>AVERAGE('monthly data'!IN272:IP272)</f>
        <v>481.94793001088993</v>
      </c>
      <c r="CH272" s="819">
        <f>AVERAGE('monthly data'!IQ272:IS272)</f>
        <v>521.1608286101058</v>
      </c>
      <c r="CI272" s="819">
        <f>AVERAGE('monthly data'!IT272:IV272)</f>
        <v>544.61474636672551</v>
      </c>
      <c r="CJ272" s="819">
        <f>AVERAGE('monthly data'!IW272:IY272)</f>
        <v>554.00800434752773</v>
      </c>
      <c r="CK272" s="819">
        <f>AVERAGE('monthly data'!IZ272:JB272)</f>
        <v>541.54709355452985</v>
      </c>
      <c r="CL272" s="819">
        <f>AVERAGE('monthly data'!JC272:JE272)</f>
        <v>584.62689492876063</v>
      </c>
      <c r="CM272" s="819">
        <f>AVERAGE('monthly data'!JF272:JH272)</f>
        <v>614.16630724354854</v>
      </c>
      <c r="CN272" s="819">
        <f>AVERAGE('monthly data'!JI272:JK272)</f>
        <v>584.38206133442054</v>
      </c>
      <c r="CO272" s="819">
        <f>AVERAGE('monthly data'!JL272:JN272)</f>
        <v>586.95512183347046</v>
      </c>
      <c r="CP272" s="819">
        <f>AVERAGE('monthly data'!JO272:JQ272)</f>
        <v>651.44880098089004</v>
      </c>
      <c r="CQ272" s="819">
        <f>AVERAGE('monthly data'!JR272:JT272)</f>
        <v>675.86125763174527</v>
      </c>
      <c r="CR272" s="819">
        <f>AVERAGE('monthly data'!JU272:JW272)</f>
        <v>652.46939394841172</v>
      </c>
      <c r="CS272" s="819">
        <f>AVERAGE('monthly data'!JX272:JZ272)</f>
        <v>650.33604902865955</v>
      </c>
      <c r="CT272" s="819">
        <f>AVERAGE('monthly data'!KA272:KC272)</f>
        <v>682.59641576772162</v>
      </c>
      <c r="CU272" s="819">
        <f>AVERAGE('monthly data'!KD272:KF272)</f>
        <v>785.09105268529129</v>
      </c>
      <c r="CV272" s="819">
        <f>AVERAGE('monthly data'!KG272:KI272)</f>
        <v>735.98059783222618</v>
      </c>
      <c r="CW272" s="819">
        <f>AVERAGE('monthly data'!KJ272:KL272)</f>
        <v>705.67798234853126</v>
      </c>
      <c r="CX272" s="819">
        <f>AVERAGE('monthly data'!KM272:KO272)</f>
        <v>842.56166974171231</v>
      </c>
      <c r="CY272" s="819">
        <f>AVERAGE('monthly data'!KP272:KR272)</f>
        <v>942.81899323325706</v>
      </c>
      <c r="CZ272" s="819">
        <f>AVERAGE('monthly data'!KS272:KU272)</f>
        <v>1073.2225465030554</v>
      </c>
      <c r="DA272" s="819">
        <f>AVERAGE('monthly data'!KV272:KX272)</f>
        <v>1291.1045250215811</v>
      </c>
      <c r="DB272" s="819">
        <f>AVERAGE('monthly data'!KY272:LA272)</f>
        <v>1301.7695023088147</v>
      </c>
      <c r="DC272" s="819">
        <f>AVERAGE('monthly data'!LB272:LD272)</f>
        <v>1258.7253545183505</v>
      </c>
      <c r="DD272" s="819">
        <f>AVERAGE('monthly data'!LE272:LG272)</f>
        <v>1249.7559374024765</v>
      </c>
      <c r="DE272" s="819">
        <f>AVERAGE('monthly data'!LH272:LJ272)</f>
        <v>1313.608609648139</v>
      </c>
      <c r="DF272" s="819">
        <f>AVERAGE('monthly data'!LK272:LM272)</f>
        <v>1333.4688743373733</v>
      </c>
      <c r="DG272" s="819">
        <f>AVERAGE('monthly data'!LN272:LP272)</f>
        <v>1279.4683247008888</v>
      </c>
      <c r="DH272" s="819">
        <f>AVERAGE('monthly data'!LQ272:LS272)</f>
        <v>1520.6605714854443</v>
      </c>
      <c r="DI272" s="819">
        <f>AVERAGE('monthly data'!LT272:LV272)</f>
        <v>1453.8095302704444</v>
      </c>
      <c r="DJ272" s="819">
        <f>AVERAGE('monthly data'!LW272:LY272)</f>
        <v>1358.1234168088888</v>
      </c>
      <c r="DK272" s="819">
        <f>AVERAGE('monthly data'!LZ272:MB272)</f>
        <v>1286.2812840151112</v>
      </c>
      <c r="DL272" s="819">
        <f>AVERAGE('monthly data'!MC272:ME272)</f>
        <v>1674.8547022911105</v>
      </c>
      <c r="DM272" s="819">
        <f>AVERAGE('monthly data'!MF272:MH272)</f>
        <v>1501.0333725135554</v>
      </c>
      <c r="DN272" s="819">
        <f>AVERAGE('monthly data'!MI272:MK272)</f>
        <v>1718.1786530311113</v>
      </c>
      <c r="DO272" s="819">
        <f>IF('monthly data'!MN272&gt;0,AVERAGE('monthly data'!ML272:MN272),"")</f>
        <v>1723.7707502141111</v>
      </c>
      <c r="DP272" s="819">
        <f>IF('monthly data'!MQ272&gt;0,AVERAGE('monthly data'!MO272:MQ272),"")</f>
        <v>1928.8050481251114</v>
      </c>
      <c r="DQ272" s="819">
        <f>IF('monthly data'!MT272&gt;0,AVERAGE('monthly data'!MR272:MT272),"")</f>
        <v>2084.0006486197776</v>
      </c>
      <c r="DR272" s="819">
        <f>IF('monthly data'!MW272&gt;0,AVERAGE('monthly data'!MU272:MW272),"")</f>
        <v>2306.8464246849999</v>
      </c>
      <c r="DS272" s="480">
        <f>IF('monthly data'!MX272&gt;0,AVERAGE('monthly data'!MX272:MZ272),"")</f>
        <v>2644.5743070203334</v>
      </c>
      <c r="DT272" s="480">
        <f>IF('monthly data'!MY272&gt;0,AVERAGE('monthly data'!NA272:NC272),"")</f>
        <v>2580.1128947063335</v>
      </c>
      <c r="DU272" s="480">
        <f>IF('monthly data'!MZ272&gt;0,AVERAGE('monthly data'!ND272:NF272),"")</f>
        <v>2475.5162146600001</v>
      </c>
      <c r="DV272" s="480">
        <f>IF('monthly data'!NA272&gt;0,AVERAGE('monthly data'!NG272:NI272),"")</f>
        <v>2499.3194983348667</v>
      </c>
      <c r="DW272" s="480">
        <f>IF('monthly data'!NJ272&gt;0,AVERAGE('monthly data'!NJ272:NL272),"")</f>
        <v>2534.0728451971004</v>
      </c>
      <c r="DX272" s="480"/>
      <c r="DY272" s="480"/>
      <c r="DZ272" s="480"/>
    </row>
    <row r="273" spans="1:130">
      <c r="A273" t="s">
        <v>1476</v>
      </c>
      <c r="B273" s="756" t="str">
        <f>+'monthly data'!A273</f>
        <v xml:space="preserve">        Government(net)</v>
      </c>
      <c r="C273" s="823"/>
      <c r="D273" s="821"/>
      <c r="E273" s="821"/>
      <c r="F273" s="821"/>
      <c r="G273" s="821"/>
      <c r="H273" s="821"/>
      <c r="I273" s="821"/>
      <c r="J273" s="821"/>
      <c r="K273" s="821"/>
      <c r="L273" s="821"/>
      <c r="M273" s="821"/>
      <c r="N273" s="821"/>
      <c r="O273" s="821"/>
      <c r="P273" s="821"/>
      <c r="Q273" s="821"/>
      <c r="R273" s="821"/>
      <c r="S273" s="821"/>
      <c r="T273" s="821"/>
      <c r="U273" s="821"/>
      <c r="V273" s="821"/>
      <c r="W273" s="821"/>
      <c r="X273" s="821"/>
      <c r="Y273" s="821"/>
      <c r="Z273" s="821"/>
      <c r="AA273" s="821"/>
      <c r="AB273" s="821"/>
      <c r="AC273" s="821"/>
      <c r="AD273" s="821"/>
      <c r="AE273" s="821"/>
      <c r="AF273" s="821"/>
      <c r="AG273" s="821"/>
      <c r="AH273" s="821"/>
      <c r="AI273" s="821"/>
      <c r="AJ273" s="821"/>
      <c r="AK273" s="821"/>
      <c r="AL273" s="821"/>
      <c r="AM273" s="821"/>
      <c r="AN273" s="821"/>
      <c r="AO273" s="821"/>
      <c r="AP273" s="821"/>
      <c r="AQ273" s="821"/>
      <c r="AR273" s="821"/>
      <c r="AS273" s="821"/>
      <c r="AT273" s="821"/>
      <c r="AU273" s="821"/>
      <c r="AV273" s="821"/>
      <c r="AW273" s="821"/>
      <c r="AX273" s="821"/>
      <c r="AY273" s="821"/>
      <c r="AZ273" s="821"/>
      <c r="BA273" s="821"/>
      <c r="BB273" s="821"/>
      <c r="BC273" s="821"/>
      <c r="BD273" s="821"/>
      <c r="BE273" s="821"/>
      <c r="BF273" s="821"/>
      <c r="BG273" s="821"/>
      <c r="BH273" s="821"/>
      <c r="BI273" s="821"/>
      <c r="BJ273" s="821"/>
      <c r="BK273" s="821"/>
      <c r="BL273" s="821"/>
      <c r="BM273" s="821"/>
      <c r="BN273" s="821"/>
      <c r="BO273" s="821"/>
      <c r="BP273" s="821"/>
      <c r="BQ273" s="821"/>
      <c r="BR273" s="821">
        <f>AVERAGE('monthly data'!GU273:GW273)</f>
        <v>-209.03155000000001</v>
      </c>
      <c r="BS273" s="821">
        <f>AVERAGE('monthly data'!GX273:GZ273)</f>
        <v>-192.05077666666668</v>
      </c>
      <c r="BT273" s="821">
        <f>AVERAGE('monthly data'!HA273:HC273)</f>
        <v>-102.73272333333334</v>
      </c>
      <c r="BU273" s="821">
        <f>AVERAGE('monthly data'!HD273:HF273)</f>
        <v>-127.30147333333333</v>
      </c>
      <c r="BV273" s="821">
        <f>AVERAGE('monthly data'!HG273:HI273)</f>
        <v>-150.72824333333332</v>
      </c>
      <c r="BW273" s="821">
        <f>AVERAGE('monthly data'!HJ273:HL273)</f>
        <v>-123.39434333333332</v>
      </c>
      <c r="BX273" s="821">
        <f>AVERAGE('monthly data'!HM273:HO273)</f>
        <v>-205.62564522666665</v>
      </c>
      <c r="BY273" s="821">
        <f>AVERAGE('monthly data'!HP273:HR273)</f>
        <v>-273.61699666666669</v>
      </c>
      <c r="BZ273" s="821">
        <f>AVERAGE('monthly data'!HS273:HU273)</f>
        <v>-296.13261666666671</v>
      </c>
      <c r="CA273" s="821">
        <f>AVERAGE('monthly data'!HV273:HX273)</f>
        <v>-242.86023333333333</v>
      </c>
      <c r="CB273" s="821">
        <f>AVERAGE('monthly data'!HY273:IA273)</f>
        <v>-189.93073023069996</v>
      </c>
      <c r="CC273" s="821">
        <f>AVERAGE('monthly data'!IB273:ID273)</f>
        <v>-102.09086666666667</v>
      </c>
      <c r="CD273" s="821">
        <f>AVERAGE('monthly data'!IE273:IG273)</f>
        <v>-102.17026991603332</v>
      </c>
      <c r="CE273" s="821">
        <f>AVERAGE('monthly data'!IH273:IJ273)</f>
        <v>-162.13254117739999</v>
      </c>
      <c r="CF273" s="821">
        <f>AVERAGE('monthly data'!IK273:IM273)</f>
        <v>-120.40180358461335</v>
      </c>
      <c r="CG273" s="821">
        <f>AVERAGE('monthly data'!IN273:IP273)</f>
        <v>-105.05172779983332</v>
      </c>
      <c r="CH273" s="821">
        <f>AVERAGE('monthly data'!IQ273:IS273)</f>
        <v>-131.54968981062333</v>
      </c>
      <c r="CI273" s="821">
        <f>AVERAGE('monthly data'!IT273:IV273)</f>
        <v>-153.66338824133666</v>
      </c>
      <c r="CJ273" s="821">
        <f>AVERAGE('monthly data'!IW273:IY273)</f>
        <v>-155.56815735325665</v>
      </c>
      <c r="CK273" s="821">
        <f>AVERAGE('monthly data'!IZ273:JB273)</f>
        <v>-143.95527893053</v>
      </c>
      <c r="CL273" s="821">
        <f>AVERAGE('monthly data'!JC273:JE273)</f>
        <v>-164.74796654908332</v>
      </c>
      <c r="CM273" s="821">
        <f>AVERAGE('monthly data'!JF273:JH273)</f>
        <v>-172.48670995688892</v>
      </c>
      <c r="CN273" s="821">
        <f>AVERAGE('monthly data'!JI273:JK273)</f>
        <v>-125.43488737644445</v>
      </c>
      <c r="CO273" s="821">
        <f>AVERAGE('monthly data'!JL273:JN273)</f>
        <v>-123.52180634166666</v>
      </c>
      <c r="CP273" s="821">
        <f>AVERAGE('monthly data'!JO273:JQ273)</f>
        <v>-163.29322809066664</v>
      </c>
      <c r="CQ273" s="821">
        <f>AVERAGE('monthly data'!JR273:JT273)</f>
        <v>-115.30644272253487</v>
      </c>
      <c r="CR273" s="821">
        <f>AVERAGE('monthly data'!JU273:JW273)</f>
        <v>-74.611244246443746</v>
      </c>
      <c r="CS273" s="821">
        <f>AVERAGE('monthly data'!JX273:JZ273)</f>
        <v>-87.773808663454432</v>
      </c>
      <c r="CT273" s="821">
        <f>AVERAGE('monthly data'!KA273:KC273)</f>
        <v>-110.34327035676279</v>
      </c>
      <c r="CU273" s="821">
        <f>AVERAGE('monthly data'!KD273:KF273)</f>
        <v>-170.56677933229133</v>
      </c>
      <c r="CV273" s="821">
        <f>AVERAGE('monthly data'!KG273:KI273)</f>
        <v>-128.50295368222618</v>
      </c>
      <c r="CW273" s="821">
        <f>AVERAGE('monthly data'!KJ273:KL273)</f>
        <v>-124.48639940586456</v>
      </c>
      <c r="CX273" s="821">
        <f>AVERAGE('monthly data'!KM273:KO273)</f>
        <v>-227.46053818171231</v>
      </c>
      <c r="CY273" s="821">
        <f>AVERAGE('monthly data'!KP273:KR273)</f>
        <v>-297.06779020004478</v>
      </c>
      <c r="CZ273" s="821">
        <f>AVERAGE('monthly data'!KS273:KU273)</f>
        <v>-361.48254694267098</v>
      </c>
      <c r="DA273" s="821">
        <f>AVERAGE('monthly data'!KV273:KX273)</f>
        <v>-570.01112880764128</v>
      </c>
      <c r="DB273" s="821">
        <f>AVERAGE('monthly data'!KY273:LA273)</f>
        <v>-624.46916987748148</v>
      </c>
      <c r="DC273" s="821">
        <f>AVERAGE('monthly data'!LB273:LD273)</f>
        <v>-616.28152785168379</v>
      </c>
      <c r="DD273" s="821">
        <f>AVERAGE('monthly data'!LE273:LG273)</f>
        <v>-560.33335406914318</v>
      </c>
      <c r="DE273" s="821">
        <f>AVERAGE('monthly data'!LH273:LJ273)</f>
        <v>-567.0407229814723</v>
      </c>
      <c r="DF273" s="821">
        <f>AVERAGE('monthly data'!LK273:LM273)</f>
        <v>-524.23817488404006</v>
      </c>
      <c r="DG273" s="821">
        <f>AVERAGE('monthly data'!LN273:LP273)</f>
        <v>-466.56630470088885</v>
      </c>
      <c r="DH273" s="821">
        <f>AVERAGE('monthly data'!LQ273:LS273)</f>
        <v>-638.54435152477788</v>
      </c>
      <c r="DI273" s="821">
        <f>AVERAGE('monthly data'!LT273:LV273)</f>
        <v>-475.26865147444443</v>
      </c>
      <c r="DJ273" s="821">
        <f>AVERAGE('monthly data'!LW273:LY273)</f>
        <v>-368.08933680888885</v>
      </c>
      <c r="DK273" s="821">
        <f>AVERAGE('monthly data'!LZ273:MB273)</f>
        <v>-332.29081681677775</v>
      </c>
      <c r="DL273" s="821">
        <f>AVERAGE('monthly data'!MC273:ME273)</f>
        <v>-573.52595415966664</v>
      </c>
      <c r="DM273" s="821">
        <f>AVERAGE('monthly data'!MF273:MH273)</f>
        <v>-370.55666593788891</v>
      </c>
      <c r="DN273" s="821">
        <f>AVERAGE('monthly data'!MI273:MK273)</f>
        <v>-436.87358184677777</v>
      </c>
      <c r="DO273" s="821">
        <f>AVERAGE('monthly data'!MJ273:ML273)</f>
        <v>-464.97786797444451</v>
      </c>
      <c r="DP273" s="821">
        <f>AVERAGE('monthly data'!MK273:MM273)</f>
        <v>-459.52912311911115</v>
      </c>
      <c r="DQ273" s="819" t="str">
        <f>IF('monthly data'!MT273&gt;0,AVERAGE('monthly data'!MR273:MT273),"")</f>
        <v/>
      </c>
      <c r="DR273" s="819" t="str">
        <f>IF('monthly data'!MW273&gt;0,AVERAGE('monthly data'!MU273:MW273),"")</f>
        <v/>
      </c>
      <c r="DS273" s="480" t="str">
        <f>IF('monthly data'!MX273&gt;0,AVERAGE('monthly data'!MX273:MZ273),"")</f>
        <v/>
      </c>
      <c r="DT273" s="480" t="str">
        <f>IF('monthly data'!MY273&gt;0,AVERAGE('monthly data'!NA273:NC273),"")</f>
        <v/>
      </c>
      <c r="DU273" s="480" t="str">
        <f>IF('monthly data'!MZ273&gt;0,AVERAGE('monthly data'!ND273:NF273),"")</f>
        <v/>
      </c>
      <c r="DV273" s="480" t="str">
        <f>IF('monthly data'!NA273&gt;0,AVERAGE('monthly data'!NG273:NI273),"")</f>
        <v/>
      </c>
      <c r="DW273" s="480" t="str">
        <f>IF('monthly data'!NJ273&gt;0,AVERAGE('monthly data'!NJ273:NL273),"")</f>
        <v/>
      </c>
      <c r="DX273" s="482"/>
      <c r="DY273" s="482"/>
      <c r="DZ273" s="482"/>
    </row>
    <row r="274" spans="1:130">
      <c r="B274" s="881" t="s">
        <v>1472</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40" t="str">
        <f>IF(SUM('monthly data'!LH279:LJ279)=0,"",SUM('monthly data'!LH279:LJ279))</f>
        <v/>
      </c>
      <c r="DF279" s="840" t="str">
        <f>IF(SUM('monthly data'!LK279:LM279)=0,"",SUM('monthly data'!LK279:LM279))</f>
        <v/>
      </c>
      <c r="DG279" s="840" t="str">
        <f>IF(SUM('monthly data'!LN279:LP279)=0,"",SUM('monthly data'!LN279:LP279))</f>
        <v/>
      </c>
      <c r="DH279" s="840" t="str">
        <f>IF(SUM('monthly data'!LQ279:LS279)=0,"",SUM('monthly data'!LQ279:LS279))</f>
        <v/>
      </c>
      <c r="DI279" s="840" t="str">
        <f>IF(SUM('monthly data'!LT279:LV279)=0,"",SUM('monthly data'!LT279:LV279))</f>
        <v/>
      </c>
      <c r="DJ279" s="840" t="str">
        <f>IF(SUM('monthly data'!LW279:LY279)=0,"",SUM('monthly data'!LW279:LY279))</f>
        <v/>
      </c>
      <c r="DK279" s="840" t="str">
        <f>IF(SUM('monthly data'!LZ279:MB279)=0,"",SUM('monthly data'!LZ279:MB279))</f>
        <v/>
      </c>
      <c r="DL279" s="840" t="str">
        <f>IF(SUM('monthly data'!MC279:ME279)=0,"",SUM('monthly data'!MC279:ME279))</f>
        <v/>
      </c>
      <c r="DM279" s="840" t="str">
        <f>IF(SUM('monthly data'!MF279:MH279)=0,"",SUM('monthly data'!MF279:MH279))</f>
        <v/>
      </c>
      <c r="DN279" s="840" t="str">
        <f>IF(SUM('monthly data'!MI279:MK279)=0,"",SUM('monthly data'!MI279:MK279))</f>
        <v/>
      </c>
      <c r="DO279" s="840" t="str">
        <f>IF(SUM('monthly data'!ML279:MN279)=0,"",SUM('monthly data'!ML279:MN279))</f>
        <v/>
      </c>
      <c r="DP279" s="840" t="str">
        <f>IF(SUM('monthly data'!MO279:MQ279)=0,"",SUM('monthly data'!MO279:MQ279))</f>
        <v/>
      </c>
      <c r="DQ279" s="840" t="str">
        <f>IF(SUM('monthly data'!MR279:MT279)=0,"",SUM('monthly data'!MR279:MT279))</f>
        <v/>
      </c>
      <c r="DR279" s="840" t="str">
        <f>IF(SUM('monthly data'!MU279:MW279)=0,"",SUM('monthly data'!MU279:MW279))</f>
        <v/>
      </c>
      <c r="DS279" s="840"/>
      <c r="DT279" s="840"/>
      <c r="DU279" s="840"/>
      <c r="DV279" s="840"/>
      <c r="DW279" s="764"/>
      <c r="DX279" s="764"/>
      <c r="DY279" s="764"/>
      <c r="DZ279" s="764"/>
    </row>
    <row r="280" spans="1:130" ht="16">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84">
        <f>SUM('monthly data'!B282:D282)</f>
        <v>0</v>
      </c>
      <c r="D282" s="884">
        <f>SUM('monthly data'!E282:G282)</f>
        <v>0</v>
      </c>
      <c r="E282" s="884">
        <f>SUM('monthly data'!H282:J282)</f>
        <v>0</v>
      </c>
      <c r="F282" s="884">
        <f>SUM('monthly data'!K282:M282)</f>
        <v>0</v>
      </c>
      <c r="G282" s="884">
        <f>SUM('monthly data'!N282:P282)</f>
        <v>0</v>
      </c>
      <c r="H282" s="884">
        <f>SUM('monthly data'!Q282:S282)</f>
        <v>0</v>
      </c>
      <c r="I282" s="884">
        <f>SUM('monthly data'!T282:V282)</f>
        <v>0</v>
      </c>
      <c r="J282" s="884">
        <f>SUM('monthly data'!W282:Y282)</f>
        <v>0</v>
      </c>
      <c r="K282" s="884">
        <f>SUM('monthly data'!Z282:AB282)</f>
        <v>0</v>
      </c>
      <c r="L282" s="884">
        <f>SUM('monthly data'!AC282:AE282)</f>
        <v>0</v>
      </c>
      <c r="M282" s="884">
        <f>SUM('monthly data'!AF282:AH282)</f>
        <v>0</v>
      </c>
      <c r="N282" s="884">
        <f>SUM('monthly data'!AI282:AK282)</f>
        <v>0</v>
      </c>
      <c r="O282" s="884">
        <f>SUM('monthly data'!AL282:AN282)</f>
        <v>0</v>
      </c>
      <c r="P282" s="884">
        <f>SUM('monthly data'!AO282:AQ282)</f>
        <v>0</v>
      </c>
      <c r="Q282" s="884">
        <f>SUM('monthly data'!AR282:AT282)</f>
        <v>0</v>
      </c>
      <c r="R282" s="884">
        <f>SUM('monthly data'!AU282:AW282)</f>
        <v>0</v>
      </c>
      <c r="S282" s="885">
        <f>SUM('monthly data'!AX282:AZ282)</f>
        <v>16.494543749999998</v>
      </c>
      <c r="T282" s="885">
        <f>SUM('monthly data'!BA282:BC282)</f>
        <v>16.494543749999998</v>
      </c>
      <c r="U282" s="885">
        <f>SUM('monthly data'!BD282:BF282)</f>
        <v>16.494543749999998</v>
      </c>
      <c r="V282" s="885">
        <f>SUM('monthly data'!BG282:BI282)</f>
        <v>16.494543749999998</v>
      </c>
      <c r="W282" s="885">
        <f>SUM('monthly data'!BJ282:BL282)</f>
        <v>17.914793750000001</v>
      </c>
      <c r="X282" s="885">
        <f>SUM('monthly data'!BM282:BO282)</f>
        <v>17.914793750000001</v>
      </c>
      <c r="Y282" s="885">
        <f>SUM('monthly data'!BP282:BR282)</f>
        <v>17.914793750000001</v>
      </c>
      <c r="Z282" s="885">
        <f>SUM('monthly data'!BS282:BU282)</f>
        <v>17.914793750000001</v>
      </c>
      <c r="AA282" s="885">
        <f>SUM('monthly data'!BV282:BX282)</f>
        <v>21.219462499999999</v>
      </c>
      <c r="AB282" s="885">
        <f>SUM('monthly data'!BY282:CA282)</f>
        <v>21.219462499999999</v>
      </c>
      <c r="AC282" s="885">
        <f>SUM('monthly data'!CB282:CD282)</f>
        <v>21.219462499999999</v>
      </c>
      <c r="AD282" s="885">
        <f>SUM('monthly data'!CE282:CG282)</f>
        <v>21.219462499999999</v>
      </c>
      <c r="AE282" s="885">
        <f>SUM('monthly data'!CH282:CJ282)</f>
        <v>25.507881250000001</v>
      </c>
      <c r="AF282" s="885">
        <f>SUM('monthly data'!CK282:CM282)</f>
        <v>25.507881250000001</v>
      </c>
      <c r="AG282" s="885">
        <f>SUM('monthly data'!CN282:CP282)</f>
        <v>25.507881250000001</v>
      </c>
      <c r="AH282" s="885">
        <f>SUM('monthly data'!CQ282:CS282)</f>
        <v>25.507881250000001</v>
      </c>
      <c r="AI282" s="885">
        <f>SUM('monthly data'!CT282:CV282)</f>
        <v>30.632406250000003</v>
      </c>
      <c r="AJ282" s="885">
        <f>SUM('monthly data'!CW282:CY282)</f>
        <v>30.632406250000003</v>
      </c>
      <c r="AK282" s="885">
        <f>SUM('monthly data'!CZ282:DB282)</f>
        <v>30.632406250000003</v>
      </c>
      <c r="AL282" s="885">
        <f>SUM('monthly data'!DC282:DE282)</f>
        <v>30.632406250000003</v>
      </c>
      <c r="AM282" s="885">
        <f>SUM('monthly data'!DF282:DH282)</f>
        <v>37.122482739624999</v>
      </c>
      <c r="AN282" s="885">
        <f>SUM('monthly data'!DI282:DK282)</f>
        <v>37.122482739624999</v>
      </c>
      <c r="AO282" s="885">
        <f>SUM('monthly data'!DL282:DN282)</f>
        <v>37.122482739624999</v>
      </c>
      <c r="AP282" s="885">
        <f>SUM('monthly data'!DO282:DQ282)</f>
        <v>37.122482739624999</v>
      </c>
      <c r="AQ282" s="885">
        <f>SUM('monthly data'!DR282:DT282)</f>
        <v>44.55864672925</v>
      </c>
      <c r="AR282" s="885">
        <f>SUM('monthly data'!DU282:DW282)</f>
        <v>44.55864672925</v>
      </c>
      <c r="AS282" s="885">
        <f>SUM('monthly data'!DX282:DZ282)</f>
        <v>44.55864672925</v>
      </c>
      <c r="AT282" s="885">
        <f>SUM('monthly data'!EA282:EC282)</f>
        <v>44.55864672925</v>
      </c>
      <c r="AU282" s="885">
        <f>SUM('monthly data'!ED282:EF282)</f>
        <v>53.349332739624998</v>
      </c>
      <c r="AV282" s="885">
        <f>SUM('monthly data'!EG282:EI282)</f>
        <v>53.349332739624998</v>
      </c>
      <c r="AW282" s="885">
        <f>SUM('monthly data'!EJ282:EL282)</f>
        <v>53.349332739624998</v>
      </c>
      <c r="AX282" s="885">
        <f>SUM('monthly data'!EM282:EO282)</f>
        <v>53.349332739624998</v>
      </c>
      <c r="AY282" s="885">
        <f>SUM('monthly data'!EP282:ER282)</f>
        <v>56.6267</v>
      </c>
      <c r="AZ282" s="885">
        <f>SUM('monthly data'!ES282:EU282)</f>
        <v>67.69450211600001</v>
      </c>
      <c r="BA282" s="885">
        <f>SUM('monthly data'!EV282:EX282)</f>
        <v>62.033635910000001</v>
      </c>
      <c r="BB282" s="885">
        <f>SUM('monthly data'!EY282:FA282)</f>
        <v>66.582168555999999</v>
      </c>
      <c r="BC282" s="885">
        <f>SUM('monthly data'!FB282:FD282)</f>
        <v>70.578250808999996</v>
      </c>
      <c r="BD282" s="885">
        <f>SUM('monthly data'!FE282:FG282)</f>
        <v>91.066500184000006</v>
      </c>
      <c r="BE282" s="885">
        <f>SUM('monthly data'!FH282:FJ282)</f>
        <v>87.867468116999987</v>
      </c>
      <c r="BF282" s="885">
        <f>SUM('monthly data'!FK282:FM282)</f>
        <v>131.46667801000001</v>
      </c>
      <c r="BG282" s="885">
        <f>SUM('monthly data'!FN282:FP282)</f>
        <v>94.077004313000003</v>
      </c>
      <c r="BH282" s="885">
        <f>SUM('monthly data'!FQ282:FS282)</f>
        <v>99.622917962999992</v>
      </c>
      <c r="BI282" s="885">
        <f>SUM('monthly data'!FT282:FV282)</f>
        <v>89.576460534000006</v>
      </c>
      <c r="BJ282" s="885">
        <f>SUM('monthly data'!FW282:FY282)</f>
        <v>96.085076262000001</v>
      </c>
      <c r="BK282" s="885">
        <f>SUM('monthly data'!FZ282:GB282)</f>
        <v>104.575702718</v>
      </c>
      <c r="BL282" s="885">
        <f>SUM('monthly data'!GC282:GE282)</f>
        <v>99.734615116000001</v>
      </c>
      <c r="BM282" s="885">
        <f>SUM('monthly data'!GF282:GH282)</f>
        <v>108.42124874000001</v>
      </c>
      <c r="BN282" s="885">
        <f>SUM('monthly data'!GI282:GK282)</f>
        <v>118.18001899000001</v>
      </c>
      <c r="BO282" s="885">
        <f>SUM('monthly data'!GL282:GN282)</f>
        <v>124.5272568</v>
      </c>
      <c r="BP282" s="885">
        <f>SUM('monthly data'!GO282:GQ282)</f>
        <v>132.97007821099999</v>
      </c>
      <c r="BQ282" s="885">
        <f>SUM('monthly data'!GR282:GT282)</f>
        <v>144.99758527189999</v>
      </c>
      <c r="BR282" s="885">
        <f>SUM('monthly data'!GU282:GW282)</f>
        <v>139.20587669899999</v>
      </c>
      <c r="BS282" s="885">
        <f>SUM('monthly data'!GX282:GZ282)</f>
        <v>148.46140398199998</v>
      </c>
      <c r="BT282" s="885">
        <f>SUM('monthly data'!HA282:HC282)</f>
        <v>159.16336863999999</v>
      </c>
      <c r="BU282" s="885">
        <f>SUM('monthly data'!HD282:HF282)</f>
        <v>159.36510000000001</v>
      </c>
      <c r="BV282" s="885">
        <f>SUM('monthly data'!HG282:HI282)</f>
        <v>186.83633763879635</v>
      </c>
      <c r="BW282" s="885">
        <f>SUM('monthly data'!HJ282:HL282)</f>
        <v>193.87556876731006</v>
      </c>
      <c r="BX282" s="885">
        <f>SUM('monthly data'!HM282:HO282)</f>
        <v>194.93075094798422</v>
      </c>
      <c r="BY282" s="885">
        <f>SUM('monthly data'!HP282:HR282)</f>
        <v>190.70894861656348</v>
      </c>
      <c r="BZ282" s="885">
        <f>SUM('monthly data'!HS282:HU282)</f>
        <v>227.16039664250772</v>
      </c>
      <c r="CA282" s="885">
        <f>SUM('monthly data'!HV282:HX282)</f>
        <v>214.81330800936433</v>
      </c>
      <c r="CB282" s="885">
        <f>SUM('monthly data'!HY282:IA282)</f>
        <v>241.18698638623681</v>
      </c>
      <c r="CC282" s="885">
        <f>SUM('monthly data'!IB282:ID282)</f>
        <v>213.42336031185732</v>
      </c>
      <c r="CD282" s="885">
        <f>SUM('monthly data'!IE282:IG282)</f>
        <v>204.51922471529173</v>
      </c>
      <c r="CE282" s="885">
        <f>SUM('monthly data'!IH282:IJ282)</f>
        <v>233.77266594745248</v>
      </c>
      <c r="CF282" s="885">
        <f>SUM('monthly data'!IK282:IM282)</f>
        <v>249.43272622154399</v>
      </c>
      <c r="CG282" s="885">
        <f>SUM('monthly data'!IN282:IP282)</f>
        <v>230.61166941835063</v>
      </c>
      <c r="CH282" s="885">
        <f>SUM('monthly data'!IQ282:IS282)</f>
        <v>253.43025657094935</v>
      </c>
      <c r="CI282" s="885">
        <f>SUM('monthly data'!IT282:IV282)</f>
        <v>276.69177514811253</v>
      </c>
      <c r="CJ282" s="885">
        <f>SUM('monthly data'!IW282:IY282)</f>
        <v>284.30000940458751</v>
      </c>
      <c r="CK282" s="885">
        <f>SUM('monthly data'!IZ282:JB282)</f>
        <v>258.80149103820003</v>
      </c>
      <c r="CL282" s="885">
        <f>SUM('monthly data'!JC282:JE282)</f>
        <v>273.25596901482726</v>
      </c>
      <c r="CM282" s="885">
        <f>SUM('monthly data'!JF282:JH282)</f>
        <v>311.14102771271007</v>
      </c>
      <c r="CN282" s="885">
        <f>SUM('monthly data'!JI282:JK282)</f>
        <v>313.88205722264001</v>
      </c>
      <c r="CO282" s="885">
        <f>SUM('monthly data'!JL282:JN282)</f>
        <v>288.50834899685998</v>
      </c>
      <c r="CP282" s="885">
        <f>SUM('monthly data'!JO282:JQ282)</f>
        <v>324.79726960981003</v>
      </c>
      <c r="CQ282" s="885">
        <f>SUM('monthly data'!JR282:JT282)</f>
        <v>341.33288237509601</v>
      </c>
      <c r="CR282" s="885">
        <f>SUM('monthly data'!JU282:JW282)</f>
        <v>356.81250157057013</v>
      </c>
      <c r="CS282" s="885">
        <f>SUM('monthly data'!JX282:JZ282)</f>
        <v>333.38599356436998</v>
      </c>
      <c r="CT282" s="885">
        <f>SUM('monthly data'!KA282:KC282)</f>
        <v>373.65506576296002</v>
      </c>
      <c r="CU282" s="885">
        <f>SUM('monthly data'!KD282:KF282)</f>
        <v>378.89075969344265</v>
      </c>
      <c r="CV282" s="885">
        <f>SUM('monthly data'!KG282:KI282)</f>
        <v>433.2434170736027</v>
      </c>
      <c r="CW282" s="885">
        <f>SUM('monthly data'!KJ282:KL282)</f>
        <v>431.73068139364301</v>
      </c>
      <c r="CX282" s="885">
        <f>SUM('monthly data'!KM282:KO282)</f>
        <v>475.54089885639934</v>
      </c>
      <c r="CY282" s="885">
        <f>SUM('monthly data'!KP282:KR282)</f>
        <v>406.01749062423437</v>
      </c>
      <c r="CZ282" s="885">
        <f>SUM('monthly data'!KS282:KU282)</f>
        <v>442.11418832114828</v>
      </c>
      <c r="DA282" s="885">
        <f>SUM('monthly data'!KV282:KX282)</f>
        <v>465.55733846344333</v>
      </c>
      <c r="DB282" s="885">
        <f>SUM('monthly data'!KY282:LA282)</f>
        <v>506.04205806765168</v>
      </c>
      <c r="DC282" s="885">
        <f>SUM('monthly data'!LB282:LD282)</f>
        <v>445.93471602151521</v>
      </c>
      <c r="DD282" s="885">
        <f>SUM('monthly data'!LE282:LG282)</f>
        <v>589.56891673439543</v>
      </c>
      <c r="DE282" s="885">
        <f>SUM('monthly data'!LH282:LJ282)</f>
        <v>483.78364397597835</v>
      </c>
      <c r="DF282" s="885">
        <f>SUM('monthly data'!LK282:LM282)</f>
        <v>567.37949963150277</v>
      </c>
      <c r="DG282" s="885">
        <f>SUM('monthly data'!LN282:LP282)</f>
        <v>609.02471992966753</v>
      </c>
      <c r="DH282" s="885">
        <f>SUM('monthly data'!LQ282:LS282)</f>
        <v>617.81078237267343</v>
      </c>
      <c r="DI282" s="885">
        <f>SUM('monthly data'!LT282:LV282)</f>
        <v>616.18416173438618</v>
      </c>
      <c r="DJ282" s="885">
        <f>SUM('monthly data'!LW282:LY282)</f>
        <v>641.02627468006744</v>
      </c>
      <c r="DK282" s="885">
        <f>IFERROR(SUM('monthly data'!LZ282:MB282)," ")</f>
        <v>704.35351970165334</v>
      </c>
      <c r="DL282" s="885">
        <f>IFERROR(SUM('monthly data'!MC282:ME282)," ")</f>
        <v>726.69598159527891</v>
      </c>
      <c r="DM282" s="885">
        <f>IFERROR(SUM('monthly data'!MF282:MH282)," ")</f>
        <v>726.1411322097083</v>
      </c>
      <c r="DN282" s="885">
        <f>IFERROR(SUM('monthly data'!MI282:MK282)," ")</f>
        <v>743.05115272261105</v>
      </c>
      <c r="DO282" s="885">
        <f>IFERROR(SUM('monthly data'!ML282:MN282)," ")</f>
        <v>685.22169602389647</v>
      </c>
      <c r="DP282" s="885">
        <f>IFERROR(SUM('monthly data'!MO282:MQ282)," ")</f>
        <v>898.92297118319573</v>
      </c>
      <c r="DQ282" s="885">
        <f>IFERROR(SUM('monthly data'!MR282:MT282)," ")</f>
        <v>903.72741818784198</v>
      </c>
      <c r="DR282" s="885">
        <f>IFERROR(SUM('monthly data'!MU282:MW282)," ")</f>
        <v>879.53883564871967</v>
      </c>
      <c r="DS282" s="885">
        <f>IFERROR(SUM('monthly data'!MX282:MZ282)," ")</f>
        <v>812.99672084717145</v>
      </c>
      <c r="DT282" s="885">
        <f>IFERROR(SUM('monthly data'!NA282:NC282)," ")</f>
        <v>963.11562665468</v>
      </c>
      <c r="DU282" s="885">
        <f>IFERROR(SUM('monthly data'!ND282:NF282)," ")</f>
        <v>1016.6696722139878</v>
      </c>
      <c r="DV282" s="885">
        <f>IFERROR(SUM('monthly data'!NG282:NI282)," ")</f>
        <v>1057.5140246613432</v>
      </c>
      <c r="DW282" s="884"/>
      <c r="DX282" s="884"/>
      <c r="DY282" s="884"/>
      <c r="DZ282" s="884"/>
    </row>
    <row r="283" spans="1:130">
      <c r="B283" s="669" t="s">
        <v>1555</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585.11691508428839</v>
      </c>
      <c r="DN283" s="743">
        <f>IFERROR(SUM('monthly data'!MI283:MK283)," ")</f>
        <v>623.2647333408795</v>
      </c>
      <c r="DO283" s="743">
        <f>IFERROR(SUM('monthly data'!ML283:MN283)," ")</f>
        <v>601.79766809162891</v>
      </c>
      <c r="DP283" s="743">
        <f>IFERROR(SUM('monthly data'!MO283:MQ283)," ")</f>
        <v>783.14220788853049</v>
      </c>
      <c r="DQ283" s="743">
        <f>IFERROR(SUM('monthly data'!MR283:MT283)," ")</f>
        <v>708.79325398163007</v>
      </c>
      <c r="DR283" s="743">
        <f>IFERROR(SUM('monthly data'!MU283:MW283)," ")</f>
        <v>763.78126032787645</v>
      </c>
      <c r="DS283" s="743">
        <f>IFERROR(SUM('monthly data'!MX283:MZ283)," ")</f>
        <v>757.46381638153139</v>
      </c>
      <c r="DT283" s="743">
        <f>IFERROR(SUM('monthly data'!NA283:NC283)," ")</f>
        <v>835.02822534234883</v>
      </c>
      <c r="DU283" s="743">
        <f>IFERROR(SUM('monthly data'!ND283:NF283)," ")</f>
        <v>876.2750484158521</v>
      </c>
      <c r="DV283" s="743">
        <f>IFERROR(SUM('monthly data'!NG283:NI283)," ")</f>
        <v>978.90446696626304</v>
      </c>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256.30932252000002</v>
      </c>
      <c r="DN284" s="743">
        <f>IFERROR(SUM('monthly data'!MI284:MK284)," ")</f>
        <v>298.43161316099997</v>
      </c>
      <c r="DO284" s="743">
        <f>IFERROR(SUM('monthly data'!ML284:MN284)," ")</f>
        <v>262.78771963996735</v>
      </c>
      <c r="DP284" s="743">
        <f>IFERROR(SUM('monthly data'!MO284:MQ284)," ")</f>
        <v>391.54481704449358</v>
      </c>
      <c r="DQ284" s="743">
        <f>IFERROR(SUM('monthly data'!MR284:MT284)," ")</f>
        <v>306.108466034</v>
      </c>
      <c r="DR284" s="743">
        <f>IFERROR(SUM('monthly data'!MU284:MW284)," ")</f>
        <v>355.84539997391425</v>
      </c>
      <c r="DS284" s="743">
        <f>IFERROR(SUM('monthly data'!MX284:MZ284)," ")</f>
        <v>339.76420416800033</v>
      </c>
      <c r="DT284" s="743">
        <f>IFERROR(SUM('monthly data'!NA284:NC284)," ")</f>
        <v>401.67906211700006</v>
      </c>
      <c r="DU284" s="743">
        <f>IFERROR(SUM('monthly data'!ND284:NF284)," ")</f>
        <v>365.57957649111</v>
      </c>
      <c r="DV284" s="743">
        <f>IFERROR(SUM('monthly data'!NG284:NI284)," ")</f>
        <v>422.70699342199998</v>
      </c>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280.86575386322005</v>
      </c>
      <c r="DN285" s="743">
        <f>IFERROR(SUM('monthly data'!MI285:MK285)," ")</f>
        <v>280.27170433207948</v>
      </c>
      <c r="DO285" s="743">
        <f>IFERROR(SUM('monthly data'!ML285:MN285)," ")</f>
        <v>292.28297241830569</v>
      </c>
      <c r="DP285" s="743">
        <f>IFERROR(SUM('monthly data'!MO285:MQ285)," ")</f>
        <v>336.34130112078691</v>
      </c>
      <c r="DQ285" s="743">
        <f>IFERROR(SUM('monthly data'!MR285:MT285)," ")</f>
        <v>343.55140718080008</v>
      </c>
      <c r="DR285" s="743">
        <f>IFERROR(SUM('monthly data'!MU285:MW285)," ")</f>
        <v>341.88058939047215</v>
      </c>
      <c r="DS285" s="743">
        <f>IFERROR(SUM('monthly data'!MX285:MZ285)," ")</f>
        <v>359.17926712963106</v>
      </c>
      <c r="DT285" s="743">
        <f>IFERROR(SUM('monthly data'!NA285:NC285)," ")</f>
        <v>374.65424706578881</v>
      </c>
      <c r="DU285" s="743">
        <f>IFERROR(SUM('monthly data'!ND285:NF285)," ")</f>
        <v>448.58135519818211</v>
      </c>
      <c r="DV285" s="743">
        <f>IFERROR(SUM('monthly data'!NG285:NI285)," ")</f>
        <v>482.67753546703295</v>
      </c>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47.941838701068306</v>
      </c>
      <c r="DN286" s="743">
        <f>IFERROR(SUM('monthly data'!MI286:MK286)," ")</f>
        <v>44.561415847799999</v>
      </c>
      <c r="DO286" s="743">
        <f>IFERROR(SUM('monthly data'!ML286:MN286)," ")</f>
        <v>46.726976033355847</v>
      </c>
      <c r="DP286" s="743">
        <f>IFERROR(SUM('monthly data'!MO286:MQ286)," ")</f>
        <v>55.25608972325</v>
      </c>
      <c r="DQ286" s="743">
        <f>IFERROR(SUM('monthly data'!MR286:MT286)," ")</f>
        <v>59.133380766830001</v>
      </c>
      <c r="DR286" s="743">
        <f>IFERROR(SUM('monthly data'!MU286:MW286)," ")</f>
        <v>66.055270963490017</v>
      </c>
      <c r="DS286" s="743">
        <f>IFERROR(SUM('monthly data'!MX286:MZ286)," ")</f>
        <v>58.520345083899997</v>
      </c>
      <c r="DT286" s="743">
        <f>IFERROR(SUM('monthly data'!NA286:NC286)," ")</f>
        <v>58.694916159559995</v>
      </c>
      <c r="DU286" s="743">
        <f>IFERROR(SUM('monthly data'!ND286:NF286)," ")</f>
        <v>62.114116726559999</v>
      </c>
      <c r="DV286" s="743">
        <f>IFERROR(SUM('monthly data'!NG286:NI286)," ")</f>
        <v>73.519938077229995</v>
      </c>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3.363</v>
      </c>
      <c r="CE287" s="743">
        <f>SUM('monthly data'!IH287:IJ287)</f>
        <v>21.585084898589997</v>
      </c>
      <c r="CF287" s="743">
        <f>SUM('monthly data'!IK287:IM287)</f>
        <v>9.4190000000000005</v>
      </c>
      <c r="CG287" s="743">
        <f>SUM('monthly data'!IN287:IP287)</f>
        <v>8.8077841200000009</v>
      </c>
      <c r="CH287" s="743">
        <f>SUM('monthly data'!IQ287:IS287)</f>
        <v>10.933506694</v>
      </c>
      <c r="CI287" s="743">
        <f>SUM('monthly data'!IT287:IV287)</f>
        <v>13.214748437000001</v>
      </c>
      <c r="CJ287" s="743">
        <f>SUM('monthly data'!IW287:IY287)</f>
        <v>11.763721458890931</v>
      </c>
      <c r="CK287" s="743">
        <f>SUM('monthly data'!IZ287:JB287)</f>
        <v>9.9097422460000004</v>
      </c>
      <c r="CL287" s="743">
        <f>SUM('monthly data'!JC287:JE287)</f>
        <v>13.541475264381241</v>
      </c>
      <c r="CM287" s="743">
        <f>SUM('monthly data'!JF287:JH287)</f>
        <v>12.651909856</v>
      </c>
      <c r="CN287" s="743">
        <f>SUM('monthly data'!JI287:JK287)</f>
        <v>16.834272547139992</v>
      </c>
      <c r="CO287" s="743">
        <f>SUM('monthly data'!JL287:JN287)</f>
        <v>11.463491774344192</v>
      </c>
      <c r="CP287" s="743">
        <f>SUM('monthly data'!JO287:JQ287)</f>
        <v>17.428542643674191</v>
      </c>
      <c r="CQ287" s="743">
        <f>SUM('monthly data'!JR287:JT287)</f>
        <v>12.742981583226356</v>
      </c>
      <c r="CR287" s="743">
        <f>SUM('monthly data'!JU287:JW287)</f>
        <v>16.932355461248573</v>
      </c>
      <c r="CS287" s="743">
        <f>SUM('monthly data'!JX287:JZ287)</f>
        <v>20.656346098</v>
      </c>
      <c r="CT287" s="743">
        <f>SUM('monthly data'!KA287:KC287)</f>
        <v>30.202017379000001</v>
      </c>
      <c r="CU287" s="743">
        <f>SUM('monthly data'!KD287:KF287)</f>
        <v>23.068917128099997</v>
      </c>
      <c r="CV287" s="743">
        <f>SUM('monthly data'!KG287:KI287)</f>
        <v>26.457173009999998</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141.02421712542002</v>
      </c>
      <c r="DN287" s="743">
        <f>IFERROR(SUM('monthly data'!MI287:MK287)," ")</f>
        <v>119.78641938173162</v>
      </c>
      <c r="DO287" s="743">
        <f>IFERROR(SUM('monthly data'!ML287:MN287)," ")</f>
        <v>83.424027932267592</v>
      </c>
      <c r="DP287" s="743">
        <f>IFERROR(SUM('monthly data'!MO287:MQ287)," ")</f>
        <v>115.78076329466515</v>
      </c>
      <c r="DQ287" s="743">
        <f>IFERROR(SUM('monthly data'!MR287:MT287)," ")</f>
        <v>194.93416420621196</v>
      </c>
      <c r="DR287" s="743">
        <f>IFERROR(SUM('monthly data'!MU287:MW287)," ")</f>
        <v>115.7575753208432</v>
      </c>
      <c r="DS287" s="743">
        <f>IFERROR(SUM('monthly data'!MX287:MZ287)," ")</f>
        <v>55.532904465639987</v>
      </c>
      <c r="DT287" s="743">
        <f>IFERROR(SUM('monthly data'!NA287:NC287)," ")</f>
        <v>128.08740131233105</v>
      </c>
      <c r="DU287" s="743">
        <f>IFERROR(SUM('monthly data'!ND287:NF287)," ")</f>
        <v>140.3946237981358</v>
      </c>
      <c r="DV287" s="743">
        <f>IFERROR(SUM('monthly data'!NG287:NI287)," ")</f>
        <v>78.609557695080014</v>
      </c>
      <c r="DW287" s="100"/>
      <c r="DX287" s="100"/>
      <c r="DY287" s="100"/>
      <c r="DZ287" s="100"/>
    </row>
    <row r="288" spans="1:130" s="216" customFormat="1">
      <c r="A288" s="216" t="s">
        <v>1411</v>
      </c>
      <c r="B288" s="671" t="s">
        <v>760</v>
      </c>
      <c r="C288" s="884">
        <f>SUM('monthly data'!B288:D288)</f>
        <v>0</v>
      </c>
      <c r="D288" s="884">
        <f>SUM('monthly data'!E288:G288)</f>
        <v>0</v>
      </c>
      <c r="E288" s="884">
        <f>SUM('monthly data'!H288:J288)</f>
        <v>0</v>
      </c>
      <c r="F288" s="884">
        <f>SUM('monthly data'!K288:M288)</f>
        <v>0</v>
      </c>
      <c r="G288" s="884">
        <f>SUM('monthly data'!N288:P288)</f>
        <v>0</v>
      </c>
      <c r="H288" s="884">
        <f>SUM('monthly data'!Q288:S288)</f>
        <v>0</v>
      </c>
      <c r="I288" s="884">
        <f>SUM('monthly data'!T288:V288)</f>
        <v>0</v>
      </c>
      <c r="J288" s="884">
        <f>SUM('monthly data'!W288:Y288)</f>
        <v>0</v>
      </c>
      <c r="K288" s="884">
        <f>SUM('monthly data'!Z288:AB288)</f>
        <v>0</v>
      </c>
      <c r="L288" s="884">
        <f>SUM('monthly data'!AC288:AE288)</f>
        <v>0</v>
      </c>
      <c r="M288" s="884">
        <f>SUM('monthly data'!AF288:AH288)</f>
        <v>0</v>
      </c>
      <c r="N288" s="884">
        <f>SUM('monthly data'!AI288:AK288)</f>
        <v>0</v>
      </c>
      <c r="O288" s="884">
        <f>SUM('monthly data'!AL288:AN288)</f>
        <v>0</v>
      </c>
      <c r="P288" s="884">
        <f>SUM('monthly data'!AO288:AQ288)</f>
        <v>0</v>
      </c>
      <c r="Q288" s="884">
        <f>SUM('monthly data'!AR288:AT288)</f>
        <v>0</v>
      </c>
      <c r="R288" s="884">
        <f>SUM('monthly data'!AU288:AW288)</f>
        <v>0</v>
      </c>
      <c r="S288" s="885">
        <f>SUM('monthly data'!AX288:AZ288)</f>
        <v>14.787290062500002</v>
      </c>
      <c r="T288" s="885">
        <f>SUM('monthly data'!BA288:BC288)</f>
        <v>14.787290062500002</v>
      </c>
      <c r="U288" s="885">
        <f>SUM('monthly data'!BD288:BF288)</f>
        <v>14.787290062500002</v>
      </c>
      <c r="V288" s="885">
        <f>SUM('monthly data'!BG288:BI288)</f>
        <v>14.787290062500002</v>
      </c>
      <c r="W288" s="885">
        <f>SUM('monthly data'!BJ288:BL288)</f>
        <v>17.5652875</v>
      </c>
      <c r="X288" s="885">
        <f>SUM('monthly data'!BM288:BO288)</f>
        <v>17.5652875</v>
      </c>
      <c r="Y288" s="885">
        <f>SUM('monthly data'!BP288:BR288)</f>
        <v>17.5652875</v>
      </c>
      <c r="Z288" s="885">
        <f>SUM('monthly data'!BS288:BU288)</f>
        <v>17.5652875</v>
      </c>
      <c r="AA288" s="885">
        <f>SUM('monthly data'!BV288:BX288)</f>
        <v>17.24021875</v>
      </c>
      <c r="AB288" s="885">
        <f>SUM('monthly data'!BY288:CA288)</f>
        <v>17.24021875</v>
      </c>
      <c r="AC288" s="885">
        <f>SUM('monthly data'!CB288:CD288)</f>
        <v>17.24021875</v>
      </c>
      <c r="AD288" s="885">
        <f>SUM('monthly data'!CE288:CG288)</f>
        <v>17.24021875</v>
      </c>
      <c r="AE288" s="885">
        <f>SUM('monthly data'!CH288:CJ288)</f>
        <v>17.62354375</v>
      </c>
      <c r="AF288" s="885">
        <f>SUM('monthly data'!CK288:CM288)</f>
        <v>17.62354375</v>
      </c>
      <c r="AG288" s="885">
        <f>SUM('monthly data'!CN288:CP288)</f>
        <v>17.62354375</v>
      </c>
      <c r="AH288" s="885">
        <f>SUM('monthly data'!CQ288:CS288)</f>
        <v>17.62354375</v>
      </c>
      <c r="AI288" s="885">
        <f>SUM('monthly data'!CT288:CV288)</f>
        <v>21.99448125</v>
      </c>
      <c r="AJ288" s="885">
        <f>SUM('monthly data'!CW288:CY288)</f>
        <v>21.99448125</v>
      </c>
      <c r="AK288" s="885">
        <f>SUM('monthly data'!CZ288:DB288)</f>
        <v>21.99448125</v>
      </c>
      <c r="AL288" s="885">
        <f>SUM('monthly data'!DC288:DE288)</f>
        <v>21.99448125</v>
      </c>
      <c r="AM288" s="885">
        <f>SUM('monthly data'!DF288:DH288)</f>
        <v>31.13010551924188</v>
      </c>
      <c r="AN288" s="885">
        <f>SUM('monthly data'!DI288:DK288)</f>
        <v>31.13010551924188</v>
      </c>
      <c r="AO288" s="885">
        <f>SUM('monthly data'!DL288:DN288)</f>
        <v>31.13010551924188</v>
      </c>
      <c r="AP288" s="885">
        <f>SUM('monthly data'!DO288:DQ288)</f>
        <v>31.13010551924188</v>
      </c>
      <c r="AQ288" s="885">
        <f>SUM('monthly data'!DR288:DT288)</f>
        <v>39.169711038483754</v>
      </c>
      <c r="AR288" s="885">
        <f>SUM('monthly data'!DU288:DW288)</f>
        <v>39.169711038483754</v>
      </c>
      <c r="AS288" s="885">
        <f>SUM('monthly data'!DX288:DZ288)</f>
        <v>39.169711038483754</v>
      </c>
      <c r="AT288" s="885">
        <f>SUM('monthly data'!EA288:EC288)</f>
        <v>39.169711038483754</v>
      </c>
      <c r="AU288" s="885">
        <f>SUM('monthly data'!ED288:EF288)</f>
        <v>40.196105519241875</v>
      </c>
      <c r="AV288" s="885">
        <f>SUM('monthly data'!EG288:EI288)</f>
        <v>40.196105519241875</v>
      </c>
      <c r="AW288" s="885">
        <f>SUM('monthly data'!EJ288:EL288)</f>
        <v>40.196105519241875</v>
      </c>
      <c r="AX288" s="885">
        <f>SUM('monthly data'!EM288:EO288)</f>
        <v>40.196105519241875</v>
      </c>
      <c r="AY288" s="885">
        <f>SUM('monthly data'!EP288:ER288)</f>
        <v>24.218144608000003</v>
      </c>
      <c r="AZ288" s="885">
        <f>SUM('monthly data'!ES288:EU288)</f>
        <v>105.47991253700002</v>
      </c>
      <c r="BA288" s="885">
        <f>SUM('monthly data'!EV288:EX288)</f>
        <v>30.933185348999999</v>
      </c>
      <c r="BB288" s="885">
        <f>SUM('monthly data'!EY288:FA288)</f>
        <v>46.661483601</v>
      </c>
      <c r="BC288" s="885">
        <f>SUM('monthly data'!FB288:FD288)</f>
        <v>68.653556419999987</v>
      </c>
      <c r="BD288" s="885">
        <f>SUM('monthly data'!FE288:FG288)</f>
        <v>88.523534364</v>
      </c>
      <c r="BE288" s="885">
        <f>SUM('monthly data'!FH288:FJ288)</f>
        <v>41.914760849000004</v>
      </c>
      <c r="BF288" s="885">
        <f>SUM('monthly data'!FK288:FM288)</f>
        <v>80.68352905399999</v>
      </c>
      <c r="BG288" s="885">
        <f>SUM('monthly data'!FN288:FP288)</f>
        <v>38.621849542999996</v>
      </c>
      <c r="BH288" s="885">
        <f>SUM('monthly data'!FQ288:FS288)</f>
        <v>104.848361109</v>
      </c>
      <c r="BI288" s="885">
        <f>SUM('monthly data'!FT288:FV288)</f>
        <v>93.032304295000003</v>
      </c>
      <c r="BJ288" s="885">
        <f>SUM('monthly data'!FW288:FY288)</f>
        <v>110.89462282699998</v>
      </c>
      <c r="BK288" s="885">
        <f>SUM('monthly data'!FZ288:GB288)</f>
        <v>56.970545866999998</v>
      </c>
      <c r="BL288" s="885">
        <f>SUM('monthly data'!GC288:GE288)</f>
        <v>146.203825784</v>
      </c>
      <c r="BM288" s="885">
        <f>SUM('monthly data'!GF288:GH288)</f>
        <v>103.85936348199999</v>
      </c>
      <c r="BN288" s="885">
        <f>SUM('monthly data'!GI288:GK288)</f>
        <v>137.518170094</v>
      </c>
      <c r="BO288" s="885">
        <f>SUM('monthly data'!GL288:GN288)</f>
        <v>32.225688151</v>
      </c>
      <c r="BP288" s="885">
        <f>SUM('monthly data'!GO288:GQ288)</f>
        <v>106.78982555398998</v>
      </c>
      <c r="BQ288" s="885">
        <f>SUM('monthly data'!GR288:GT288)</f>
        <v>136.84723791600001</v>
      </c>
      <c r="BR288" s="885">
        <f>SUM('monthly data'!GU288:GW288)</f>
        <v>181.89880218300002</v>
      </c>
      <c r="BS288" s="885">
        <f>SUM('monthly data'!GX288:GZ288)</f>
        <v>46.284844253999992</v>
      </c>
      <c r="BT288" s="885">
        <f>SUM('monthly data'!HA288:HC288)</f>
        <v>99.927753520625771</v>
      </c>
      <c r="BU288" s="885">
        <f>SUM('monthly data'!HD288:HF288)</f>
        <v>79.148511588104867</v>
      </c>
      <c r="BV288" s="885">
        <f>SUM('monthly data'!HG288:HI288)</f>
        <v>121.96554162821822</v>
      </c>
      <c r="BW288" s="885">
        <f>SUM('monthly data'!HJ288:HL288)</f>
        <v>25.960078432637012</v>
      </c>
      <c r="BX288" s="885">
        <f>SUM('monthly data'!HM288:HO288)</f>
        <v>131.35599184398166</v>
      </c>
      <c r="BY288" s="885">
        <f>SUM('monthly data'!HP288:HR288)</f>
        <v>146.98960250012357</v>
      </c>
      <c r="BZ288" s="885">
        <f>SUM('monthly data'!HS288:HU288)</f>
        <v>148.0683330626988</v>
      </c>
      <c r="CA288" s="885">
        <f>SUM('monthly data'!HV288:HX288)</f>
        <v>53.863673079196481</v>
      </c>
      <c r="CB288" s="885">
        <f>SUM('monthly data'!HY288:IA288)</f>
        <v>128.90894464875549</v>
      </c>
      <c r="CC288" s="885">
        <f>SUM('monthly data'!IB288:ID288)</f>
        <v>106.10913221214392</v>
      </c>
      <c r="CD288" s="885">
        <f>SUM('monthly data'!IE288:IG288)</f>
        <v>189.10296651743059</v>
      </c>
      <c r="CE288" s="885">
        <f>SUM('monthly data'!IH288:IJ288)</f>
        <v>93.862631684311026</v>
      </c>
      <c r="CF288" s="885">
        <f>SUM('monthly data'!IK288:IM288)</f>
        <v>118.62603594174745</v>
      </c>
      <c r="CG288" s="885">
        <f>SUM('monthly data'!IN288:IP288)</f>
        <v>109.93111110210319</v>
      </c>
      <c r="CH288" s="885">
        <f>SUM('monthly data'!IQ288:IS288)</f>
        <v>132.47328829553703</v>
      </c>
      <c r="CI288" s="885">
        <f>SUM('monthly data'!IT288:IV288)</f>
        <v>40.804899893375904</v>
      </c>
      <c r="CJ288" s="885">
        <f>SUM('monthly data'!IW288:IY288)</f>
        <v>164.66211514016709</v>
      </c>
      <c r="CK288" s="885">
        <f>SUM('monthly data'!IZ288:JB288)</f>
        <v>59.827277670396313</v>
      </c>
      <c r="CL288" s="885">
        <f>SUM('monthly data'!JC288:JE288)</f>
        <v>90.070862170159913</v>
      </c>
      <c r="CM288" s="885">
        <f>SUM('monthly data'!JF288:JH288)</f>
        <v>58.465922156788977</v>
      </c>
      <c r="CN288" s="885">
        <f>SUM('monthly data'!JI288:JK288)</f>
        <v>89.792432116039947</v>
      </c>
      <c r="CO288" s="885">
        <f>SUM('monthly data'!JL288:JN288)</f>
        <v>96.259274180999981</v>
      </c>
      <c r="CP288" s="885">
        <f>SUM('monthly data'!JO288:JQ288)</f>
        <v>135.48522563192802</v>
      </c>
      <c r="CQ288" s="885">
        <f>SUM('monthly data'!JR288:JT288)</f>
        <v>120.02484808208689</v>
      </c>
      <c r="CR288" s="885">
        <f>SUM('monthly data'!JU288:JW288)</f>
        <v>79.053895095002645</v>
      </c>
      <c r="CS288" s="885">
        <f>SUM('monthly data'!JX288:JZ288)</f>
        <v>107.74511847857772</v>
      </c>
      <c r="CT288" s="885">
        <f>SUM('monthly data'!KA288:KC288)</f>
        <v>158.29038464084573</v>
      </c>
      <c r="CU288" s="885">
        <f>SUM('monthly data'!KD288:KF288)</f>
        <v>132.32846799780231</v>
      </c>
      <c r="CV288" s="885">
        <f>SUM('monthly data'!KG288:KI288)</f>
        <v>82.815335879135489</v>
      </c>
      <c r="CW288" s="885">
        <f>SUM('monthly data'!KJ288:KL288)</f>
        <v>93.446942323743812</v>
      </c>
      <c r="CX288" s="885">
        <f>SUM('monthly data'!KM288:KO288)</f>
        <v>127.02282798617286</v>
      </c>
      <c r="CY288" s="885">
        <f>SUM('monthly data'!KP288:KR288)</f>
        <v>82.889802294702264</v>
      </c>
      <c r="CZ288" s="885">
        <f>SUM('monthly data'!KS288:KU288)</f>
        <v>134.1988320392486</v>
      </c>
      <c r="DA288" s="885">
        <f>SUM('monthly data'!KV288:KX288)</f>
        <v>125.16946983874179</v>
      </c>
      <c r="DB288" s="885">
        <f>SUM('monthly data'!KY288:LA288)</f>
        <v>133.3360273908774</v>
      </c>
      <c r="DC288" s="885">
        <f>SUM('monthly data'!LB288:LD288)</f>
        <v>154.16982802687878</v>
      </c>
      <c r="DD288" s="885">
        <f>SUM('monthly data'!LE288:LG288)</f>
        <v>148.41284254458418</v>
      </c>
      <c r="DE288" s="885">
        <f>SUM('monthly data'!LH288:LJ288)</f>
        <v>128.44694304292941</v>
      </c>
      <c r="DF288" s="885">
        <f>SUM('monthly data'!LK288:LM288)</f>
        <v>170.26599340844732</v>
      </c>
      <c r="DG288" s="885">
        <f>SUM('monthly data'!LN288:LP288)</f>
        <v>211.88773780023678</v>
      </c>
      <c r="DH288" s="885">
        <f>SUM('monthly data'!LQ288:LS288)</f>
        <v>313.58368517466789</v>
      </c>
      <c r="DI288" s="885">
        <f>SUM('monthly data'!LT288:LV288)</f>
        <v>127.77836014214671</v>
      </c>
      <c r="DJ288" s="885">
        <f>SUM('monthly data'!LW288:LY288)</f>
        <v>144.87022465240472</v>
      </c>
      <c r="DK288" s="885">
        <f>IFERROR(SUM('monthly data'!LZ288:MB288)," ")</f>
        <v>108.51990329602192</v>
      </c>
      <c r="DL288" s="885">
        <f>IFERROR(SUM('monthly data'!MC288:ME288)," ")</f>
        <v>330.13875766437855</v>
      </c>
      <c r="DM288" s="885">
        <f>IFERROR(SUM('monthly data'!MF288:MH288)," ")</f>
        <v>171.64217186812465</v>
      </c>
      <c r="DN288" s="885">
        <f>IFERROR(SUM('monthly data'!MI288:MK288)," ")</f>
        <v>162.72410106637861</v>
      </c>
      <c r="DO288" s="885">
        <f>IFERROR(SUM('monthly data'!ML288:MN288)," ")</f>
        <v>149.99573445426199</v>
      </c>
      <c r="DP288" s="885">
        <f>IFERROR(SUM('monthly data'!MO288:MQ288)," ")</f>
        <v>273.42940214286688</v>
      </c>
      <c r="DQ288" s="885">
        <f>IFERROR(SUM('monthly data'!MR288:MT288)," ")</f>
        <v>158.06671511125052</v>
      </c>
      <c r="DR288" s="885">
        <f>IFERROR(SUM('monthly data'!MU288:MW288)," ")</f>
        <v>204.90294693469161</v>
      </c>
      <c r="DS288" s="885">
        <f>IFERROR(SUM('monthly data'!MX288:MZ288)," ")</f>
        <v>117.98778734962794</v>
      </c>
      <c r="DT288" s="885">
        <f>IFERROR(SUM('monthly data'!NA288:NC288)," ")</f>
        <v>133.63502231350859</v>
      </c>
      <c r="DU288" s="885">
        <f>IFERROR(SUM('monthly data'!ND288:NF288)," ")</f>
        <v>140.40940064655413</v>
      </c>
      <c r="DV288" s="885">
        <f>IFERROR(SUM('monthly data'!NG288:NI288)," ")</f>
        <v>179.68379534817655</v>
      </c>
      <c r="DW288" s="884"/>
      <c r="DX288" s="884"/>
      <c r="DY288" s="884"/>
      <c r="DZ288" s="884"/>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35.926136178072532</v>
      </c>
      <c r="CC289" s="743">
        <f>SUM('monthly data'!IB289:ID289)</f>
        <v>54.984132212143933</v>
      </c>
      <c r="CD289" s="743">
        <f>SUM('monthly data'!IE289:IG289)</f>
        <v>114.7499215603919</v>
      </c>
      <c r="CE289" s="743">
        <f>SUM('monthly data'!IH289:IJ289)</f>
        <v>36.084805405629041</v>
      </c>
      <c r="CF289" s="743">
        <f>SUM('monthly data'!IK289:IM289)</f>
        <v>60.848209663065454</v>
      </c>
      <c r="CG289" s="743">
        <f>SUM('monthly data'!IN289:IP289)</f>
        <v>61.561111102103197</v>
      </c>
      <c r="CH289" s="743">
        <f>SUM('monthly data'!IQ289:IS289)</f>
        <v>84.103288295537027</v>
      </c>
      <c r="CI289" s="743">
        <f>SUM('monthly data'!IT289:IV289)</f>
        <v>4.7048998933758925</v>
      </c>
      <c r="CJ289" s="743">
        <f>SUM('monthly data'!IW289:IY289)</f>
        <v>128.56211514016707</v>
      </c>
      <c r="CK289" s="743">
        <f>SUM('monthly data'!IZ289:JB289)</f>
        <v>33.402826595677766</v>
      </c>
      <c r="CL289" s="743">
        <f>SUM('monthly data'!JC289:JE289)</f>
        <v>87.04537771687049</v>
      </c>
      <c r="CM289" s="743">
        <f>SUM('monthly data'!JF289:JH289)</f>
        <v>42.592586164788983</v>
      </c>
      <c r="CN289" s="743">
        <f>SUM('monthly data'!JI289:JK289)</f>
        <v>77.623719047842584</v>
      </c>
      <c r="CO289" s="743">
        <f>SUM('monthly data'!JL289:JN289)</f>
        <v>53.681774180999987</v>
      </c>
      <c r="CP289" s="743">
        <f>SUM('monthly data'!JO289:JQ289)</f>
        <v>92.907725631928031</v>
      </c>
      <c r="CQ289" s="743">
        <f>SUM('monthly data'!JR289:JT289)</f>
        <v>78.247348082086873</v>
      </c>
      <c r="CR289" s="743">
        <f>SUM('monthly data'!JU289:JW289)</f>
        <v>37.276395095002655</v>
      </c>
      <c r="CS289" s="743">
        <f>SUM('monthly data'!JX289:JZ289)</f>
        <v>43.830811178707712</v>
      </c>
      <c r="CT289" s="743">
        <f>SUM('monthly data'!KA289:KC289)</f>
        <v>94.404663397569081</v>
      </c>
      <c r="CU289" s="743">
        <f>SUM('monthly data'!KD289:KF289)</f>
        <v>79.690716272431672</v>
      </c>
      <c r="CV289" s="743">
        <f>SUM('monthly data'!KG289:KI289)</f>
        <v>30.177584153483092</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743">
        <f>IFERROR(SUM('monthly data'!MR289:MT289)," ")</f>
        <v>36.550565428489207</v>
      </c>
      <c r="DR289" s="743">
        <f>IFERROR(SUM('monthly data'!MU289:MW289)," ")</f>
        <v>83.386797251930346</v>
      </c>
      <c r="DS289" s="743">
        <f>IFERROR(SUM('monthly data'!MX289:MZ289)," ")</f>
        <v>14.90240277279772</v>
      </c>
      <c r="DT289" s="743">
        <f>IFERROR(SUM('monthly data'!NA289:NC289)," ")</f>
        <v>29.492060102162153</v>
      </c>
      <c r="DU289" s="743">
        <f>IFERROR(SUM('monthly data'!ND289:NF289)," ")</f>
        <v>30.043250768854932</v>
      </c>
      <c r="DV289" s="743">
        <f>IFERROR(SUM('monthly data'!NG289:NI289)," ")</f>
        <v>14.001812152559998</v>
      </c>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48.37</v>
      </c>
      <c r="CH290" s="743">
        <f>SUM('monthly data'!IQ290:IS290)</f>
        <v>48.36999999999999</v>
      </c>
      <c r="CI290" s="743">
        <f>SUM('monthly data'!IT290:IV290)</f>
        <v>36.100000000000009</v>
      </c>
      <c r="CJ290" s="743">
        <f>SUM('monthly data'!IW290:IY290)</f>
        <v>36.1</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743">
        <f>IFERROR(SUM('monthly data'!MR290:MT290)," ")</f>
        <v>121.5161496827613</v>
      </c>
      <c r="DR290" s="743">
        <f>IFERROR(SUM('monthly data'!MU290:MW290)," ")</f>
        <v>121.5161496827613</v>
      </c>
      <c r="DS290" s="743">
        <f>IFERROR(SUM('monthly data'!MX290:MZ290)," ")</f>
        <v>103.08538457683022</v>
      </c>
      <c r="DT290" s="743">
        <f>IFERROR(SUM('monthly data'!NA290:NC290)," ")</f>
        <v>104.14296221134643</v>
      </c>
      <c r="DU290" s="743">
        <f>IFERROR(SUM('monthly data'!ND290:NF290)," ")</f>
        <v>110.3661498776992</v>
      </c>
      <c r="DV290" s="743">
        <f>IFERROR(SUM('monthly data'!NG290:NI290)," ")</f>
        <v>165.68198319561654</v>
      </c>
      <c r="DW290" s="100"/>
      <c r="DX290" s="100"/>
      <c r="DY290" s="100"/>
      <c r="DZ290" s="100"/>
    </row>
    <row r="291" spans="1:130" s="216" customFormat="1">
      <c r="A291" s="216" t="s">
        <v>1484</v>
      </c>
      <c r="B291" s="672" t="s">
        <v>1573</v>
      </c>
      <c r="C291" s="884">
        <f>SUM('monthly data'!B291:D291)</f>
        <v>0</v>
      </c>
      <c r="D291" s="884">
        <f>SUM('monthly data'!E291:G291)</f>
        <v>0</v>
      </c>
      <c r="E291" s="884">
        <f>SUM('monthly data'!H291:J291)</f>
        <v>0</v>
      </c>
      <c r="F291" s="884">
        <f>SUM('monthly data'!K291:M291)</f>
        <v>0</v>
      </c>
      <c r="G291" s="884">
        <f>SUM('monthly data'!N291:P291)</f>
        <v>0</v>
      </c>
      <c r="H291" s="884">
        <f>SUM('monthly data'!Q291:S291)</f>
        <v>0</v>
      </c>
      <c r="I291" s="884">
        <f>SUM('monthly data'!T291:V291)</f>
        <v>0</v>
      </c>
      <c r="J291" s="884">
        <f>SUM('monthly data'!W291:Y291)</f>
        <v>0</v>
      </c>
      <c r="K291" s="884">
        <f>SUM('monthly data'!Z291:AB291)</f>
        <v>0</v>
      </c>
      <c r="L291" s="884">
        <f>SUM('monthly data'!AC291:AE291)</f>
        <v>0</v>
      </c>
      <c r="M291" s="884">
        <f>SUM('monthly data'!AF291:AH291)</f>
        <v>0</v>
      </c>
      <c r="N291" s="884">
        <f>SUM('monthly data'!AI291:AK291)</f>
        <v>0</v>
      </c>
      <c r="O291" s="884">
        <f>SUM('monthly data'!AL291:AN291)</f>
        <v>0</v>
      </c>
      <c r="P291" s="884">
        <f>SUM('monthly data'!AO291:AQ291)</f>
        <v>0</v>
      </c>
      <c r="Q291" s="884">
        <f>SUM('monthly data'!AR291:AT291)</f>
        <v>0</v>
      </c>
      <c r="R291" s="884">
        <f>SUM('monthly data'!AU291:AW291)</f>
        <v>0</v>
      </c>
      <c r="S291" s="885">
        <f>SUM('monthly data'!AX291:AZ291)</f>
        <v>36.756352257125002</v>
      </c>
      <c r="T291" s="885">
        <f>SUM('monthly data'!BA291:BC291)</f>
        <v>36.756352257125002</v>
      </c>
      <c r="U291" s="885">
        <f>SUM('monthly data'!BD291:BF291)</f>
        <v>36.756352257125002</v>
      </c>
      <c r="V291" s="885">
        <f>SUM('monthly data'!BG291:BI291)</f>
        <v>36.756352257125002</v>
      </c>
      <c r="W291" s="885">
        <f>SUM('monthly data'!BJ291:BL291)</f>
        <v>38.951666753562499</v>
      </c>
      <c r="X291" s="885">
        <f>SUM('monthly data'!BM291:BO291)</f>
        <v>38.951666753562499</v>
      </c>
      <c r="Y291" s="885">
        <f>SUM('monthly data'!BP291:BR291)</f>
        <v>38.951666753562499</v>
      </c>
      <c r="Z291" s="885">
        <f>SUM('monthly data'!BS291:BU291)</f>
        <v>38.951666753562499</v>
      </c>
      <c r="AA291" s="885">
        <f>SUM('monthly data'!BV291:BX291)</f>
        <v>42.040849999999999</v>
      </c>
      <c r="AB291" s="885">
        <f>SUM('monthly data'!BY291:CA291)</f>
        <v>42.040849999999999</v>
      </c>
      <c r="AC291" s="885">
        <f>SUM('monthly data'!CB291:CD291)</f>
        <v>42.040849999999999</v>
      </c>
      <c r="AD291" s="885">
        <f>SUM('monthly data'!CE291:CG291)</f>
        <v>42.040849999999999</v>
      </c>
      <c r="AE291" s="885">
        <f>SUM('monthly data'!CH291:CJ291)</f>
        <v>47.829768749999999</v>
      </c>
      <c r="AF291" s="885">
        <f>SUM('monthly data'!CK291:CM291)</f>
        <v>47.829768749999999</v>
      </c>
      <c r="AG291" s="885">
        <f>SUM('monthly data'!CN291:CP291)</f>
        <v>47.829768749999999</v>
      </c>
      <c r="AH291" s="885">
        <f>SUM('monthly data'!CQ291:CS291)</f>
        <v>47.829768749999999</v>
      </c>
      <c r="AI291" s="885">
        <f>SUM('monthly data'!CT291:CV291)</f>
        <v>55.536792500000004</v>
      </c>
      <c r="AJ291" s="885">
        <f>SUM('monthly data'!CW291:CY291)</f>
        <v>55.536792500000004</v>
      </c>
      <c r="AK291" s="885">
        <f>SUM('monthly data'!CZ291:DB291)</f>
        <v>55.536792500000004</v>
      </c>
      <c r="AL291" s="885">
        <f>SUM('monthly data'!DC291:DE291)</f>
        <v>55.536792500000004</v>
      </c>
      <c r="AM291" s="885">
        <f>SUM('monthly data'!DF291:DH291)</f>
        <v>67.594571679686879</v>
      </c>
      <c r="AN291" s="885">
        <f>SUM('monthly data'!DI291:DK291)</f>
        <v>67.594571679686879</v>
      </c>
      <c r="AO291" s="885">
        <f>SUM('monthly data'!DL291:DN291)</f>
        <v>67.594571679686879</v>
      </c>
      <c r="AP291" s="885">
        <f>SUM('monthly data'!DO291:DQ291)</f>
        <v>67.594571679686879</v>
      </c>
      <c r="AQ291" s="885">
        <f>SUM('monthly data'!DR291:DT291)</f>
        <v>82.44584224081126</v>
      </c>
      <c r="AR291" s="885">
        <f>SUM('monthly data'!DU291:DW291)</f>
        <v>82.44584224081126</v>
      </c>
      <c r="AS291" s="885">
        <f>SUM('monthly data'!DX291:DZ291)</f>
        <v>82.44584224081126</v>
      </c>
      <c r="AT291" s="885">
        <f>SUM('monthly data'!EA291:EC291)</f>
        <v>82.44584224081126</v>
      </c>
      <c r="AU291" s="885">
        <f>SUM('monthly data'!ED291:EF291)</f>
        <v>96.751850561124371</v>
      </c>
      <c r="AV291" s="885">
        <f>SUM('monthly data'!EG291:EI291)</f>
        <v>96.751850561124371</v>
      </c>
      <c r="AW291" s="885">
        <f>SUM('monthly data'!EJ291:EL291)</f>
        <v>96.751850561124371</v>
      </c>
      <c r="AX291" s="885">
        <f>SUM('monthly data'!EM291:EO291)</f>
        <v>96.751850561124371</v>
      </c>
      <c r="AY291" s="885">
        <f>SUM('monthly data'!EP291:ER291)</f>
        <v>116.23354873865662</v>
      </c>
      <c r="AZ291" s="885">
        <f>SUM('monthly data'!ES291:EU291)</f>
        <v>109.66090561975217</v>
      </c>
      <c r="BA291" s="885">
        <f>SUM('monthly data'!EV291:EX291)</f>
        <v>145.08331283305989</v>
      </c>
      <c r="BB291" s="885">
        <f>SUM('monthly data'!EY291:FA291)</f>
        <v>119.76520446892</v>
      </c>
      <c r="BC291" s="885">
        <f>SUM('monthly data'!FB291:FD291)</f>
        <v>127.07886562545931</v>
      </c>
      <c r="BD291" s="885">
        <f>SUM('monthly data'!FE291:FG291)</f>
        <v>143.61023324631151</v>
      </c>
      <c r="BE291" s="885">
        <f>SUM('monthly data'!FH291:FJ291)</f>
        <v>176.50807164336283</v>
      </c>
      <c r="BF291" s="885">
        <f>SUM('monthly data'!FK291:FM291)</f>
        <v>202.54746485306978</v>
      </c>
      <c r="BG291" s="885">
        <f>SUM('monthly data'!FN291:FP291)</f>
        <v>186.89251754899999</v>
      </c>
      <c r="BH291" s="885">
        <f>SUM('monthly data'!FQ291:FS291)</f>
        <v>162.60883202700001</v>
      </c>
      <c r="BI291" s="885">
        <f>SUM('monthly data'!FT291:FV291)</f>
        <v>192.873470037</v>
      </c>
      <c r="BJ291" s="885">
        <f>SUM('monthly data'!FW291:FY291)</f>
        <v>211.91374396499998</v>
      </c>
      <c r="BK291" s="885">
        <f>SUM('monthly data'!FZ291:GB291)</f>
        <v>191.70871054164724</v>
      </c>
      <c r="BL291" s="885">
        <f>SUM('monthly data'!GC291:GE291)</f>
        <v>209.68474144053357</v>
      </c>
      <c r="BM291" s="885">
        <f>SUM('monthly data'!GF291:GH291)</f>
        <v>227.14742168767</v>
      </c>
      <c r="BN291" s="885">
        <f>SUM('monthly data'!GI291:GK291)</f>
        <v>250.82616214134828</v>
      </c>
      <c r="BO291" s="885">
        <f>SUM('monthly data'!GL291:GN291)</f>
        <v>242.23260020500001</v>
      </c>
      <c r="BP291" s="885">
        <f>SUM('monthly data'!GO291:GQ291)</f>
        <v>264.53277749300003</v>
      </c>
      <c r="BQ291" s="885">
        <f>SUM('monthly data'!GR291:GT291)</f>
        <v>216.55246477699998</v>
      </c>
      <c r="BR291" s="885">
        <f>SUM('monthly data'!GU291:GW291)</f>
        <v>279.49219726282001</v>
      </c>
      <c r="BS291" s="885">
        <f>SUM('monthly data'!GX291:GZ291)</f>
        <v>276.59160449336997</v>
      </c>
      <c r="BT291" s="885">
        <f>SUM('monthly data'!HA291:HC291)</f>
        <v>337.13331801043</v>
      </c>
      <c r="BU291" s="885">
        <f>SUM('monthly data'!HD291:HF291)</f>
        <v>278.74329999999998</v>
      </c>
      <c r="BV291" s="885">
        <f>SUM('monthly data'!HG291:HI291)</f>
        <v>235.79101212500001</v>
      </c>
      <c r="BW291" s="885">
        <f>SUM('monthly data'!HJ291:HL291)</f>
        <v>219.6176632049268</v>
      </c>
      <c r="BX291" s="885">
        <f>SUM('monthly data'!HM291:HO291)</f>
        <v>392.55989284743902</v>
      </c>
      <c r="BY291" s="885">
        <f>SUM('monthly data'!HP291:HR291)</f>
        <v>299.87385548048871</v>
      </c>
      <c r="BZ291" s="885">
        <f>SUM('monthly data'!HS291:HU291)</f>
        <v>387.39444030032928</v>
      </c>
      <c r="CA291" s="885">
        <f>SUM('monthly data'!HV291:HX291)</f>
        <v>369.03899878592136</v>
      </c>
      <c r="CB291" s="885">
        <f>SUM('monthly data'!HY291:IA291)</f>
        <v>485.15312731549994</v>
      </c>
      <c r="CC291" s="885">
        <f>SUM('monthly data'!IB291:ID291)</f>
        <v>405.09473534432459</v>
      </c>
      <c r="CD291" s="885">
        <f>SUM('monthly data'!IE291:IG291)</f>
        <v>383.7014216029329</v>
      </c>
      <c r="CE291" s="885">
        <f>SUM('monthly data'!IH291:IJ291)</f>
        <v>424.13941439856842</v>
      </c>
      <c r="CF291" s="885">
        <f>SUM('monthly data'!IK291:IM291)</f>
        <v>461.18622489836332</v>
      </c>
      <c r="CG291" s="885">
        <f>SUM('monthly data'!IN291:IP291)</f>
        <v>397.81246847299468</v>
      </c>
      <c r="CH291" s="885">
        <f>SUM('monthly data'!IQ291:IS291)</f>
        <v>439.62018313308818</v>
      </c>
      <c r="CI291" s="885">
        <f>SUM('monthly data'!IT291:IV291)</f>
        <v>458.87066395039017</v>
      </c>
      <c r="CJ291" s="885">
        <f>SUM('monthly data'!IW291:IY291)</f>
        <v>447.77739983965637</v>
      </c>
      <c r="CK291" s="885">
        <f>SUM('monthly data'!IZ291:JB291)</f>
        <v>422.33042573606116</v>
      </c>
      <c r="CL291" s="885">
        <f>SUM('monthly data'!JC291:JE291)</f>
        <v>437.45913647369969</v>
      </c>
      <c r="CM291" s="885">
        <f>SUM('monthly data'!JF291:JH291)</f>
        <v>454.67205271511745</v>
      </c>
      <c r="CN291" s="885">
        <f>SUM('monthly data'!JI291:JK291)</f>
        <v>553.62112393324344</v>
      </c>
      <c r="CO291" s="885">
        <f>SUM('monthly data'!JL291:JN291)</f>
        <v>559.08330180481698</v>
      </c>
      <c r="CP291" s="885">
        <f>SUM('monthly data'!JO291:JQ291)</f>
        <v>533.28999990106979</v>
      </c>
      <c r="CQ291" s="885">
        <f>SUM('monthly data'!JR291:JT291)</f>
        <v>556.24610957480252</v>
      </c>
      <c r="CR291" s="885">
        <f>SUM('monthly data'!JU291:JW291)</f>
        <v>513.35382534479379</v>
      </c>
      <c r="CS291" s="885">
        <f>SUM('monthly data'!JX291:JZ291)</f>
        <v>556.71967520465398</v>
      </c>
      <c r="CT291" s="885">
        <f>SUM('monthly data'!KA291:KC291)</f>
        <v>667.64144195996607</v>
      </c>
      <c r="CU291" s="885">
        <f>SUM('monthly data'!KD291:KF291)</f>
        <v>641.2082041938927</v>
      </c>
      <c r="CV291" s="885">
        <f>SUM('monthly data'!KG291:KI291)</f>
        <v>746.0685730874776</v>
      </c>
      <c r="CW291" s="885">
        <f>SUM('monthly data'!KJ291:KL291)</f>
        <v>689.23920568705535</v>
      </c>
      <c r="CX291" s="885">
        <f>SUM('monthly data'!KM291:KO291)</f>
        <v>818.13052135477983</v>
      </c>
      <c r="CY291" s="885">
        <f>SUM('monthly data'!KP291:KR291)</f>
        <v>729.97762313421481</v>
      </c>
      <c r="CZ291" s="885">
        <f>SUM('monthly data'!KS291:KU291)</f>
        <v>800.5296884503756</v>
      </c>
      <c r="DA291" s="885">
        <f>SUM('monthly data'!KV291:KX291)</f>
        <v>938.57391980033265</v>
      </c>
      <c r="DB291" s="885">
        <f>SUM('monthly data'!KY291:LA291)</f>
        <v>794.81577045633878</v>
      </c>
      <c r="DC291" s="885">
        <f>SUM('monthly data'!LB291:LD291)</f>
        <v>784.80399147591879</v>
      </c>
      <c r="DD291" s="885">
        <f>SUM('monthly data'!LE291:LG291)</f>
        <v>888.43246719602382</v>
      </c>
      <c r="DE291" s="885">
        <f>SUM('monthly data'!LH291:LJ291)</f>
        <v>920.90168274618532</v>
      </c>
      <c r="DF291" s="885">
        <f>SUM('monthly data'!LK291:LM291)</f>
        <v>1029.6082259518978</v>
      </c>
      <c r="DG291" s="885">
        <f>SUM('monthly data'!LN291:LP291)</f>
        <v>1074.8417253628454</v>
      </c>
      <c r="DH291" s="885">
        <f>SUM('monthly data'!LQ291:LS291)</f>
        <v>1191.1019313246893</v>
      </c>
      <c r="DI291" s="885">
        <f>SUM('monthly data'!LT291:LV291)</f>
        <v>1234.5277192350852</v>
      </c>
      <c r="DJ291" s="885">
        <f>SUM('monthly data'!LW291:LY291)</f>
        <v>881.03585309279038</v>
      </c>
      <c r="DK291" s="885">
        <f>IFERROR(SUM('monthly data'!LZ291:MB291)," ")</f>
        <v>1073.9677606897133</v>
      </c>
      <c r="DL291" s="885">
        <f>IFERROR(SUM('monthly data'!MC291:ME291)," ")</f>
        <v>1327.0226808222419</v>
      </c>
      <c r="DM291" s="885">
        <f>IFERROR(SUM('monthly data'!MF291:MH291)," ")</f>
        <v>1097.9941223967594</v>
      </c>
      <c r="DN291" s="885">
        <f>IFERROR(SUM('monthly data'!MI291:MK291)," ")</f>
        <v>1142.5792773871976</v>
      </c>
      <c r="DO291" s="885">
        <f>IFERROR(SUM('monthly data'!ML291:MN291)," ")</f>
        <v>1342.1230217310044</v>
      </c>
      <c r="DP291" s="885">
        <f>IFERROR(SUM('monthly data'!MO291:MQ291)," ")</f>
        <v>1456.6093821267873</v>
      </c>
      <c r="DQ291" s="885">
        <f>IFERROR(SUM('monthly data'!MR291:MT291)," ")</f>
        <v>1383.4292211363882</v>
      </c>
      <c r="DR291" s="885">
        <f>IFERROR(SUM('monthly data'!MU291:MW291)," ")</f>
        <v>1370.8594684094144</v>
      </c>
      <c r="DS291" s="885">
        <f>IFERROR(SUM('monthly data'!MX291:MZ291)," ")</f>
        <v>1370.8714805836685</v>
      </c>
      <c r="DT291" s="885">
        <f>IFERROR(SUM('monthly data'!NA291:NC291)," ")</f>
        <v>1227.1355995909882</v>
      </c>
      <c r="DU291" s="885">
        <f>IFERROR(SUM('monthly data'!ND291:NF291)," ")</f>
        <v>1475.3483421907349</v>
      </c>
      <c r="DV291" s="885">
        <f>IFERROR(SUM('monthly data'!NG291:NI291)," ")</f>
        <v>1569.0346385109376</v>
      </c>
      <c r="DW291" s="884"/>
      <c r="DX291" s="884"/>
      <c r="DY291" s="884"/>
      <c r="DZ291" s="884"/>
    </row>
    <row r="292" spans="1:130">
      <c r="A292" t="s">
        <v>1635</v>
      </c>
      <c r="B292" s="668" t="s">
        <v>1556</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218.60953305527471</v>
      </c>
      <c r="CH292" s="743">
        <f>SUM('monthly data'!IQ292:IS292)</f>
        <v>253.42418699858115</v>
      </c>
      <c r="CI292" s="743">
        <f>SUM('monthly data'!IT292:IV292)</f>
        <v>242.7723330089392</v>
      </c>
      <c r="CJ292" s="743">
        <f>SUM('monthly data'!IW292:IY292)</f>
        <v>222.16724866270141</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743">
        <f>IFERROR(SUM('monthly data'!MR292:MT292)," ")</f>
        <v>816.73879848858473</v>
      </c>
      <c r="DR292" s="743">
        <f>IFERROR(SUM('monthly data'!MU292:MW292)," ")</f>
        <v>791.97297016550988</v>
      </c>
      <c r="DS292" s="743">
        <f>IFERROR(SUM('monthly data'!MX292:MZ292)," ")</f>
        <v>840.53426724565941</v>
      </c>
      <c r="DT292" s="743">
        <f>IFERROR(SUM('monthly data'!NA292:NC292)," ")</f>
        <v>744.23997365857895</v>
      </c>
      <c r="DU292" s="743">
        <f>IFERROR(SUM('monthly data'!ND292:NF292)," ")</f>
        <v>887.51225624735685</v>
      </c>
      <c r="DV292" s="743">
        <f>IFERROR(SUM('monthly data'!NG292:NI292)," ")</f>
        <v>870.74198543991793</v>
      </c>
      <c r="DW292" s="100"/>
      <c r="DX292" s="100"/>
      <c r="DY292" s="100"/>
      <c r="DZ292" s="100"/>
    </row>
    <row r="293" spans="1:130">
      <c r="A293" t="s">
        <v>1632</v>
      </c>
      <c r="B293" s="670" t="s">
        <v>1557</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743">
        <f>IFERROR(SUM('monthly data'!MR293:MT293)," ")</f>
        <v>289.41338500199998</v>
      </c>
      <c r="DR293" s="743">
        <f>IFERROR(SUM('monthly data'!MU293:MW293)," ")</f>
        <v>287.79440966199996</v>
      </c>
      <c r="DS293" s="743">
        <f>IFERROR(SUM('monthly data'!MX293:MZ293)," ")</f>
        <v>305.01835439800004</v>
      </c>
      <c r="DT293" s="743">
        <f>IFERROR(SUM('monthly data'!NA293:NC293)," ")</f>
        <v>304.53537434899999</v>
      </c>
      <c r="DU293" s="743">
        <f>IFERROR(SUM('monthly data'!ND293:NF293)," ")</f>
        <v>352.53861883599996</v>
      </c>
      <c r="DV293" s="743">
        <f>IFERROR(SUM('monthly data'!NG293:NI293)," ")</f>
        <v>354.29323878100001</v>
      </c>
      <c r="DW293" s="100"/>
      <c r="DX293" s="100"/>
      <c r="DY293" s="100"/>
      <c r="DZ293" s="100"/>
    </row>
    <row r="294" spans="1:130">
      <c r="A294" t="s">
        <v>1631</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743">
        <f>IFERROR(SUM('monthly data'!MR294:MT294)," ")</f>
        <v>263.27842944000002</v>
      </c>
      <c r="DR294" s="743">
        <f>IFERROR(SUM('monthly data'!MU294:MW294)," ")</f>
        <v>277.32695969299999</v>
      </c>
      <c r="DS294" s="743">
        <f>IFERROR(SUM('monthly data'!MX294:MZ294)," ")</f>
        <v>246.769822492</v>
      </c>
      <c r="DT294" s="743">
        <f>IFERROR(SUM('monthly data'!NA294:NC294)," ")</f>
        <v>199.97295785800011</v>
      </c>
      <c r="DU294" s="743">
        <f>IFERROR(SUM('monthly data'!ND294:NF294)," ")</f>
        <v>265.076778064</v>
      </c>
      <c r="DV294" s="743">
        <f>IFERROR(SUM('monthly data'!NG294:NI294)," ")</f>
        <v>240.56464345100002</v>
      </c>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743">
        <f>IFERROR(SUM('monthly data'!MR295:MT295)," ")</f>
        <v>66.687220822346148</v>
      </c>
      <c r="DR295" s="743">
        <f>IFERROR(SUM('monthly data'!MU295:MW295)," ")</f>
        <v>58.852095254538455</v>
      </c>
      <c r="DS295" s="743">
        <f>IFERROR(SUM('monthly data'!MX295:MZ295)," ")</f>
        <v>77.603001466461535</v>
      </c>
      <c r="DT295" s="743">
        <f>IFERROR(SUM('monthly data'!NA295:NC295)," ")</f>
        <v>58.418058961</v>
      </c>
      <c r="DU295" s="743">
        <f>IFERROR(SUM('monthly data'!ND295:NF295)," ")</f>
        <v>72.016185701692308</v>
      </c>
      <c r="DV295" s="743">
        <f>IFERROR(SUM('monthly data'!NG295:NI295)," ")</f>
        <v>65.922022016769219</v>
      </c>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743">
        <f>IFERROR(SUM('monthly data'!MR296:MT296)," ")</f>
        <v>56.510109720238638</v>
      </c>
      <c r="DR296" s="743">
        <f>IFERROR(SUM('monthly data'!MU296:MW296)," ")</f>
        <v>50.590830609971398</v>
      </c>
      <c r="DS296" s="743">
        <f>IFERROR(SUM('monthly data'!MX296:MZ296)," ")</f>
        <v>59.689420327197801</v>
      </c>
      <c r="DT296" s="743">
        <f>IFERROR(SUM('monthly data'!NA296:NC296)," ")</f>
        <v>57.518025337578798</v>
      </c>
      <c r="DU296" s="743">
        <f>IFERROR(SUM('monthly data'!ND296:NF296)," ")</f>
        <v>62.916113940664651</v>
      </c>
      <c r="DV296" s="743">
        <f>IFERROR(SUM('monthly data'!NG296:NI296)," ")</f>
        <v>60.169016860148794</v>
      </c>
      <c r="DW296" s="100"/>
      <c r="DX296" s="100"/>
      <c r="DY296" s="100"/>
      <c r="DZ296" s="100"/>
    </row>
    <row r="297" spans="1:130">
      <c r="B297" s="670" t="s">
        <v>1561</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62.604615244000001</v>
      </c>
      <c r="CH297" s="743">
        <f>SUM('monthly data'!IQ297:IS297)</f>
        <v>89.806554640000002</v>
      </c>
      <c r="CI297" s="743">
        <f>SUM('monthly data'!IT297:IV297)</f>
        <v>79.854059991</v>
      </c>
      <c r="CJ297" s="743">
        <f>SUM('monthly data'!IW297:IY297)</f>
        <v>65.840821765000001</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743">
        <f>IFERROR(SUM('monthly data'!MR297:MT297)," ")</f>
        <v>96.823717870999985</v>
      </c>
      <c r="DR297" s="743">
        <f>IFERROR(SUM('monthly data'!MU297:MW297)," ")</f>
        <v>88.672478353000031</v>
      </c>
      <c r="DS297" s="743">
        <f>IFERROR(SUM('monthly data'!MX297:MZ297)," ")</f>
        <v>107.84124912199999</v>
      </c>
      <c r="DT297" s="743">
        <f>IFERROR(SUM('monthly data'!NA297:NC297)," ")</f>
        <v>95.176806577999997</v>
      </c>
      <c r="DU297" s="743">
        <f>IFERROR(SUM('monthly data'!ND297:NF297)," ")</f>
        <v>100.61402045699998</v>
      </c>
      <c r="DV297" s="743">
        <f>IFERROR(SUM('monthly data'!NG297:NI297)," ")</f>
        <v>107.29803210099999</v>
      </c>
      <c r="DW297" s="100"/>
      <c r="DX297" s="100"/>
      <c r="DY297" s="100"/>
      <c r="DZ297" s="100"/>
    </row>
    <row r="298" spans="1:130">
      <c r="B298" s="673" t="s">
        <v>1558</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743">
        <f>IFERROR(SUM('monthly data'!MR298:MT298)," ")</f>
        <v>44.025935633000003</v>
      </c>
      <c r="DR298" s="743">
        <f>IFERROR(SUM('monthly data'!MU298:MW298)," ")</f>
        <v>28.736196592999999</v>
      </c>
      <c r="DS298" s="743">
        <f>IFERROR(SUM('monthly data'!MX298:MZ298)," ")</f>
        <v>43.612419439999996</v>
      </c>
      <c r="DT298" s="743">
        <f>IFERROR(SUM('monthly data'!NA298:NC298)," ")</f>
        <v>28.618750575</v>
      </c>
      <c r="DU298" s="743">
        <f>IFERROR(SUM('monthly data'!ND298:NF298)," ")</f>
        <v>34.350539248000004</v>
      </c>
      <c r="DV298" s="743">
        <f>IFERROR(SUM('monthly data'!NG298:NI298)," ")</f>
        <v>42.495032229999993</v>
      </c>
      <c r="DW298" s="100"/>
      <c r="DX298" s="100"/>
      <c r="DY298" s="100"/>
      <c r="DZ298" s="100"/>
    </row>
    <row r="299" spans="1:130" s="216" customFormat="1">
      <c r="A299" s="216" t="s">
        <v>1485</v>
      </c>
      <c r="B299" s="668" t="s">
        <v>19</v>
      </c>
      <c r="C299" s="884">
        <f>SUM('monthly data'!B299:D299)</f>
        <v>0</v>
      </c>
      <c r="D299" s="884">
        <f>SUM('monthly data'!E299:G299)</f>
        <v>0</v>
      </c>
      <c r="E299" s="884">
        <f>SUM('monthly data'!H299:J299)</f>
        <v>0</v>
      </c>
      <c r="F299" s="884">
        <f>SUM('monthly data'!K299:M299)</f>
        <v>0</v>
      </c>
      <c r="G299" s="884">
        <f>SUM('monthly data'!N299:P299)</f>
        <v>0</v>
      </c>
      <c r="H299" s="884">
        <f>SUM('monthly data'!Q299:S299)</f>
        <v>0</v>
      </c>
      <c r="I299" s="884">
        <f>SUM('monthly data'!T299:V299)</f>
        <v>0</v>
      </c>
      <c r="J299" s="884">
        <f>SUM('monthly data'!W299:Y299)</f>
        <v>0</v>
      </c>
      <c r="K299" s="884">
        <f>SUM('monthly data'!Z299:AB299)</f>
        <v>0</v>
      </c>
      <c r="L299" s="884">
        <f>SUM('monthly data'!AC299:AE299)</f>
        <v>0</v>
      </c>
      <c r="M299" s="884">
        <f>SUM('monthly data'!AF299:AH299)</f>
        <v>0</v>
      </c>
      <c r="N299" s="884">
        <f>SUM('monthly data'!AI299:AK299)</f>
        <v>0</v>
      </c>
      <c r="O299" s="884">
        <f>SUM('monthly data'!AL299:AN299)</f>
        <v>0</v>
      </c>
      <c r="P299" s="884">
        <f>SUM('monthly data'!AO299:AQ299)</f>
        <v>0</v>
      </c>
      <c r="Q299" s="884">
        <f>SUM('monthly data'!AR299:AT299)</f>
        <v>0</v>
      </c>
      <c r="R299" s="884">
        <f>SUM('monthly data'!AU299:AW299)</f>
        <v>0</v>
      </c>
      <c r="S299" s="885">
        <f>SUM('monthly data'!AX299:AZ299)</f>
        <v>15.567483114750001</v>
      </c>
      <c r="T299" s="885">
        <f>SUM('monthly data'!BA299:BC299)</f>
        <v>15.567483114750001</v>
      </c>
      <c r="U299" s="885">
        <f>SUM('monthly data'!BD299:BF299)</f>
        <v>15.567483114750001</v>
      </c>
      <c r="V299" s="885">
        <f>SUM('monthly data'!BG299:BI299)</f>
        <v>15.567483114750001</v>
      </c>
      <c r="W299" s="885">
        <f>SUM('monthly data'!BJ299:BL299)</f>
        <v>15.559307182375001</v>
      </c>
      <c r="X299" s="885">
        <f>SUM('monthly data'!BM299:BO299)</f>
        <v>15.559307182375001</v>
      </c>
      <c r="Y299" s="885">
        <f>SUM('monthly data'!BP299:BR299)</f>
        <v>15.559307182375001</v>
      </c>
      <c r="Z299" s="885">
        <f>SUM('monthly data'!BS299:BU299)</f>
        <v>15.559307182375001</v>
      </c>
      <c r="AA299" s="885">
        <f>SUM('monthly data'!BV299:BX299)</f>
        <v>14.461706250000002</v>
      </c>
      <c r="AB299" s="885">
        <f>SUM('monthly data'!BY299:CA299)</f>
        <v>14.461706250000002</v>
      </c>
      <c r="AC299" s="885">
        <f>SUM('monthly data'!CB299:CD299)</f>
        <v>14.461706250000002</v>
      </c>
      <c r="AD299" s="885">
        <f>SUM('monthly data'!CE299:CG299)</f>
        <v>14.461706250000002</v>
      </c>
      <c r="AE299" s="885">
        <f>SUM('monthly data'!CH299:CJ299)</f>
        <v>14.013018750000001</v>
      </c>
      <c r="AF299" s="885">
        <f>SUM('monthly data'!CK299:CM299)</f>
        <v>14.013018750000001</v>
      </c>
      <c r="AG299" s="885">
        <f>SUM('monthly data'!CN299:CP299)</f>
        <v>14.013018750000001</v>
      </c>
      <c r="AH299" s="885">
        <f>SUM('monthly data'!CQ299:CS299)</f>
        <v>14.013018750000001</v>
      </c>
      <c r="AI299" s="885">
        <f>SUM('monthly data'!CT299:CV299)</f>
        <v>15.0871</v>
      </c>
      <c r="AJ299" s="885">
        <f>SUM('monthly data'!CW299:CY299)</f>
        <v>15.0871</v>
      </c>
      <c r="AK299" s="885">
        <f>SUM('monthly data'!CZ299:DB299)</f>
        <v>15.0871</v>
      </c>
      <c r="AL299" s="885">
        <f>SUM('monthly data'!DC299:DE299)</f>
        <v>15.0871</v>
      </c>
      <c r="AM299" s="885">
        <f>SUM('monthly data'!DF299:DH299)</f>
        <v>20.277954534999999</v>
      </c>
      <c r="AN299" s="885">
        <f>SUM('monthly data'!DI299:DK299)</f>
        <v>20.277954534999999</v>
      </c>
      <c r="AO299" s="885">
        <f>SUM('monthly data'!DL299:DN299)</f>
        <v>20.277954534999999</v>
      </c>
      <c r="AP299" s="885">
        <f>SUM('monthly data'!DO299:DQ299)</f>
        <v>20.277954534999999</v>
      </c>
      <c r="AQ299" s="885">
        <f>SUM('monthly data'!DR299:DT299)</f>
        <v>26.7927104514375</v>
      </c>
      <c r="AR299" s="885">
        <f>SUM('monthly data'!DU299:DW299)</f>
        <v>26.7927104514375</v>
      </c>
      <c r="AS299" s="885">
        <f>SUM('monthly data'!DX299:DZ299)</f>
        <v>26.7927104514375</v>
      </c>
      <c r="AT299" s="885">
        <f>SUM('monthly data'!EA299:EC299)</f>
        <v>26.7927104514375</v>
      </c>
      <c r="AU299" s="885">
        <f>SUM('monthly data'!ED299:EF299)</f>
        <v>31.267724666437502</v>
      </c>
      <c r="AV299" s="885">
        <f>SUM('monthly data'!EG299:EI299)</f>
        <v>31.267724666437502</v>
      </c>
      <c r="AW299" s="885">
        <f>SUM('monthly data'!EJ299:EL299)</f>
        <v>31.267724666437502</v>
      </c>
      <c r="AX299" s="885">
        <f>SUM('monthly data'!EM299:EO299)</f>
        <v>31.267724666437502</v>
      </c>
      <c r="AY299" s="885">
        <f>SUM('monthly data'!EP299:ER299)</f>
        <v>40.698239999999998</v>
      </c>
      <c r="AZ299" s="885">
        <f>SUM('monthly data'!ES299:EU299)</f>
        <v>39.930770000000003</v>
      </c>
      <c r="BA299" s="885">
        <f>SUM('monthly data'!EV299:EX299)</f>
        <v>54.922350000000002</v>
      </c>
      <c r="BB299" s="885">
        <f>SUM('monthly data'!EY299:FA299)</f>
        <v>50.627210000000005</v>
      </c>
      <c r="BC299" s="885">
        <f>SUM('monthly data'!FB299:FD299)</f>
        <v>41.380309999999994</v>
      </c>
      <c r="BD299" s="885">
        <f>SUM('monthly data'!FE299:FG299)</f>
        <v>54.670699999999997</v>
      </c>
      <c r="BE299" s="885">
        <f>SUM('monthly data'!FH299:FJ299)</f>
        <v>67.728800000000007</v>
      </c>
      <c r="BF299" s="885">
        <f>SUM('monthly data'!FK299:FM299)</f>
        <v>103.97554</v>
      </c>
      <c r="BG299" s="885">
        <f>SUM('monthly data'!FN299:FP299)</f>
        <v>74.063670000000002</v>
      </c>
      <c r="BH299" s="885">
        <f>SUM('monthly data'!FQ299:FS299)</f>
        <v>60.140191012000003</v>
      </c>
      <c r="BI299" s="885">
        <f>SUM('monthly data'!FT299:FV299)</f>
        <v>63.486751945000009</v>
      </c>
      <c r="BJ299" s="885">
        <f>SUM('monthly data'!FW299:FY299)</f>
        <v>97.542347470999999</v>
      </c>
      <c r="BK299" s="885">
        <f>SUM('monthly data'!FZ299:GB299)</f>
        <v>67.728375602</v>
      </c>
      <c r="BL299" s="885">
        <f>SUM('monthly data'!GC299:GE299)</f>
        <v>86.873719327999993</v>
      </c>
      <c r="BM299" s="885">
        <f>SUM('monthly data'!GF299:GH299)</f>
        <v>82.995136559999992</v>
      </c>
      <c r="BN299" s="885">
        <f>SUM('monthly data'!GI299:GK299)</f>
        <v>112.49811214100001</v>
      </c>
      <c r="BO299" s="885">
        <f>SUM('monthly data'!GL299:GN299)</f>
        <v>129.52826735499997</v>
      </c>
      <c r="BP299" s="885">
        <f>SUM('monthly data'!GO299:GQ299)</f>
        <v>112.86104362899999</v>
      </c>
      <c r="BQ299" s="885">
        <f>SUM('monthly data'!GR299:GT299)</f>
        <v>83.639184709000006</v>
      </c>
      <c r="BR299" s="885">
        <f>SUM('monthly data'!GU299:GW299)</f>
        <v>130.554459401</v>
      </c>
      <c r="BS299" s="885">
        <f>SUM('monthly data'!GX299:GZ299)</f>
        <v>116.852710237</v>
      </c>
      <c r="BT299" s="885">
        <f>SUM('monthly data'!HA299:HC299)</f>
        <v>164.24621482399999</v>
      </c>
      <c r="BU299" s="885">
        <f>SUM('monthly data'!HD299:HF299)</f>
        <v>119.44330000000001</v>
      </c>
      <c r="BV299" s="885">
        <f>SUM('monthly data'!HG299:HI299)</f>
        <v>60.991217982000002</v>
      </c>
      <c r="BW299" s="885">
        <f>SUM('monthly data'!HJ299:HL299)</f>
        <v>48.074055746999996</v>
      </c>
      <c r="BX299" s="885">
        <f>SUM('monthly data'!HM299:HO299)</f>
        <v>96.679133440000001</v>
      </c>
      <c r="BY299" s="885">
        <f>SUM('monthly data'!HP299:HR299)</f>
        <v>131.88308327979999</v>
      </c>
      <c r="BZ299" s="885">
        <f>SUM('monthly data'!HS299:HU299)</f>
        <v>185.88629736408598</v>
      </c>
      <c r="CA299" s="885">
        <f>SUM('monthly data'!HV299:HX299)</f>
        <v>149.41807968732201</v>
      </c>
      <c r="CB299" s="885">
        <f>SUM('monthly data'!HY299:IA299)</f>
        <v>245.34362048647097</v>
      </c>
      <c r="CC299" s="885">
        <f>SUM('monthly data'!IB299:ID299)</f>
        <v>152.01835483735701</v>
      </c>
      <c r="CD299" s="885">
        <f>SUM('monthly data'!IE299:IG299)</f>
        <v>162.50408615817273</v>
      </c>
      <c r="CE299" s="885">
        <f>SUM('monthly data'!IH299:IJ299)</f>
        <v>183.41747692328798</v>
      </c>
      <c r="CF299" s="885">
        <f>SUM('monthly data'!IK299:IM299)</f>
        <v>238.97642498435698</v>
      </c>
      <c r="CG299" s="885">
        <f>SUM('monthly data'!IN299:IP299)</f>
        <v>151.63615041972</v>
      </c>
      <c r="CH299" s="885">
        <f>SUM('monthly data'!IQ299:IS299)</f>
        <v>174.77263555250698</v>
      </c>
      <c r="CI299" s="885">
        <f>SUM('monthly data'!IT299:IV299)</f>
        <v>180.89537231745101</v>
      </c>
      <c r="CJ299" s="885">
        <f>SUM('monthly data'!IW299:IY299)</f>
        <v>211.38137435695501</v>
      </c>
      <c r="CK299" s="885">
        <f>SUM('monthly data'!IZ299:JB299)</f>
        <v>133.31085691395154</v>
      </c>
      <c r="CL299" s="885">
        <f>SUM('monthly data'!JC299:JE299)</f>
        <v>132.33962074683544</v>
      </c>
      <c r="CM299" s="885">
        <f>SUM('monthly data'!JF299:JH299)</f>
        <v>161.97347117058399</v>
      </c>
      <c r="CN299" s="885">
        <f>SUM('monthly data'!JI299:JK299)</f>
        <v>191.59431050866334</v>
      </c>
      <c r="CO299" s="885">
        <f>SUM('monthly data'!JL299:JN299)</f>
        <v>179.17600626595799</v>
      </c>
      <c r="CP299" s="885">
        <f>SUM('monthly data'!JO299:JQ299)</f>
        <v>185.21181462923198</v>
      </c>
      <c r="CQ299" s="885">
        <f>SUM('monthly data'!JR299:JT299)</f>
        <v>233.33207569558101</v>
      </c>
      <c r="CR299" s="885">
        <f>SUM('monthly data'!JU299:JW299)</f>
        <v>204.500003796389</v>
      </c>
      <c r="CS299" s="885">
        <f>SUM('monthly data'!JX299:JZ299)</f>
        <v>186.19257325366601</v>
      </c>
      <c r="CT299" s="885">
        <f>SUM('monthly data'!KA299:KC299)</f>
        <v>267.89619846618365</v>
      </c>
      <c r="CU299" s="885">
        <f>SUM('monthly data'!KD299:KF299)</f>
        <v>271.38452741644267</v>
      </c>
      <c r="CV299" s="885">
        <f>SUM('monthly data'!KG299:KI299)</f>
        <v>346.23594637548945</v>
      </c>
      <c r="CW299" s="885">
        <f>SUM('monthly data'!KJ299:KL299)</f>
        <v>248.00952619335484</v>
      </c>
      <c r="CX299" s="885">
        <f>SUM('monthly data'!KM299:KO299)</f>
        <v>260.0143283901923</v>
      </c>
      <c r="CY299" s="885">
        <f>SUM('monthly data'!KP299:KR299)</f>
        <v>239.0719969427638</v>
      </c>
      <c r="CZ299" s="885">
        <f>SUM('monthly data'!KS299:KU299)</f>
        <v>286.00207297305508</v>
      </c>
      <c r="DA299" s="885">
        <f>SUM('monthly data'!KV299:KX299)</f>
        <v>438.20508372928578</v>
      </c>
      <c r="DB299" s="885">
        <f>SUM('monthly data'!KY299:LA299)</f>
        <v>340.2922478145598</v>
      </c>
      <c r="DC299" s="885">
        <f>SUM('monthly data'!LB299:LD299)</f>
        <v>350.02094417107907</v>
      </c>
      <c r="DD299" s="885">
        <f>SUM('monthly data'!LE299:LG299)</f>
        <v>316.43091033038422</v>
      </c>
      <c r="DE299" s="885">
        <f>SUM('monthly data'!LH299:LJ299)</f>
        <v>317.98277425389233</v>
      </c>
      <c r="DF299" s="885">
        <f>SUM('monthly data'!LK299:LM299)</f>
        <v>530.75122693168919</v>
      </c>
      <c r="DG299" s="885">
        <f>SUM('monthly data'!LN299:LP299)</f>
        <v>433.12707904542469</v>
      </c>
      <c r="DH299" s="885">
        <f>SUM('monthly data'!LQ299:LS299)</f>
        <v>452.08399393432364</v>
      </c>
      <c r="DI299" s="885">
        <f>SUM('monthly data'!LT299:LV299)</f>
        <v>433.08172517682306</v>
      </c>
      <c r="DJ299" s="885">
        <f>SUM('monthly data'!LW299:LY299)</f>
        <v>328.9470985360814</v>
      </c>
      <c r="DK299" s="885">
        <f>IFERROR(SUM('monthly data'!LZ299:MB299)," ")</f>
        <v>470.69352643671874</v>
      </c>
      <c r="DL299" s="885">
        <f>IFERROR(SUM('monthly data'!MC299:ME299)," ")</f>
        <v>521.70777249590401</v>
      </c>
      <c r="DM299" s="885">
        <f>IFERROR(SUM('monthly data'!MF299:MH299)," ")</f>
        <v>424.02647210044142</v>
      </c>
      <c r="DN299" s="885">
        <f>IFERROR(SUM('monthly data'!MI299:MK299)," ")</f>
        <v>452.04308065284346</v>
      </c>
      <c r="DO299" s="885">
        <f>IFERROR(SUM('monthly data'!ML299:MN299)," ")</f>
        <v>590.98154072784541</v>
      </c>
      <c r="DP299" s="885">
        <f>IFERROR(SUM('monthly data'!MO299:MQ299)," ")</f>
        <v>535.86405252263125</v>
      </c>
      <c r="DQ299" s="885">
        <f>IFERROR(SUM('monthly data'!MR299:MT299)," ")</f>
        <v>458.50366447938427</v>
      </c>
      <c r="DR299" s="885">
        <f>IFERROR(SUM('monthly data'!MU299:MW299)," ")</f>
        <v>575.75695615566656</v>
      </c>
      <c r="DS299" s="885">
        <f>IFERROR(SUM('monthly data'!MX299:MZ299)," ")</f>
        <v>509.1021703610092</v>
      </c>
      <c r="DT299" s="885">
        <f>IFERROR(SUM('monthly data'!NA299:NC299)," ")</f>
        <v>451.49029463816038</v>
      </c>
      <c r="DU299" s="885">
        <f>IFERROR(SUM('monthly data'!ND299:NF299)," ")</f>
        <v>475.54974581737815</v>
      </c>
      <c r="DV299" s="885">
        <f>IFERROR(SUM('monthly data'!NG299:NI299)," ")</f>
        <v>630.01230520352851</v>
      </c>
      <c r="DW299" s="884"/>
      <c r="DX299" s="884"/>
      <c r="DY299" s="884"/>
      <c r="DZ299" s="884"/>
    </row>
    <row r="300" spans="1:130">
      <c r="B300" s="670" t="s">
        <v>1559</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292.37488562499999</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743">
        <f>IFERROR(SUM('monthly data'!MR300:MT300)," ")</f>
        <v>235.228377373</v>
      </c>
      <c r="DR300" s="743">
        <f>IFERROR(SUM('monthly data'!MU300:MW300)," ")</f>
        <v>213.57587306900001</v>
      </c>
      <c r="DS300" s="743">
        <f>IFERROR(SUM('monthly data'!MX300:MZ300)," ")</f>
        <v>249.56716709099999</v>
      </c>
      <c r="DT300" s="743">
        <f>IFERROR(SUM('monthly data'!NA300:NC300)," ")</f>
        <v>148.94174100399994</v>
      </c>
      <c r="DU300" s="743">
        <f>IFERROR(SUM('monthly data'!ND300:NF300)," ")</f>
        <v>229.80729419599999</v>
      </c>
      <c r="DV300" s="743">
        <f>IFERROR(SUM('monthly data'!NG300:NI300)," ")</f>
        <v>198.54446766000001</v>
      </c>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64.205365468720004</v>
      </c>
      <c r="CH301" s="743">
        <f>SUM('monthly data'!IQ301:IS301)</f>
        <v>84.098469036506998</v>
      </c>
      <c r="CI301" s="743">
        <f>SUM('monthly data'!IT301:IV301)</f>
        <v>62.144533077451001</v>
      </c>
      <c r="CJ301" s="743">
        <f>SUM('monthly data'!IW301:IY301)</f>
        <v>61.359647758955006</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743">
        <f>IFERROR(SUM('monthly data'!MR301:MT301)," ")</f>
        <v>223.27528710638427</v>
      </c>
      <c r="DR301" s="743">
        <f>IFERROR(SUM('monthly data'!MU301:MW301)," ")</f>
        <v>362.18108308666649</v>
      </c>
      <c r="DS301" s="743">
        <f>IFERROR(SUM('monthly data'!MX301:MZ301)," ")</f>
        <v>259.53500327000921</v>
      </c>
      <c r="DT301" s="743">
        <f>IFERROR(SUM('monthly data'!NA301:NC301)," ")</f>
        <v>302.54855363416044</v>
      </c>
      <c r="DU301" s="743">
        <f>IFERROR(SUM('monthly data'!ND301:NF301)," ")</f>
        <v>245.74245162137819</v>
      </c>
      <c r="DV301" s="743">
        <f>IFERROR(SUM('monthly data'!NG301:NI301)," ")</f>
        <v>431.4678375435285</v>
      </c>
      <c r="DW301" s="100"/>
      <c r="DX301" s="100"/>
      <c r="DY301" s="100"/>
      <c r="DZ301" s="100"/>
    </row>
    <row r="302" spans="1:130" s="216" customFormat="1">
      <c r="A302" s="216" t="s">
        <v>1633</v>
      </c>
      <c r="B302" s="668" t="s">
        <v>43</v>
      </c>
      <c r="C302" s="884">
        <f>SUM('monthly data'!B302:D302)</f>
        <v>0</v>
      </c>
      <c r="D302" s="884">
        <f>SUM('monthly data'!E302:G302)</f>
        <v>0</v>
      </c>
      <c r="E302" s="884">
        <f>SUM('monthly data'!H302:J302)</f>
        <v>0</v>
      </c>
      <c r="F302" s="884">
        <f>SUM('monthly data'!K302:M302)</f>
        <v>0</v>
      </c>
      <c r="G302" s="884">
        <f>SUM('monthly data'!N302:P302)</f>
        <v>0</v>
      </c>
      <c r="H302" s="884">
        <f>SUM('monthly data'!Q302:S302)</f>
        <v>0</v>
      </c>
      <c r="I302" s="884">
        <f>SUM('monthly data'!T302:V302)</f>
        <v>0</v>
      </c>
      <c r="J302" s="884">
        <f>SUM('monthly data'!W302:Y302)</f>
        <v>0</v>
      </c>
      <c r="K302" s="884">
        <f>SUM('monthly data'!Z302:AB302)</f>
        <v>0</v>
      </c>
      <c r="L302" s="884">
        <f>SUM('monthly data'!AC302:AE302)</f>
        <v>0</v>
      </c>
      <c r="M302" s="884">
        <f>SUM('monthly data'!AF302:AH302)</f>
        <v>0</v>
      </c>
      <c r="N302" s="884">
        <f>SUM('monthly data'!AI302:AK302)</f>
        <v>0</v>
      </c>
      <c r="O302" s="884">
        <f>SUM('monthly data'!AL302:AN302)</f>
        <v>0</v>
      </c>
      <c r="P302" s="884">
        <f>SUM('monthly data'!AO302:AQ302)</f>
        <v>0</v>
      </c>
      <c r="Q302" s="884">
        <f>SUM('monthly data'!AR302:AT302)</f>
        <v>0</v>
      </c>
      <c r="R302" s="884">
        <f>SUM('monthly data'!AU302:AW302)</f>
        <v>0</v>
      </c>
      <c r="S302" s="885">
        <f>SUM('monthly data'!AX302:AZ302)</f>
        <v>8.2074999999999995E-2</v>
      </c>
      <c r="T302" s="885">
        <f>SUM('monthly data'!BA302:BC302)</f>
        <v>8.2074999999999995E-2</v>
      </c>
      <c r="U302" s="885">
        <f>SUM('monthly data'!BD302:BF302)</f>
        <v>8.2074999999999995E-2</v>
      </c>
      <c r="V302" s="885">
        <f>SUM('monthly data'!BG302:BI302)</f>
        <v>8.2074999999999995E-2</v>
      </c>
      <c r="W302" s="885">
        <f>SUM('monthly data'!BJ302:BL302)</f>
        <v>0.12974374999999999</v>
      </c>
      <c r="X302" s="885">
        <f>SUM('monthly data'!BM302:BO302)</f>
        <v>0.12974374999999999</v>
      </c>
      <c r="Y302" s="885">
        <f>SUM('monthly data'!BP302:BR302)</f>
        <v>0.12974374999999999</v>
      </c>
      <c r="Z302" s="885">
        <f>SUM('monthly data'!BS302:BU302)</f>
        <v>0.12974374999999999</v>
      </c>
      <c r="AA302" s="885">
        <f>SUM('monthly data'!BV302:BX302)</f>
        <v>0.14389999999999997</v>
      </c>
      <c r="AB302" s="885">
        <f>SUM('monthly data'!BY302:CA302)</f>
        <v>0.14389999999999997</v>
      </c>
      <c r="AC302" s="885">
        <f>SUM('monthly data'!CB302:CD302)</f>
        <v>0.14389999999999997</v>
      </c>
      <c r="AD302" s="885">
        <f>SUM('monthly data'!CE302:CG302)</f>
        <v>0.14389999999999997</v>
      </c>
      <c r="AE302" s="885">
        <f>SUM('monthly data'!CH302:CJ302)</f>
        <v>0.25164375</v>
      </c>
      <c r="AF302" s="885">
        <f>SUM('monthly data'!CK302:CM302)</f>
        <v>0.25164375</v>
      </c>
      <c r="AG302" s="885">
        <f>SUM('monthly data'!CN302:CP302)</f>
        <v>0.25164375</v>
      </c>
      <c r="AH302" s="885">
        <f>SUM('monthly data'!CQ302:CS302)</f>
        <v>0.25164375</v>
      </c>
      <c r="AI302" s="885">
        <f>SUM('monthly data'!CT302:CV302)</f>
        <v>1.6667812500000001</v>
      </c>
      <c r="AJ302" s="885">
        <f>SUM('monthly data'!CW302:CY302)</f>
        <v>1.6667812500000001</v>
      </c>
      <c r="AK302" s="885">
        <f>SUM('monthly data'!CZ302:DB302)</f>
        <v>1.6667812500000001</v>
      </c>
      <c r="AL302" s="885">
        <f>SUM('monthly data'!DC302:DE302)</f>
        <v>1.6667812500000001</v>
      </c>
      <c r="AM302" s="885">
        <f>SUM('monthly data'!DF302:DH302)</f>
        <v>3.2350051333124998</v>
      </c>
      <c r="AN302" s="885">
        <f>SUM('monthly data'!DI302:DK302)</f>
        <v>3.2350051333124998</v>
      </c>
      <c r="AO302" s="885">
        <f>SUM('monthly data'!DL302:DN302)</f>
        <v>3.2350051333124998</v>
      </c>
      <c r="AP302" s="885">
        <f>SUM('monthly data'!DO302:DQ302)</f>
        <v>3.2350051333124998</v>
      </c>
      <c r="AQ302" s="885">
        <f>SUM('monthly data'!DR302:DT302)</f>
        <v>2.7405540166249995</v>
      </c>
      <c r="AR302" s="885">
        <f>SUM('monthly data'!DU302:DW302)</f>
        <v>2.7405540166249995</v>
      </c>
      <c r="AS302" s="885">
        <f>SUM('monthly data'!DX302:DZ302)</f>
        <v>2.7405540166249995</v>
      </c>
      <c r="AT302" s="885">
        <f>SUM('monthly data'!EA302:EC302)</f>
        <v>2.7405540166249995</v>
      </c>
      <c r="AU302" s="885">
        <f>SUM('monthly data'!ED302:EF302)</f>
        <v>2.9832301333125</v>
      </c>
      <c r="AV302" s="885">
        <f>SUM('monthly data'!EG302:EI302)</f>
        <v>2.9832301333125</v>
      </c>
      <c r="AW302" s="885">
        <f>SUM('monthly data'!EJ302:EL302)</f>
        <v>2.9832301333125</v>
      </c>
      <c r="AX302" s="885">
        <f>SUM('monthly data'!EM302:EO302)</f>
        <v>2.9832301333125</v>
      </c>
      <c r="AY302" s="885">
        <f>SUM('monthly data'!EP302:ER302)</f>
        <v>5.2109999999999994</v>
      </c>
      <c r="AZ302" s="885">
        <f>SUM('monthly data'!ES302:EU302)</f>
        <v>2.7869000000000002</v>
      </c>
      <c r="BA302" s="885">
        <f>SUM('monthly data'!EV302:EX302)</f>
        <v>-0.5254000000000002</v>
      </c>
      <c r="BB302" s="885">
        <f>SUM('monthly data'!EY302:FA302)</f>
        <v>-15.544600000000001</v>
      </c>
      <c r="BC302" s="885">
        <f>SUM('monthly data'!FB302:FD302)</f>
        <v>2.843</v>
      </c>
      <c r="BD302" s="885">
        <f>SUM('monthly data'!FE302:FG302)</f>
        <v>-2.148600000000001</v>
      </c>
      <c r="BE302" s="885">
        <f>SUM('monthly data'!FH302:FJ302)</f>
        <v>7.3379000000000003</v>
      </c>
      <c r="BF302" s="885">
        <f>SUM('monthly data'!FK302:FM302)</f>
        <v>5.4559999999999995</v>
      </c>
      <c r="BG302" s="885">
        <f>SUM('monthly data'!FN302:FP302)</f>
        <v>3.8855500000000003</v>
      </c>
      <c r="BH302" s="885">
        <f>SUM('monthly data'!FQ302:FS302)</f>
        <v>4.5049000000000001</v>
      </c>
      <c r="BI302" s="885">
        <f>SUM('monthly data'!FT302:FV302)</f>
        <v>22.0138</v>
      </c>
      <c r="BJ302" s="885">
        <f>SUM('monthly data'!FW302:FY302)</f>
        <v>4.2784500000000003</v>
      </c>
      <c r="BK302" s="885">
        <f>SUM('monthly data'!FZ302:GB302)</f>
        <v>4.8273000000000001</v>
      </c>
      <c r="BL302" s="885">
        <f>SUM('monthly data'!GC302:GE302)</f>
        <v>-0.60660000000000025</v>
      </c>
      <c r="BM302" s="885">
        <f>SUM('monthly data'!GF302:GH302)</f>
        <v>19.439630000000001</v>
      </c>
      <c r="BN302" s="885">
        <f>SUM('monthly data'!GI302:GK302)</f>
        <v>4.6456400000000002</v>
      </c>
      <c r="BO302" s="885">
        <f>SUM('monthly data'!GL302:GN302)</f>
        <v>-9.1754999999999995</v>
      </c>
      <c r="BP302" s="885">
        <f>SUM('monthly data'!GO302:GQ302)</f>
        <v>3.5526999999999997</v>
      </c>
      <c r="BQ302" s="885">
        <f>SUM('monthly data'!GR302:GT302)</f>
        <v>-11.068484999999997</v>
      </c>
      <c r="BR302" s="885">
        <f>SUM('monthly data'!GU302:GW302)</f>
        <v>-5.5595449709999993</v>
      </c>
      <c r="BS302" s="885">
        <f>SUM('monthly data'!GX302:GZ302)</f>
        <v>8.5142303039999998</v>
      </c>
      <c r="BT302" s="885">
        <f>SUM('monthly data'!HA302:HC302)</f>
        <v>7.8835000000000006</v>
      </c>
      <c r="BU302" s="885">
        <f>SUM('monthly data'!HD302:HF302)</f>
        <v>6.4666999999999994</v>
      </c>
      <c r="BV302" s="885">
        <f>SUM('monthly data'!HG302:HI302)</f>
        <v>8.0431954999999995</v>
      </c>
      <c r="BW302" s="885">
        <f>SUM('monthly data'!HJ302:HL302)</f>
        <v>8.4896932009999997</v>
      </c>
      <c r="BX302" s="885">
        <f>SUM('monthly data'!HM302:HO302)</f>
        <v>119.25465846</v>
      </c>
      <c r="BY302" s="885">
        <f>SUM('monthly data'!HP302:HR302)</f>
        <v>-5.5715209739999993</v>
      </c>
      <c r="BZ302" s="885">
        <f>SUM('monthly data'!HS302:HU302)</f>
        <v>10.530055426000001</v>
      </c>
      <c r="CA302" s="885">
        <f>SUM('monthly data'!HV302:HX302)</f>
        <v>24.940588594997582</v>
      </c>
      <c r="CB302" s="885">
        <f>SUM('monthly data'!HY302:IA302)</f>
        <v>19.183561936</v>
      </c>
      <c r="CC302" s="885">
        <f>SUM('monthly data'!IB302:ID302)</f>
        <v>39.057390151930562</v>
      </c>
      <c r="CD302" s="885">
        <f>SUM('monthly data'!IE302:IG302)</f>
        <v>8.6095196319999996</v>
      </c>
      <c r="CE302" s="885">
        <f>SUM('monthly data'!IH302:IJ302)</f>
        <v>17.128300459000002</v>
      </c>
      <c r="CF302" s="885">
        <f>SUM('monthly data'!IK302:IM302)</f>
        <v>6.6999999999999993</v>
      </c>
      <c r="CG302" s="885">
        <f>SUM('monthly data'!IN302:IP302)</f>
        <v>27.566784998000003</v>
      </c>
      <c r="CH302" s="885">
        <f>SUM('monthly data'!IQ302:IS302)</f>
        <v>11.423360581999999</v>
      </c>
      <c r="CI302" s="885">
        <f>SUM('monthly data'!IT302:IV302)</f>
        <v>35.202958623999997</v>
      </c>
      <c r="CJ302" s="885">
        <f>SUM('monthly data'!IW302:IY302)</f>
        <v>14.22877682</v>
      </c>
      <c r="CK302" s="885">
        <f>SUM('monthly data'!IZ302:JB302)</f>
        <v>18.624184886999998</v>
      </c>
      <c r="CL302" s="885">
        <f>SUM('monthly data'!JC302:JE302)</f>
        <v>25.091985690999998</v>
      </c>
      <c r="CM302" s="885">
        <f>SUM('monthly data'!JF302:JH302)</f>
        <v>35.220372558999998</v>
      </c>
      <c r="CN302" s="885">
        <f>SUM('monthly data'!JI302:JK302)</f>
        <v>34.900378074999999</v>
      </c>
      <c r="CO302" s="885">
        <f>SUM('monthly data'!JL302:JN302)</f>
        <v>52.449711554000004</v>
      </c>
      <c r="CP302" s="885">
        <f>SUM('monthly data'!JO302:JQ302)</f>
        <v>40.148008249</v>
      </c>
      <c r="CQ302" s="885">
        <f>SUM('monthly data'!JR302:JT302)</f>
        <v>38.831633603</v>
      </c>
      <c r="CR302" s="885">
        <f>SUM('monthly data'!JU302:JW302)</f>
        <v>28.613262816999999</v>
      </c>
      <c r="CS302" s="885">
        <f>SUM('monthly data'!JX302:JZ302)</f>
        <v>59.072642608000002</v>
      </c>
      <c r="CT302" s="885">
        <f>SUM('monthly data'!KA302:KC302)</f>
        <v>37.168618412000001</v>
      </c>
      <c r="CU302" s="885">
        <f>SUM('monthly data'!KD302:KF302)</f>
        <v>54.197470954000003</v>
      </c>
      <c r="CV302" s="885">
        <f>SUM('monthly data'!KG302:KI302)</f>
        <v>45.884825706000001</v>
      </c>
      <c r="CW302" s="885">
        <f>SUM('monthly data'!KJ302:KL302)</f>
        <v>4.4271474340000001</v>
      </c>
      <c r="CX302" s="885">
        <f>SUM('monthly data'!KM302:KO302)</f>
        <v>84.454577412999996</v>
      </c>
      <c r="CY302" s="885">
        <f>SUM('monthly data'!KP302:KR302)</f>
        <v>13.727620035000001</v>
      </c>
      <c r="CZ302" s="885">
        <f>SUM('monthly data'!KS302:KU302)</f>
        <v>1.0382190499999999</v>
      </c>
      <c r="DA302" s="885">
        <f>SUM('monthly data'!KV302:KX302)</f>
        <v>47.715494765000003</v>
      </c>
      <c r="DB302" s="885">
        <f>SUM('monthly data'!KY302:LA302)</f>
        <v>8.2283653710000006</v>
      </c>
      <c r="DC302" s="885">
        <f>SUM('monthly data'!LB302:LD302)</f>
        <v>14.490466298999999</v>
      </c>
      <c r="DD302" s="885">
        <f>SUM('monthly data'!LE302:LG302)</f>
        <v>39.229095172000001</v>
      </c>
      <c r="DE302" s="885">
        <f>SUM('monthly data'!LH302:LJ302)</f>
        <v>25.993696041</v>
      </c>
      <c r="DF302" s="885">
        <f>SUM('monthly data'!LK302:LM302)</f>
        <v>14.509690345999999</v>
      </c>
      <c r="DG302" s="885">
        <f>SUM('monthly data'!LN302:LP302)</f>
        <v>19.697223710000003</v>
      </c>
      <c r="DH302" s="885">
        <f>SUM('monthly data'!LQ302:LS302)</f>
        <v>96.729924870000005</v>
      </c>
      <c r="DI302" s="885">
        <f>SUM('monthly data'!LT302:LV302)</f>
        <v>78.807389996969988</v>
      </c>
      <c r="DJ302" s="885">
        <f>SUM('monthly data'!LW302:LY302)</f>
        <v>20.872392109</v>
      </c>
      <c r="DK302" s="885">
        <f>IFERROR(SUM('monthly data'!LZ302:MB302)," ")</f>
        <v>21.032352029000002</v>
      </c>
      <c r="DL302" s="885">
        <f>IFERROR(SUM('monthly data'!MC302:ME302)," ")</f>
        <v>20.723032492999998</v>
      </c>
      <c r="DM302" s="885">
        <f>IFERROR(SUM('monthly data'!MF302:MH302)," ")</f>
        <v>19.765632494000002</v>
      </c>
      <c r="DN302" s="885">
        <f>IFERROR(SUM('monthly data'!MI302:MK302)," ")</f>
        <v>37.193501943000001</v>
      </c>
      <c r="DO302" s="885">
        <f>IFERROR(SUM('monthly data'!ML302:MN302)," ")</f>
        <v>38.840196403999997</v>
      </c>
      <c r="DP302" s="885">
        <f>IFERROR(SUM('monthly data'!MO302:MQ302)," ")</f>
        <v>15.606513478</v>
      </c>
      <c r="DQ302" s="885">
        <f>IFERROR(SUM('monthly data'!MR302:MT302)," ")</f>
        <v>108.186758168419</v>
      </c>
      <c r="DR302" s="885">
        <f>IFERROR(SUM('monthly data'!MU302:MW302)," ")</f>
        <v>3.1295420882380007</v>
      </c>
      <c r="DS302" s="885">
        <f>IFERROR(SUM('monthly data'!MX302:MZ302)," ")</f>
        <v>21.235042976999999</v>
      </c>
      <c r="DT302" s="885">
        <f>IFERROR(SUM('monthly data'!NA302:NC302)," ")</f>
        <v>31.405331294248995</v>
      </c>
      <c r="DU302" s="885">
        <f>IFERROR(SUM('monthly data'!ND302:NF302)," ")</f>
        <v>112.286340126</v>
      </c>
      <c r="DV302" s="885">
        <f>IFERROR(SUM('monthly data'!NG302:NI302)," ")</f>
        <v>68.280347867491002</v>
      </c>
      <c r="DW302" s="884"/>
      <c r="DX302" s="884"/>
      <c r="DY302" s="884"/>
      <c r="DZ302" s="884"/>
    </row>
    <row r="303" spans="1:130">
      <c r="A303" t="s">
        <v>1486</v>
      </c>
      <c r="B303" s="674" t="s">
        <v>1560</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743">
        <f>IFERROR(SUM('monthly data'!MR303:MT303)," ")</f>
        <v>80.220840465355053</v>
      </c>
      <c r="DR303" s="743">
        <f>IFERROR(SUM('monthly data'!MU303:MW303)," ")</f>
        <v>973.87734876998377</v>
      </c>
      <c r="DS303" s="743">
        <f>IFERROR(SUM('monthly data'!MX303:MZ303)," ")</f>
        <v>92.217234505701654</v>
      </c>
      <c r="DT303" s="743">
        <f>IFERROR(SUM('monthly data'!NA303:NC303)," ")</f>
        <v>208.8644406520238</v>
      </c>
      <c r="DU303" s="743">
        <f>IFERROR(SUM('monthly data'!ND303:NF303)," ")</f>
        <v>156.91325076887671</v>
      </c>
      <c r="DV303" s="743">
        <f>IFERROR(SUM('monthly data'!NG303:NI303)," ")</f>
        <v>358.48060014301416</v>
      </c>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91.995818455601437</v>
      </c>
      <c r="CC304" s="743">
        <f>SUM('monthly data'!IB304:ID304)</f>
        <v>21.457576517740705</v>
      </c>
      <c r="CD304" s="743">
        <f>SUM('monthly data'!IE304:IG304)</f>
        <v>-98.591762442170989</v>
      </c>
      <c r="CE304" s="743">
        <f>SUM('monthly data'!IH304:IJ304)</f>
        <v>53.146298721121198</v>
      </c>
      <c r="CF304" s="743">
        <f>SUM('monthly data'!IK304:IM304)</f>
        <v>77.922510084487612</v>
      </c>
      <c r="CG304" s="743">
        <f>SUM('monthly data'!IN304:IP304)</f>
        <v>-37.31558680693059</v>
      </c>
      <c r="CH304" s="743">
        <f>SUM('monthly data'!IQ304:IS304)</f>
        <v>-33.033651799483387</v>
      </c>
      <c r="CI304" s="743">
        <f>SUM('monthly data'!IT304:IV304)</f>
        <v>73.64718621667997</v>
      </c>
      <c r="CJ304" s="743">
        <f>SUM('monthly data'!IW304:IY304)</f>
        <v>51.087540706990865</v>
      </c>
      <c r="CK304" s="743">
        <f>SUM('monthly data'!IZ304:JB304)</f>
        <v>-49.922100775081887</v>
      </c>
      <c r="CL304" s="743">
        <f>SUM('monthly data'!JC304:JE304)</f>
        <v>-25.443226971919831</v>
      </c>
      <c r="CM304" s="743">
        <f>SUM('monthly data'!JF304:JH304)</f>
        <v>49.084066286545536</v>
      </c>
      <c r="CN304" s="743">
        <f>SUM('monthly data'!JI304:JK304)</f>
        <v>82.099057333833173</v>
      </c>
      <c r="CO304" s="743">
        <f>SUM('monthly data'!JL304:JN304)</f>
        <v>10.800150948091918</v>
      </c>
      <c r="CP304" s="743">
        <f>SUM('monthly data'!JO304:JQ304)</f>
        <v>-107.80090685404566</v>
      </c>
      <c r="CQ304" s="743">
        <f>SUM('monthly data'!JR304:JT304)</f>
        <v>119.8998761126896</v>
      </c>
      <c r="CR304" s="743">
        <f>SUM('monthly data'!JU304:JW304)</f>
        <v>109.56999086511509</v>
      </c>
      <c r="CS304" s="743">
        <f>SUM('monthly data'!JX304:JZ304)</f>
        <v>-5.6609875791843933</v>
      </c>
      <c r="CT304" s="743">
        <f>SUM('monthly data'!KA304:KC304)</f>
        <v>-138.08740983377498</v>
      </c>
      <c r="CU304" s="743">
        <f>SUM('monthly data'!KD304:KF304)</f>
        <v>132.19777031403407</v>
      </c>
      <c r="CV304" s="743">
        <f>SUM('monthly data'!KG304:KI304)</f>
        <v>85.693910477846885</v>
      </c>
      <c r="CW304" s="743">
        <f>SUM('monthly data'!KJ304:KL304)</f>
        <v>64.720874824395537</v>
      </c>
      <c r="CX304" s="743">
        <f>SUM('monthly data'!KM304:KO304)</f>
        <v>-134.89276920568304</v>
      </c>
      <c r="CY304" s="743">
        <f>SUM('monthly data'!KP304:KR304)</f>
        <v>112.61640936041182</v>
      </c>
      <c r="CZ304" s="743">
        <f>SUM('monthly data'!KS304:KU304)</f>
        <v>-144.01558889875869</v>
      </c>
      <c r="DA304" s="743">
        <f>SUM('monthly data'!KV304:KX304)</f>
        <v>-41.511495031515707</v>
      </c>
      <c r="DB304" s="743">
        <f>SUM('monthly data'!KY304:LA304)</f>
        <v>69.250931133657602</v>
      </c>
      <c r="DC304" s="743">
        <f>SUM('monthly data'!LB304:LD304)</f>
        <v>93.344214797450476</v>
      </c>
      <c r="DD304" s="743">
        <f>SUM('monthly data'!LE304:LG304)</f>
        <v>89.21823330244888</v>
      </c>
      <c r="DE304" s="743">
        <f>SUM('monthly data'!LH304:LJ304)</f>
        <v>-135.9806774842944</v>
      </c>
      <c r="DF304" s="743">
        <f>SUM('monthly data'!LK304:LM304)</f>
        <v>134.80728092416919</v>
      </c>
      <c r="DG304" s="743">
        <f>SUM('monthly data'!LN304:LP304)</f>
        <v>10.582061949892307</v>
      </c>
      <c r="DH304" s="743">
        <f>SUM('monthly data'!LQ304:LS304)</f>
        <v>2.4682309571866199</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208.81978136199322</v>
      </c>
      <c r="DN304" s="743">
        <f>IFERROR(SUM('monthly data'!MI304:MK304)," ")</f>
        <v>-285.58880414403404</v>
      </c>
      <c r="DO304" s="743">
        <f>IFERROR(SUM('monthly data'!ML304:MN304)," ")</f>
        <v>345.96220095439929</v>
      </c>
      <c r="DP304" s="743">
        <f>IFERROR(SUM('monthly data'!MO304:MQ304)," ")</f>
        <v>-282.28174592173252</v>
      </c>
      <c r="DQ304" s="743">
        <f>IFERROR(SUM('monthly data'!MR304:MT304)," ")</f>
        <v>273.56218083624884</v>
      </c>
      <c r="DR304" s="743">
        <f>IFERROR(SUM('monthly data'!MU304:MW304)," ")</f>
        <v>-704.00184060372715</v>
      </c>
      <c r="DS304" s="743">
        <f>IFERROR(SUM('monthly data'!MX304:MZ304)," ")</f>
        <v>354.75325608959849</v>
      </c>
      <c r="DT304" s="743">
        <f>IFERROR(SUM('monthly data'!NA304:NC304)," ")</f>
        <v>-90.867886776134569</v>
      </c>
      <c r="DU304" s="743">
        <f>IFERROR(SUM('monthly data'!ND304:NF304)," ")</f>
        <v>156.4504713664457</v>
      </c>
      <c r="DV304" s="743">
        <f>IFERROR(SUM('monthly data'!NG304:NI304)," ")</f>
        <v>20.465297401585815</v>
      </c>
      <c r="DW304" s="100"/>
      <c r="DX304" s="100"/>
      <c r="DY304" s="100"/>
      <c r="DZ304" s="100"/>
    </row>
    <row r="305" spans="1:130">
      <c r="A305" t="s">
        <v>1487</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-41.180098505474923</v>
      </c>
      <c r="CH305" s="743">
        <f>SUM('monthly data'!IQ305:IS305)</f>
        <v>-62.374305083256765</v>
      </c>
      <c r="CI305" s="743">
        <f>SUM('monthly data'!IT305:IV305)</f>
        <v>30.761432162020721</v>
      </c>
      <c r="CJ305" s="743">
        <f>SUM('monthly data'!IW305:IY305)</f>
        <v>45.310378860015945</v>
      </c>
      <c r="CK305" s="743">
        <f>SUM('monthly data'!IZ305:JB305)</f>
        <v>-74.310665322215982</v>
      </c>
      <c r="CL305" s="743">
        <f>SUM('monthly data'!JC305:JE305)</f>
        <v>-30.434693304082963</v>
      </c>
      <c r="CM305" s="743">
        <f>SUM('monthly data'!JF305:JH305)</f>
        <v>47.374908092083274</v>
      </c>
      <c r="CN305" s="743">
        <f>SUM('monthly data'!JI305:JK305)</f>
        <v>92.859668792514583</v>
      </c>
      <c r="CO305" s="743">
        <f>SUM('monthly data'!JL305:JN305)</f>
        <v>33.987465780944802</v>
      </c>
      <c r="CP305" s="743">
        <f>SUM('monthly data'!JO305:JQ305)</f>
        <v>-102.55208583404568</v>
      </c>
      <c r="CQ305" s="743">
        <f>SUM('monthly data'!JR305:JT305)</f>
        <v>119.28279574768966</v>
      </c>
      <c r="CR305" s="743">
        <f>SUM('monthly data'!JU305:JW305)</f>
        <v>67.761084419115093</v>
      </c>
      <c r="CS305" s="743">
        <f>SUM('monthly data'!JX305:JZ305)</f>
        <v>-19.983779794184333</v>
      </c>
      <c r="CT305" s="743">
        <f>SUM('monthly data'!KA305:KC305)</f>
        <v>-166.85192891577503</v>
      </c>
      <c r="CU305" s="743">
        <f>SUM('monthly data'!KD305:KF305)</f>
        <v>119.26430410803408</v>
      </c>
      <c r="CV305" s="743">
        <f>SUM('monthly data'!KG305:KI305)</f>
        <v>81.212322109846866</v>
      </c>
      <c r="CW305" s="743">
        <f>SUM('monthly data'!KJ305:KL305)</f>
        <v>-49.688814954104544</v>
      </c>
      <c r="CX305" s="743">
        <f>SUM('monthly data'!KM305:KO305)</f>
        <v>-81.942096306183117</v>
      </c>
      <c r="CY305" s="743">
        <f>SUM('monthly data'!KP305:KR305)</f>
        <v>115.15115528641178</v>
      </c>
      <c r="CZ305" s="743">
        <f>SUM('monthly data'!KS305:KU305)</f>
        <v>-109.78520199775869</v>
      </c>
      <c r="DA305" s="743">
        <f>SUM('monthly data'!KV305:KX305)</f>
        <v>-206.93382561351564</v>
      </c>
      <c r="DB305" s="743">
        <f>SUM('monthly data'!KY305:LA305)</f>
        <v>-20.687536782342391</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230.19642269576042</v>
      </c>
      <c r="DN305" s="743">
        <f>IFERROR(SUM('monthly data'!MI305:MK305)," ")</f>
        <v>-302.49231535203415</v>
      </c>
      <c r="DO305" s="743">
        <f>IFERROR(SUM('monthly data'!ML305:MN305)," ")</f>
        <v>240.03226113739925</v>
      </c>
      <c r="DP305" s="743">
        <f>IFERROR(SUM('monthly data'!MO305:MQ305)," ")</f>
        <v>-119.40152619405109</v>
      </c>
      <c r="DQ305" s="743">
        <f>IFERROR(SUM('monthly data'!MR305:MT305)," ")</f>
        <v>258.67801015024889</v>
      </c>
      <c r="DR305" s="743">
        <f>IFERROR(SUM('monthly data'!MU305:MW305)," ")</f>
        <v>-698.53792620772697</v>
      </c>
      <c r="DS305" s="743">
        <f>IFERROR(SUM('monthly data'!MX305:MZ305)," ")</f>
        <v>422.66845279359848</v>
      </c>
      <c r="DT305" s="743">
        <f>IFERROR(SUM('monthly data'!NA305:NC305)," ")</f>
        <v>-62.953566391134586</v>
      </c>
      <c r="DU305" s="743">
        <f>IFERROR(SUM('monthly data'!ND305:NF305)," ")</f>
        <v>-54.547899339554419</v>
      </c>
      <c r="DV305" s="743">
        <f>IFERROR(SUM('monthly data'!NG305:NI305)," ")</f>
        <v>51.031245945586022</v>
      </c>
      <c r="DW305" s="100"/>
      <c r="DX305" s="100"/>
      <c r="DY305" s="100"/>
      <c r="DZ305" s="100"/>
    </row>
    <row r="306" spans="1:130">
      <c r="A306" t="s">
        <v>1488</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2.1512138070000049</v>
      </c>
      <c r="DF306" s="743">
        <f>SUM('monthly data'!LK306:LM306)</f>
        <v>93.883001914000062</v>
      </c>
      <c r="DG306" s="743">
        <f>SUM('monthly data'!LN306:LP306)</f>
        <v>-23.255197567000067</v>
      </c>
      <c r="DH306" s="743">
        <f>SUM('monthly data'!LQ306:LS306)</f>
        <v>-48.590450539427479</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105.92993981700003</v>
      </c>
      <c r="DP306" s="743">
        <f>IFERROR(SUM('monthly data'!MO306:MQ306)," ")</f>
        <v>-162.88021972768146</v>
      </c>
      <c r="DQ306" s="743">
        <f>IFERROR(SUM('monthly data'!MR306:MT306)," ")</f>
        <v>14.884170685999948</v>
      </c>
      <c r="DR306" s="743">
        <f>IFERROR(SUM('monthly data'!MU306:MW306)," ")</f>
        <v>-5.4639143960001206</v>
      </c>
      <c r="DS306" s="743">
        <f>IFERROR(SUM('monthly data'!MX306:MZ306)," ")</f>
        <v>-67.915196703999996</v>
      </c>
      <c r="DT306" s="743">
        <f>IFERROR(SUM('monthly data'!NA306:NC306)," ")</f>
        <v>-27.914320384999982</v>
      </c>
      <c r="DU306" s="743">
        <f>IFERROR(SUM('monthly data'!ND306:NF306)," ")</f>
        <v>210.99837070600012</v>
      </c>
      <c r="DV306" s="743">
        <f>IFERROR(SUM('monthly data'!NG306:NI306)," ")</f>
        <v>-30.565948544000207</v>
      </c>
      <c r="DW306" s="100"/>
      <c r="DX306" s="100"/>
      <c r="DY306" s="100"/>
      <c r="DZ306" s="100"/>
    </row>
    <row r="307" spans="1:130">
      <c r="B307" s="760" t="s">
        <v>899</v>
      </c>
      <c r="C307" s="594" t="s">
        <v>1342</v>
      </c>
      <c r="D307" s="835">
        <f t="shared" ref="D307:BO307" si="4">+D282+D288-D291+D303+D304</f>
        <v>0</v>
      </c>
      <c r="E307" s="835">
        <f t="shared" si="4"/>
        <v>0</v>
      </c>
      <c r="F307" s="835">
        <f t="shared" si="4"/>
        <v>0</v>
      </c>
      <c r="G307" s="835">
        <f t="shared" si="4"/>
        <v>0</v>
      </c>
      <c r="H307" s="835">
        <f t="shared" si="4"/>
        <v>0</v>
      </c>
      <c r="I307" s="835">
        <f t="shared" si="4"/>
        <v>0</v>
      </c>
      <c r="J307" s="835">
        <f t="shared" si="4"/>
        <v>0</v>
      </c>
      <c r="K307" s="835">
        <f t="shared" si="4"/>
        <v>0</v>
      </c>
      <c r="L307" s="835">
        <f t="shared" si="4"/>
        <v>0</v>
      </c>
      <c r="M307" s="835">
        <f t="shared" si="4"/>
        <v>0</v>
      </c>
      <c r="N307" s="835">
        <f t="shared" si="4"/>
        <v>0</v>
      </c>
      <c r="O307" s="835">
        <f t="shared" si="4"/>
        <v>0</v>
      </c>
      <c r="P307" s="835">
        <f t="shared" si="4"/>
        <v>0</v>
      </c>
      <c r="Q307" s="835">
        <f t="shared" si="4"/>
        <v>0</v>
      </c>
      <c r="R307" s="835">
        <f t="shared" si="4"/>
        <v>0</v>
      </c>
      <c r="S307" s="835">
        <f t="shared" si="4"/>
        <v>3.9415812499999969</v>
      </c>
      <c r="T307" s="835">
        <f t="shared" si="4"/>
        <v>3.9415812499999969</v>
      </c>
      <c r="U307" s="835">
        <f t="shared" si="4"/>
        <v>3.9415812499999969</v>
      </c>
      <c r="V307" s="835">
        <f t="shared" si="4"/>
        <v>3.9415812499999969</v>
      </c>
      <c r="W307" s="835">
        <f t="shared" si="4"/>
        <v>3.6143999999999985</v>
      </c>
      <c r="X307" s="835">
        <f t="shared" si="4"/>
        <v>3.6143999999999985</v>
      </c>
      <c r="Y307" s="835">
        <f t="shared" si="4"/>
        <v>3.6143999999999985</v>
      </c>
      <c r="Z307" s="835">
        <f t="shared" si="4"/>
        <v>3.6143999999999985</v>
      </c>
      <c r="AA307" s="835">
        <f t="shared" si="4"/>
        <v>4.3728062500000027</v>
      </c>
      <c r="AB307" s="835">
        <f t="shared" si="4"/>
        <v>4.3728062500000027</v>
      </c>
      <c r="AC307" s="835">
        <f t="shared" si="4"/>
        <v>4.3728062500000027</v>
      </c>
      <c r="AD307" s="835">
        <f t="shared" si="4"/>
        <v>4.3728062500000027</v>
      </c>
      <c r="AE307" s="835">
        <f t="shared" si="4"/>
        <v>2.4018187500000008</v>
      </c>
      <c r="AF307" s="835">
        <f t="shared" si="4"/>
        <v>2.4018187500000008</v>
      </c>
      <c r="AG307" s="835">
        <f t="shared" si="4"/>
        <v>2.4018187500000008</v>
      </c>
      <c r="AH307" s="835">
        <f t="shared" si="4"/>
        <v>2.4018187500000008</v>
      </c>
      <c r="AI307" s="835">
        <f t="shared" si="4"/>
        <v>1.5462874999999974</v>
      </c>
      <c r="AJ307" s="835">
        <f t="shared" si="4"/>
        <v>1.5462874999999974</v>
      </c>
      <c r="AK307" s="835">
        <f t="shared" si="4"/>
        <v>1.5462874999999974</v>
      </c>
      <c r="AL307" s="835">
        <f t="shared" si="4"/>
        <v>1.5462874999999974</v>
      </c>
      <c r="AM307" s="835">
        <f t="shared" si="4"/>
        <v>1.4295579649999977</v>
      </c>
      <c r="AN307" s="835">
        <f t="shared" si="4"/>
        <v>1.4295579649999977</v>
      </c>
      <c r="AO307" s="835">
        <f t="shared" si="4"/>
        <v>1.4295579649999977</v>
      </c>
      <c r="AP307" s="835">
        <f t="shared" si="4"/>
        <v>1.4295579649999977</v>
      </c>
      <c r="AQ307" s="835">
        <f t="shared" si="4"/>
        <v>-0.29717157000000638</v>
      </c>
      <c r="AR307" s="835">
        <f t="shared" si="4"/>
        <v>-0.29717157000000638</v>
      </c>
      <c r="AS307" s="835">
        <f t="shared" si="4"/>
        <v>-0.29717157000000638</v>
      </c>
      <c r="AT307" s="835">
        <f t="shared" si="4"/>
        <v>-0.29717157000000638</v>
      </c>
      <c r="AU307" s="835">
        <f t="shared" si="4"/>
        <v>0.39897671500001541</v>
      </c>
      <c r="AV307" s="835">
        <f t="shared" si="4"/>
        <v>0.39897671500001541</v>
      </c>
      <c r="AW307" s="835">
        <f t="shared" si="4"/>
        <v>0.39897671500001541</v>
      </c>
      <c r="AX307" s="835">
        <f t="shared" si="4"/>
        <v>0.39897671500001541</v>
      </c>
      <c r="AY307" s="835">
        <f t="shared" si="4"/>
        <v>-1.3176100000000019</v>
      </c>
      <c r="AZ307" s="835">
        <f t="shared" si="4"/>
        <v>6.3730900000000332</v>
      </c>
      <c r="BA307" s="835">
        <f t="shared" si="4"/>
        <v>-7.4618599999999802</v>
      </c>
      <c r="BB307" s="835">
        <f t="shared" si="4"/>
        <v>10.954029999999996</v>
      </c>
      <c r="BC307" s="835">
        <f t="shared" si="4"/>
        <v>-6.3936200000000234</v>
      </c>
      <c r="BD307" s="835">
        <f t="shared" si="4"/>
        <v>10.39497999999999</v>
      </c>
      <c r="BE307" s="835">
        <f t="shared" si="4"/>
        <v>-8.5269100000000257</v>
      </c>
      <c r="BF307" s="835">
        <f t="shared" si="4"/>
        <v>12.547100000000015</v>
      </c>
      <c r="BG307" s="835">
        <f t="shared" si="4"/>
        <v>1.974720000000012</v>
      </c>
      <c r="BH307" s="835">
        <f t="shared" si="4"/>
        <v>3.2084600000000023</v>
      </c>
      <c r="BI307" s="835">
        <f t="shared" si="4"/>
        <v>-2.6834999999999951</v>
      </c>
      <c r="BJ307" s="835">
        <f t="shared" si="4"/>
        <v>8.5502000000000251</v>
      </c>
      <c r="BK307" s="835">
        <f t="shared" si="4"/>
        <v>-17.789259999999992</v>
      </c>
      <c r="BL307" s="835">
        <f t="shared" si="4"/>
        <v>23.877780000000016</v>
      </c>
      <c r="BM307" s="835">
        <f t="shared" si="4"/>
        <v>-5.3267999999999827</v>
      </c>
      <c r="BN307" s="835">
        <f t="shared" si="4"/>
        <v>12.48940000000001</v>
      </c>
      <c r="BO307" s="835">
        <f t="shared" si="4"/>
        <v>-24.888199999999998</v>
      </c>
      <c r="BP307" s="835">
        <f t="shared" ref="BP307:DK307" si="5">+BP282+BP288-BP291+BP303+BP304</f>
        <v>29.577989999999978</v>
      </c>
      <c r="BQ307" s="835">
        <f t="shared" si="5"/>
        <v>-9.6554000000000002</v>
      </c>
      <c r="BR307" s="835">
        <f t="shared" si="5"/>
        <v>17.553900000000013</v>
      </c>
      <c r="BS307" s="835">
        <f t="shared" si="5"/>
        <v>2.3514100000000298</v>
      </c>
      <c r="BT307" s="835">
        <f t="shared" si="5"/>
        <v>3.4427000000000731</v>
      </c>
      <c r="BU307" s="835">
        <f t="shared" si="5"/>
        <v>-13.870599999999982</v>
      </c>
      <c r="BV307" s="835">
        <f t="shared" si="5"/>
        <v>0</v>
      </c>
      <c r="BW307" s="835">
        <f t="shared" si="5"/>
        <v>0</v>
      </c>
      <c r="BX307" s="835">
        <f t="shared" si="5"/>
        <v>0</v>
      </c>
      <c r="BY307" s="835">
        <f t="shared" si="5"/>
        <v>-24.128780344999996</v>
      </c>
      <c r="BZ307" s="835">
        <f t="shared" si="5"/>
        <v>31.722223606000089</v>
      </c>
      <c r="CA307" s="835">
        <f t="shared" si="5"/>
        <v>-33.189632358000004</v>
      </c>
      <c r="CB307" s="835">
        <f t="shared" si="5"/>
        <v>40.847731711000023</v>
      </c>
      <c r="CC307" s="835">
        <f t="shared" si="5"/>
        <v>-43.32888581400006</v>
      </c>
      <c r="CD307" s="835">
        <f t="shared" si="5"/>
        <v>-5.994721582999972</v>
      </c>
      <c r="CE307" s="835">
        <f t="shared" si="5"/>
        <v>-23.277224175000029</v>
      </c>
      <c r="CF307" s="835">
        <f t="shared" si="5"/>
        <v>49.448980567000007</v>
      </c>
      <c r="CG307" s="835">
        <f t="shared" si="5"/>
        <v>-35.978180779000049</v>
      </c>
      <c r="CH307" s="835">
        <f t="shared" si="5"/>
        <v>21.157514804000037</v>
      </c>
      <c r="CI307" s="835">
        <f t="shared" si="5"/>
        <v>-28.950741945999937</v>
      </c>
      <c r="CJ307" s="835">
        <f t="shared" si="5"/>
        <v>71.389433475000033</v>
      </c>
      <c r="CK307" s="835">
        <f t="shared" si="5"/>
        <v>-108.09003015917534</v>
      </c>
      <c r="CL307" s="835">
        <f t="shared" si="5"/>
        <v>71.702937477309334</v>
      </c>
      <c r="CM307" s="835">
        <f t="shared" si="5"/>
        <v>-6.1970935173163895</v>
      </c>
      <c r="CN307" s="835">
        <f t="shared" si="5"/>
        <v>8.5452167075714129</v>
      </c>
      <c r="CO307" s="835">
        <f t="shared" si="5"/>
        <v>-98.749937026514402</v>
      </c>
      <c r="CP307" s="835">
        <f t="shared" si="5"/>
        <v>-36.644430113088603</v>
      </c>
      <c r="CQ307" s="835">
        <f t="shared" si="5"/>
        <v>98.910877637292188</v>
      </c>
      <c r="CR307" s="835">
        <f t="shared" si="5"/>
        <v>105.28274036825884</v>
      </c>
      <c r="CS307" s="835">
        <f t="shared" si="5"/>
        <v>-99.496350276955397</v>
      </c>
      <c r="CT307" s="835">
        <f t="shared" si="5"/>
        <v>-36.767970106893529</v>
      </c>
      <c r="CU307" s="835">
        <f t="shared" si="5"/>
        <v>51.14212585506526</v>
      </c>
      <c r="CV307" s="835">
        <f t="shared" si="5"/>
        <v>-3.7059068038050214</v>
      </c>
      <c r="CW307" s="835">
        <f t="shared" si="5"/>
        <v>-28.61015216049978</v>
      </c>
      <c r="CX307" s="835">
        <f t="shared" si="5"/>
        <v>11.66160711483289</v>
      </c>
      <c r="CY307" s="835">
        <f t="shared" si="5"/>
        <v>-29.880921767671211</v>
      </c>
      <c r="CZ307" s="835">
        <f t="shared" si="5"/>
        <v>54.362709684669625</v>
      </c>
      <c r="DA307" s="835">
        <f t="shared" si="5"/>
        <v>-133.94100015239707</v>
      </c>
      <c r="DB307" s="835">
        <f t="shared" si="5"/>
        <v>109.78737983929842</v>
      </c>
      <c r="DC307" s="835">
        <f t="shared" si="5"/>
        <v>43.548482302864656</v>
      </c>
      <c r="DD307" s="835">
        <f t="shared" si="5"/>
        <v>9.7445105012355384</v>
      </c>
      <c r="DE307" s="835">
        <f t="shared" si="5"/>
        <v>-110.00434470027676</v>
      </c>
      <c r="DF307" s="835">
        <f t="shared" si="5"/>
        <v>263.80979528442856</v>
      </c>
      <c r="DG307" s="835">
        <f t="shared" si="5"/>
        <v>-143.45792308625738</v>
      </c>
      <c r="DH307" s="835">
        <f t="shared" si="5"/>
        <v>-234.93681098606163</v>
      </c>
      <c r="DI307" s="835">
        <f t="shared" si="5"/>
        <v>-49.263377032798815</v>
      </c>
      <c r="DJ307" s="835">
        <f t="shared" si="5"/>
        <v>94.573615640781767</v>
      </c>
      <c r="DK307" s="835">
        <f t="shared" si="5"/>
        <v>-6.2110897210536677</v>
      </c>
      <c r="DL307" s="835">
        <f t="shared" ref="DL307:DO307" si="6">+DL282+DL288-DL291+DL303+DL304</f>
        <v>-59.291763273500742</v>
      </c>
      <c r="DM307" s="835">
        <f>+DM282+DM288-DM291+DM303+DM304</f>
        <v>97.186218367363779</v>
      </c>
      <c r="DN307" s="835">
        <f t="shared" si="6"/>
        <v>-37.411743157039439</v>
      </c>
      <c r="DO307" s="835">
        <f t="shared" si="6"/>
        <v>-60.436126815806915</v>
      </c>
      <c r="DP307" s="835">
        <f>+DP282+DP288-DP291+DP303+DP304</f>
        <v>66.609795270799509</v>
      </c>
      <c r="DQ307" s="835">
        <f t="shared" ref="DQ307:DV307" si="7">+DQ282+DQ288-DQ291+DQ303+DQ304</f>
        <v>32.147933464308181</v>
      </c>
      <c r="DR307" s="835">
        <f t="shared" si="7"/>
        <v>-16.542177659746585</v>
      </c>
      <c r="DS307" s="835">
        <f t="shared" si="7"/>
        <v>7.0835182084310873</v>
      </c>
      <c r="DT307" s="835">
        <f t="shared" si="7"/>
        <v>-12.388396746910345</v>
      </c>
      <c r="DU307" s="835">
        <f t="shared" si="7"/>
        <v>-4.9055471948704508</v>
      </c>
      <c r="DV307" s="835">
        <f t="shared" si="7"/>
        <v>47.109079043182135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1563</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113">
        <f>IF('monthly data'!MT312=0,"",AVERAGE('monthly data'!MR312:MT312))</f>
        <v>6.666666666666667</v>
      </c>
      <c r="DR312" s="113">
        <f>IF('monthly data'!MW312=0,"",AVERAGE('monthly data'!MU312:MW312))</f>
        <v>6.5</v>
      </c>
      <c r="DS312" s="113">
        <f>IFERROR(IF('monthly data'!MZ312=0,"",AVERAGE('monthly data'!MX312:MZ312)),"")</f>
        <v>6.5</v>
      </c>
      <c r="DT312" s="113">
        <f>IFERROR(IF('monthly data'!NC312=0,"",AVERAGE('monthly data'!NA312:NC312)),"")</f>
        <v>6.5</v>
      </c>
      <c r="DU312" s="113">
        <f>IFERROR(IF('monthly data'!NF312=0,"",AVERAGE('monthly data'!MF312:ND312)),"")</f>
        <v>6.94</v>
      </c>
      <c r="DV312" s="113">
        <f>IFERROR(IF('monthly data'!NI312=0,"",AVERAGE('monthly data'!NG312:NI312)),"")</f>
        <v>6.75</v>
      </c>
      <c r="DW312" s="113">
        <f>IFERROR(IF('monthly data'!NL312=0,"",AVERAGE('monthly data'!NJ312:NL312)),"")</f>
        <v>7.083333333333333</v>
      </c>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113" t="str">
        <f>IFERROR(IF('monthly data'!MT313=0,"",AVERAGE('monthly data'!MR313:MT313)),"")</f>
        <v/>
      </c>
      <c r="DR313" s="113">
        <f>IF('monthly data'!MW313=0,"",AVERAGE('monthly data'!MU313:MW313))</f>
        <v>10.497342992087608</v>
      </c>
      <c r="DS313" s="113">
        <f>IFERROR(IF('monthly data'!MZ313=0,"",AVERAGE('monthly data'!MX313:MZ313)),"")</f>
        <v>9.2652265008059125</v>
      </c>
      <c r="DT313" s="113" t="str">
        <f>IFERROR(IF('monthly data'!NC313=0,"",AVERAGE('monthly data'!NA313:NC313)),"")</f>
        <v/>
      </c>
      <c r="DU313" s="113">
        <f>IFERROR(IF('monthly data'!NF313=0,"",AVERAGE('monthly data'!MF313:ND313)),"")</f>
        <v>9.9394926864174913</v>
      </c>
      <c r="DV313" s="113">
        <f>IFERROR(IF('monthly data'!NI313=0,"",AVERAGE('monthly data'!NG313:NI313)),"")</f>
        <v>8.9831018919312555</v>
      </c>
      <c r="DW313" s="113" t="str">
        <f>IFERROR(IF('monthly data'!NL313=0,"",AVERAGE('monthly data'!NJ313:NL313)),"")</f>
        <v/>
      </c>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113">
        <f>IF('monthly data'!MT314=0,"",AVERAGE('monthly data'!MR314:MT314))</f>
        <v>16.14</v>
      </c>
      <c r="DR314" s="113">
        <f>IF('monthly data'!MW314=0,"",AVERAGE('monthly data'!MU314:MW314))</f>
        <v>15.85</v>
      </c>
      <c r="DS314" s="113">
        <f>IFERROR(IF('monthly data'!MZ314=0,"",AVERAGE('monthly data'!MX314:MZ314)),"")</f>
        <v>15.855</v>
      </c>
      <c r="DT314" s="113">
        <f>IFERROR(IF('monthly data'!NC314=0,"",AVERAGE('monthly data'!NA314:NC314)),"")</f>
        <v>15.966666666666667</v>
      </c>
      <c r="DU314" s="113">
        <f>IFERROR(IF('monthly data'!NF314=0,"",AVERAGE('monthly data'!MF314:ND314)),"")</f>
        <v>15.964761904761907</v>
      </c>
      <c r="DV314" s="113">
        <f>IFERROR(IF('monthly data'!NI314=0,"",AVERAGE('monthly data'!NG314:NI314)),"")</f>
        <v>15.719999999999999</v>
      </c>
      <c r="DW314" s="113">
        <f>IFERROR(IF('monthly data'!NL314=0,"",AVERAGE('monthly data'!NJ314:NL314)),"")</f>
        <v>15.613333333333335</v>
      </c>
      <c r="DX314" s="113"/>
      <c r="DY314" s="113"/>
      <c r="DZ314" s="113"/>
    </row>
    <row r="315" spans="1:130">
      <c r="A315" s="638" t="s">
        <v>1519</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113">
        <f>IF('monthly data'!MT315=0,"",AVERAGE('monthly data'!MR315:MT315))</f>
        <v>6.666666666666667</v>
      </c>
      <c r="DR315" s="113">
        <f>IF('monthly data'!MW315=0,"",AVERAGE('monthly data'!MU315:MW315))</f>
        <v>6.5</v>
      </c>
      <c r="DS315" s="113">
        <f>IFERROR(IF('monthly data'!MZ315=0,"",AVERAGE('monthly data'!MX315:MZ315)),"")</f>
        <v>6.5</v>
      </c>
      <c r="DT315" s="113">
        <f>IFERROR(IF('monthly data'!NC315=0,"",AVERAGE('monthly data'!NA315:NC315)),"")</f>
        <v>6.5</v>
      </c>
      <c r="DU315" s="113">
        <f>IFERROR(IF('monthly data'!NF315=0,"",AVERAGE('monthly data'!MF315:ND315)),"")</f>
        <v>6.94</v>
      </c>
      <c r="DV315" s="113">
        <f>IFERROR(IF('monthly data'!NI315=0,"",AVERAGE('monthly data'!NG315:NI315)),"")</f>
        <v>6.75</v>
      </c>
      <c r="DW315" s="113">
        <f>IFERROR(IF('monthly data'!NL315=0,"",AVERAGE('monthly data'!NJ315:NL315)),"")</f>
        <v>7.083333333333333</v>
      </c>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113">
        <f>IF('monthly data'!MT316=0,"",AVERAGE('monthly data'!MR316:MT316))</f>
        <v>5.666666666666667</v>
      </c>
      <c r="DR316" s="113">
        <f>IF('monthly data'!MW316=0,"",AVERAGE('monthly data'!MU316:MW316))</f>
        <v>5.5</v>
      </c>
      <c r="DS316" s="113">
        <f>IFERROR(IF('monthly data'!MZ316=0,"",AVERAGE('monthly data'!MX316:MZ316)),"")</f>
        <v>5.5</v>
      </c>
      <c r="DT316" s="113">
        <f>IFERROR(IF('monthly data'!NC316=0,"",AVERAGE('monthly data'!NA316:NC316)),"")</f>
        <v>5.5</v>
      </c>
      <c r="DU316" s="113">
        <f>IFERROR(IF('monthly data'!NF316=0,"",AVERAGE('monthly data'!MF316:ND316)),"")</f>
        <v>5.94</v>
      </c>
      <c r="DV316" s="113">
        <f>IFERROR(IF('monthly data'!NI316=0,"",AVERAGE('monthly data'!NG316:NI316)),"")</f>
        <v>5.75</v>
      </c>
      <c r="DW316" s="113">
        <f>IFERROR(IF('monthly data'!NL316=0,"",AVERAGE('monthly data'!NJ316:NL316)),"")</f>
        <v>6.083333333333333</v>
      </c>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113">
        <f>IF('monthly data'!MT317=0,"",AVERAGE('monthly data'!MR317:MT317))</f>
        <v>7.666666666666667</v>
      </c>
      <c r="DR317" s="113">
        <f>IF('monthly data'!MW317=0,"",AVERAGE('monthly data'!MU317:MW317))</f>
        <v>7.5</v>
      </c>
      <c r="DS317" s="113">
        <f>IFERROR(IF('monthly data'!MZ317=0,"",AVERAGE('monthly data'!MX317:MZ317)),"")</f>
        <v>7.5</v>
      </c>
      <c r="DT317" s="113">
        <f>IFERROR(IF('monthly data'!NC317=0,"",AVERAGE('monthly data'!NA317:NC317)),"")</f>
        <v>7.5</v>
      </c>
      <c r="DU317" s="113">
        <f>IFERROR(IF('monthly data'!NF317=0,"",AVERAGE('monthly data'!MF317:ND317)),"")</f>
        <v>7.94</v>
      </c>
      <c r="DV317" s="113">
        <f>IFERROR(IF('monthly data'!NI317=0,"",AVERAGE('monthly data'!NG317:NI317)),"")</f>
        <v>7.75</v>
      </c>
      <c r="DW317" s="113">
        <f>IFERROR(IF('monthly data'!NL317=0,"",AVERAGE('monthly data'!NJ317:NL317)),"")</f>
        <v>8.0833333333333339</v>
      </c>
      <c r="DX317" s="113"/>
      <c r="DY317" s="113"/>
      <c r="DZ317" s="113"/>
    </row>
    <row r="318" spans="1:130">
      <c r="A318" t="s">
        <v>1553</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113">
        <f>IF('monthly data'!MT318=0,"",AVERAGE('monthly data'!MR318:MT318))</f>
        <v>6.666666666666667</v>
      </c>
      <c r="DR318" s="113">
        <f>IF('monthly data'!MW318=0,"",AVERAGE('monthly data'!MU318:MW318))</f>
        <v>6.5</v>
      </c>
      <c r="DS318" s="113">
        <f>IFERROR(IF('monthly data'!MZ318=0,"",AVERAGE('monthly data'!MX318:MZ318)),"")</f>
        <v>6.5</v>
      </c>
      <c r="DT318" s="113">
        <f>IFERROR(IF('monthly data'!NC318=0,"",AVERAGE('monthly data'!NA318:NC318)),"")</f>
        <v>6.5</v>
      </c>
      <c r="DU318" s="113">
        <f>IFERROR(IF('monthly data'!NF318=0,"",AVERAGE('monthly data'!MF318:ND318)),"")</f>
        <v>6.94</v>
      </c>
      <c r="DV318" s="113">
        <f>IFERROR(IF('monthly data'!NI318=0,"",AVERAGE('monthly data'!NG318:NI318)),"")</f>
        <v>6.75</v>
      </c>
      <c r="DW318" s="113">
        <f>IFERROR(IF('monthly data'!NL318=0,"",AVERAGE('monthly data'!NJ318:NL318)),"")</f>
        <v>7.083333333333333</v>
      </c>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113">
        <f>IF('monthly data'!MT319=0,"",AVERAGE('monthly data'!MR319:MT319))</f>
        <v>8.6666666666666661</v>
      </c>
      <c r="DR319" s="113">
        <f>IF('monthly data'!MW319=0,"",AVERAGE('monthly data'!MU319:MW319))</f>
        <v>8.5</v>
      </c>
      <c r="DS319" s="113">
        <f>IFERROR(IF('monthly data'!MZ319=0,"",AVERAGE('monthly data'!MX319:MZ319)),"")</f>
        <v>8.5</v>
      </c>
      <c r="DT319" s="113">
        <f>IFERROR(IF('monthly data'!NC319=0,"",AVERAGE('monthly data'!NA319:NC319)),"")</f>
        <v>8.5</v>
      </c>
      <c r="DU319" s="113">
        <f>IFERROR(IF('monthly data'!NF319=0,"",AVERAGE('monthly data'!MF319:ND319)),"")</f>
        <v>8.94</v>
      </c>
      <c r="DV319" s="113">
        <f>IFERROR(IF('monthly data'!NI319=0,"",AVERAGE('monthly data'!NG319:NI319)),"")</f>
        <v>8.75</v>
      </c>
      <c r="DW319" s="113">
        <f>IFERROR(IF('monthly data'!NL319=0,"",AVERAGE('monthly data'!NJ319:NL319)),"")</f>
        <v>9.0833333333333339</v>
      </c>
      <c r="DX319" s="113"/>
      <c r="DY319" s="113"/>
      <c r="DZ319" s="113"/>
    </row>
    <row r="320" spans="1:130">
      <c r="A320" t="s">
        <v>1518</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113">
        <f>IF('monthly data'!MT320=0,"",AVERAGE('monthly data'!MR320:MT320))</f>
        <v>7.2580099158369649</v>
      </c>
      <c r="DR320" s="113">
        <f>IF('monthly data'!MW320=0,"",AVERAGE('monthly data'!MU320:MW320))</f>
        <v>6.7816959934519021</v>
      </c>
      <c r="DS320" s="113">
        <f>IFERROR(IF('monthly data'!MZ320=0,"",AVERAGE('monthly data'!MX320:MZ320)),"")</f>
        <v>6.7763999859421995</v>
      </c>
      <c r="DT320" s="113">
        <f>IFERROR(IF('monthly data'!NC320=0,"",AVERAGE('monthly data'!NA320:NC320)),"")</f>
        <v>6.3091661617251722</v>
      </c>
      <c r="DU320" s="113">
        <f>IFERROR(IF('monthly data'!NF320=0,"",AVERAGE('monthly data'!MF320:ND320)),"")</f>
        <v>7.3939659890517282</v>
      </c>
      <c r="DV320" s="113">
        <f>IFERROR(IF('monthly data'!NI320=0,"",AVERAGE('monthly data'!NG320:NI320)),"")</f>
        <v>6.866579364753477</v>
      </c>
      <c r="DW320" s="113">
        <f>IFERROR(IF('monthly data'!NL320=0,"",AVERAGE('monthly data'!NJ320:NL320)),"")</f>
        <v>7.132826224200687</v>
      </c>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113">
        <f>IF('monthly data'!MT321=0,"",AVERAGE('monthly data'!MR321:MT321))</f>
        <v>5</v>
      </c>
      <c r="DR321" s="113">
        <f>IF('monthly data'!MW321=0,"",AVERAGE('monthly data'!MU321:MW321))</f>
        <v>5</v>
      </c>
      <c r="DS321" s="113">
        <f>IFERROR(IF('monthly data'!MZ321=0,"",AVERAGE('monthly data'!MX321:MZ321)),"")</f>
        <v>5</v>
      </c>
      <c r="DT321" s="113">
        <f>IFERROR(IF('monthly data'!NC321=0,"",AVERAGE('monthly data'!NA321:NC321)),"")</f>
        <v>5</v>
      </c>
      <c r="DU321" s="113">
        <f>IFERROR(IF('monthly data'!NF321=0,"",AVERAGE('monthly data'!MF321:ND321)),"")</f>
        <v>5</v>
      </c>
      <c r="DV321" s="113">
        <f>IFERROR(IF('monthly data'!NI321=0,"",AVERAGE('monthly data'!NG321:NI321)),"")</f>
        <v>5</v>
      </c>
      <c r="DW321" s="113">
        <f>IFERROR(IF('monthly data'!NL321=0,"",AVERAGE('monthly data'!NJ321:NL321)),"")</f>
        <v>5</v>
      </c>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113" t="str">
        <f>IF('monthly data'!MT322=0,"",AVERAGE('monthly data'!MR322:MT322))</f>
        <v/>
      </c>
      <c r="DR322" s="113" t="str">
        <f>IF('monthly data'!MW322=0,"",AVERAGE('monthly data'!MU322:MW322))</f>
        <v/>
      </c>
      <c r="DS322" s="113" t="str">
        <f>IFERROR(IF('monthly data'!MZ322=0,"",AVERAGE('monthly data'!MX322:MZ322)),"")</f>
        <v/>
      </c>
      <c r="DT322" s="113" t="str">
        <f>IFERROR(IF('monthly data'!NC322=0,"",AVERAGE('monthly data'!NA322:NC322)),"")</f>
        <v/>
      </c>
      <c r="DU322" s="113" t="str">
        <f>IFERROR(IF('monthly data'!NF322=0,"",AVERAGE('monthly data'!MF322:ND322)),"")</f>
        <v/>
      </c>
      <c r="DV322" s="113" t="str">
        <f>IFERROR(IF('monthly data'!NI322=0,"",AVERAGE('monthly data'!NG322:NI322)),"")</f>
        <v/>
      </c>
      <c r="DW322" s="113" t="str">
        <f>IFERROR(IF('monthly data'!NL322=0,"",AVERAGE('monthly data'!NJ322:NL322)),"")</f>
        <v/>
      </c>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113">
        <f>IF('monthly data'!MT323=0,"",AVERAGE('monthly data'!MR323:MT323))</f>
        <v>7.1039373780730157</v>
      </c>
      <c r="DR323" s="113">
        <f>IF('monthly data'!MW323=0,"",AVERAGE('monthly data'!MU323:MW323))</f>
        <v>6.520233149864727</v>
      </c>
      <c r="DS323" s="113">
        <f>IFERROR(IF('monthly data'!MZ323=0,"",AVERAGE('monthly data'!MX323:MZ323)),"")</f>
        <v>6.770881558187436</v>
      </c>
      <c r="DT323" s="113">
        <f>IFERROR(IF('monthly data'!NC323=0,"",AVERAGE('monthly data'!NA323:NC323)),"")</f>
        <v>5.4123761000580819</v>
      </c>
      <c r="DU323" s="113">
        <f>IFERROR(IF('monthly data'!NF323=0,"",AVERAGE('monthly data'!MF323:ND323)),"")</f>
        <v>7.355606229276539</v>
      </c>
      <c r="DV323" s="113">
        <f>IFERROR(IF('monthly data'!NI323=0,"",AVERAGE('monthly data'!NG323:NI323)),"")</f>
        <v>6.8635939338302547</v>
      </c>
      <c r="DW323" s="113">
        <f>IFERROR(IF('monthly data'!NL323=0,"",AVERAGE('monthly data'!NJ323:NL323)),"")</f>
        <v>7.1796593745839843</v>
      </c>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113">
        <f>IF('monthly data'!MT324=0,"",AVERAGE('monthly data'!MR324:MT324))</f>
        <v>7.2460864897510362</v>
      </c>
      <c r="DR324" s="113">
        <f>IF('monthly data'!MW324=0,"",AVERAGE('monthly data'!MU324:MW324))</f>
        <v>6.9731061567379591</v>
      </c>
      <c r="DS324" s="113">
        <f>IFERROR(IF('monthly data'!MZ324=0,"",AVERAGE('monthly data'!MX324:MZ324)),"")</f>
        <v>7.1278155205987765</v>
      </c>
      <c r="DT324" s="113">
        <f>IFERROR(IF('monthly data'!NC324=0,"",AVERAGE('monthly data'!NA324:NC324)),"")</f>
        <v>5.6357764420920491</v>
      </c>
      <c r="DU324" s="113">
        <f>IFERROR(IF('monthly data'!NF324=0,"",AVERAGE('monthly data'!MF324:ND324)),"")</f>
        <v>7.7266277475983145</v>
      </c>
      <c r="DV324" s="113">
        <f>IFERROR(IF('monthly data'!NI324=0,"",AVERAGE('monthly data'!NG324:NI324)),"")</f>
        <v>7.2299565605799225</v>
      </c>
      <c r="DW324" s="113">
        <f>IFERROR(IF('monthly data'!NL324=0,"",AVERAGE('monthly data'!NJ324:NL324)),"")</f>
        <v>8.1900663750821625</v>
      </c>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113">
        <f>IF('monthly data'!MT325=0,"",AVERAGE('monthly data'!MR325:MT325))</f>
        <v>7.4889454166373186</v>
      </c>
      <c r="DR325" s="113">
        <f>IF('monthly data'!MW325=0,"",AVERAGE('monthly data'!MU325:MW325))</f>
        <v>7.1454628443894137</v>
      </c>
      <c r="DS325" s="113">
        <f>IFERROR(IF('monthly data'!MZ325=0,"",AVERAGE('monthly data'!MX325:MZ325)),"")</f>
        <v>7.329658813380834</v>
      </c>
      <c r="DT325" s="113">
        <f>IFERROR(IF('monthly data'!NC325=0,"",AVERAGE('monthly data'!NA325:NC325)),"")</f>
        <v>5.8688095853269564</v>
      </c>
      <c r="DU325" s="113">
        <f>IFERROR(IF('monthly data'!NF325=0,"",AVERAGE('monthly data'!MF325:ND325)),"")</f>
        <v>8.2056596057680089</v>
      </c>
      <c r="DV325" s="113">
        <f>IFERROR(IF('monthly data'!NI325=0,"",AVERAGE('monthly data'!NG325:NI325)),"")</f>
        <v>7.3950934533117119</v>
      </c>
      <c r="DW325" s="113">
        <f>IFERROR(IF('monthly data'!NL325=0,"",AVERAGE('monthly data'!NJ325:NL325)),"")</f>
        <v>8.4074671093222619</v>
      </c>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113">
        <f>IF('monthly data'!MT326=0,"",AVERAGE('monthly data'!MR326:MT326))</f>
        <v>8.296797494723295</v>
      </c>
      <c r="DR326" s="113">
        <f>IF('monthly data'!MW326=0,"",AVERAGE('monthly data'!MU326:MW326))</f>
        <v>7.4886950270278767</v>
      </c>
      <c r="DS326" s="113">
        <f>IFERROR(IF('monthly data'!MZ326=0,"",AVERAGE('monthly data'!MX326:MZ326)),"")</f>
        <v>7.977648984147379</v>
      </c>
      <c r="DT326" s="113">
        <f>IFERROR(IF('monthly data'!NC326=0,"",AVERAGE('monthly data'!NA326:NC326)),"")</f>
        <v>6.4670566494851736</v>
      </c>
      <c r="DU326" s="113">
        <f>IFERROR(IF('monthly data'!NF326=0,"",AVERAGE('monthly data'!MF326:ND326)),"")</f>
        <v>8.6900849250088861</v>
      </c>
      <c r="DV326" s="113">
        <f>IFERROR(IF('monthly data'!NI326=0,"",AVERAGE('monthly data'!NG326:NI326)),"")</f>
        <v>8.1438061618213791</v>
      </c>
      <c r="DW326" s="113">
        <f>IFERROR(IF('monthly data'!NL326=0,"",AVERAGE('monthly data'!NJ326:NL326)),"")</f>
        <v>8.6718440888823718</v>
      </c>
      <c r="DX326" s="113"/>
      <c r="DY326" s="113"/>
      <c r="DZ326" s="113"/>
    </row>
    <row r="327" spans="1:130" s="216" customFormat="1">
      <c r="A327" s="749" t="s">
        <v>1467</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113">
        <f>IF('monthly data'!MT327=0,"",AVERAGE('monthly data'!MR327:MT327))</f>
        <v>7.5339416947961659</v>
      </c>
      <c r="DR327" s="113">
        <f>IF('monthly data'!MW327=0,"",AVERAGE('monthly data'!MU327:MW327))</f>
        <v>7.0318742945049939</v>
      </c>
      <c r="DS327" s="217">
        <f>IFERROR(IF('monthly data'!MZ327=0,"",AVERAGE('monthly data'!MX327:MZ327)),"")</f>
        <v>7.3015012190786059</v>
      </c>
      <c r="DT327" s="217">
        <f>IFERROR(IF('monthly data'!NC327=0,"",AVERAGE('monthly data'!NA327:NC327)),"")</f>
        <v>5.8460046942405652</v>
      </c>
      <c r="DU327" s="217">
        <f>IFERROR(IF('monthly data'!NF327=0,"",AVERAGE('monthly data'!MF327:ND327)),"")</f>
        <v>7.9944946269129362</v>
      </c>
      <c r="DV327" s="217">
        <f>IFERROR(IF('monthly data'!NI327=0,"",AVERAGE('monthly data'!NG327:NI327)),"")</f>
        <v>7.4081125273858177</v>
      </c>
      <c r="DW327" s="217">
        <f>IFERROR(IF('monthly data'!NL327=0,"",AVERAGE('monthly data'!NJ327:NL327)),"")</f>
        <v>8.1122592369676951</v>
      </c>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t="str">
        <f>IFERROR(IF('monthly data'!MZ328=0,"",AVERAGE('monthly data'!MX328:MZ328)),"")</f>
        <v/>
      </c>
      <c r="DT328" s="217" t="str">
        <f>IFERROR(IF('monthly data'!NC328=0,"",AVERAGE('monthly data'!NA328:NC328)),"")</f>
        <v/>
      </c>
      <c r="DU328" s="217" t="str">
        <f>IFERROR(IF('monthly data'!NF328=0,"",AVERAGE('monthly data'!MF328:ND328)),"")</f>
        <v/>
      </c>
      <c r="DV328" s="217" t="str">
        <f>IFERROR(IF('monthly data'!NI328=0,"",AVERAGE('monthly data'!NG328:NI328)),"")</f>
        <v/>
      </c>
      <c r="DW328" s="217" t="str">
        <f>IFERROR(IF('monthly data'!NL328=0,"",AVERAGE('monthly data'!NJ328:NL328)),"")</f>
        <v/>
      </c>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217" t="str">
        <f>IF('monthly data'!MT329=0,"",AVERAGE('monthly data'!MR329:MT329))</f>
        <v/>
      </c>
      <c r="DR329" s="217" t="str">
        <f>IF('monthly data'!MW329=0,"",AVERAGE('monthly data'!MU329:MW329))</f>
        <v/>
      </c>
      <c r="DS329" s="217">
        <f>IFERROR(IF('monthly data'!MZ329=0,"",AVERAGE('monthly data'!MX329:MZ329)),"")</f>
        <v>10.5</v>
      </c>
      <c r="DT329" s="217" t="str">
        <f>IFERROR(IF('monthly data'!NC329=0,"",AVERAGE('monthly data'!NA329:NC329)),"")</f>
        <v/>
      </c>
      <c r="DU329" s="217" t="str">
        <f>IFERROR(IF('monthly data'!NF329=0,"",AVERAGE('monthly data'!MF329:ND329)),"")</f>
        <v/>
      </c>
      <c r="DV329" s="217" t="str">
        <f>IFERROR(IF('monthly data'!NI329=0,"",AVERAGE('monthly data'!NG329:NI329)),"")</f>
        <v/>
      </c>
      <c r="DW329" s="217" t="str">
        <f>IFERROR(IF('monthly data'!NL329=0,"",AVERAGE('monthly data'!NJ329:NL329)),"")</f>
        <v/>
      </c>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217" t="str">
        <f>IF('monthly data'!MT330=0,"",AVERAGE('monthly data'!MR330:MT330))</f>
        <v/>
      </c>
      <c r="DR330" s="217" t="str">
        <f>IF('monthly data'!MW330=0,"",AVERAGE('monthly data'!MU330:MW330))</f>
        <v/>
      </c>
      <c r="DS330" s="217" t="str">
        <f>IFERROR(IF('monthly data'!MZ330=0,"",AVERAGE('monthly data'!MX330:MZ330)),"")</f>
        <v/>
      </c>
      <c r="DT330" s="217">
        <f>IFERROR(IF('monthly data'!NC330=0,"",AVERAGE('monthly data'!NA330:NC330)),"")</f>
        <v>11</v>
      </c>
      <c r="DU330" s="217" t="str">
        <f>IFERROR(IF('monthly data'!NF330=0,"",AVERAGE('monthly data'!MF330:ND330)),"")</f>
        <v/>
      </c>
      <c r="DV330" s="217" t="str">
        <f>IFERROR(IF('monthly data'!NI330=0,"",AVERAGE('monthly data'!NG330:NI330)),"")</f>
        <v/>
      </c>
      <c r="DW330" s="217" t="str">
        <f>IFERROR(IF('monthly data'!NL330=0,"",AVERAGE('monthly data'!NJ330:NL330)),"")</f>
        <v/>
      </c>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217" t="str">
        <f>IF('monthly data'!MT331=0,"",AVERAGE('monthly data'!MR331:MT331))</f>
        <v/>
      </c>
      <c r="DR331" s="217" t="str">
        <f>IF('monthly data'!MW331=0,"",AVERAGE('monthly data'!MU331:MW331))</f>
        <v/>
      </c>
      <c r="DS331" s="217" t="str">
        <f>IFERROR(IF('monthly data'!MZ331=0,"",AVERAGE('monthly data'!MX331:MZ331)),"")</f>
        <v/>
      </c>
      <c r="DT331" s="217" t="str">
        <f>IFERROR(IF('monthly data'!NC331=0,"",AVERAGE('monthly data'!NA331:NC331)),"")</f>
        <v/>
      </c>
      <c r="DU331" s="217" t="str">
        <f>IFERROR(IF('monthly data'!NF331=0,"",AVERAGE('monthly data'!MF331:ND331)),"")</f>
        <v/>
      </c>
      <c r="DV331" s="217" t="str">
        <f>IFERROR(IF('monthly data'!NI331=0,"",AVERAGE('monthly data'!NG331:NI331)),"")</f>
        <v/>
      </c>
      <c r="DW331" s="217" t="str">
        <f>IFERROR(IF('monthly data'!NL331=0,"",AVERAGE('monthly data'!NJ331:NL331)),"")</f>
        <v/>
      </c>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217">
        <f>IF('monthly data'!MT332=0,"",AVERAGE('monthly data'!MR332:MT332))</f>
        <v>4.3233333333333333</v>
      </c>
      <c r="DR332" s="217" t="str">
        <f>IF('monthly data'!MW332=0,"",AVERAGE('monthly data'!MU332:MW332))</f>
        <v/>
      </c>
      <c r="DS332" s="217" t="str">
        <f>IFERROR(IF('monthly data'!MZ332=0,"",AVERAGE('monthly data'!MX332:MZ332)),"")</f>
        <v/>
      </c>
      <c r="DT332" s="217" t="str">
        <f>IFERROR(IF('monthly data'!NC332=0,"",AVERAGE('monthly data'!NA332:NC332)),"")</f>
        <v/>
      </c>
      <c r="DU332" s="217" t="str">
        <f>IFERROR(IF('monthly data'!NF332=0,"",AVERAGE('monthly data'!MF332:ND332)),"")</f>
        <v/>
      </c>
      <c r="DV332" s="217" t="str">
        <f>IFERROR(IF('monthly data'!NI332=0,"",AVERAGE('monthly data'!NG332:NI332)),"")</f>
        <v/>
      </c>
      <c r="DW332" s="217" t="str">
        <f>IFERROR(IF('monthly data'!NL332=0,"",AVERAGE('monthly data'!NJ332:NL332)),"")</f>
        <v/>
      </c>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113" t="str">
        <f>IF('monthly data'!MT333=0,"",AVERAGE('monthly data'!MR333:MT333))</f>
        <v/>
      </c>
      <c r="DR333" s="113" t="str">
        <f>IF('monthly data'!MW333=0,"",AVERAGE('monthly data'!MU333:MW333))</f>
        <v/>
      </c>
      <c r="DS333" s="217" t="str">
        <f>IFERROR(IF('monthly data'!MZ333=0,"",AVERAGE('monthly data'!MX333:MZ333)),"")</f>
        <v/>
      </c>
      <c r="DT333" s="217" t="str">
        <f>IFERROR(IF('monthly data'!NC333=0,"",AVERAGE('monthly data'!NA333:NC333)),"")</f>
        <v/>
      </c>
      <c r="DU333" s="217">
        <f>IFERROR(IF('monthly data'!NF333=0,"",AVERAGE('monthly data'!MF333:ND333)),"")</f>
        <v>4.6135294117647057</v>
      </c>
      <c r="DV333" s="217">
        <f>IFERROR(IF('monthly data'!NI333=0,"",AVERAGE('monthly data'!NG333:NI333)),"")</f>
        <v>12.9</v>
      </c>
      <c r="DW333" s="217">
        <f>IFERROR(IF('monthly data'!NL333=0,"",AVERAGE('monthly data'!NJ333:NL333)),"")</f>
        <v>12.7</v>
      </c>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87">
        <f>AVERAGE('monthly data'!KS334:KU334)</f>
        <v>13.199999999999998</v>
      </c>
      <c r="DA334" s="787">
        <f>AVERAGE('monthly data'!KV334:KX334)</f>
        <v>13.166666666666666</v>
      </c>
      <c r="DB334" s="787">
        <f>AVERAGE('monthly data'!KY334:LA334)</f>
        <v>13.133333333333333</v>
      </c>
      <c r="DC334" s="787">
        <f>AVERAGE('monthly data'!LB334:LD334)</f>
        <v>13.083333333333334</v>
      </c>
      <c r="DD334" s="787">
        <f>AVERAGE('monthly data'!LE334:LG334)</f>
        <v>13.050000000000002</v>
      </c>
      <c r="DE334" s="787">
        <f>AVERAGE('monthly data'!LH334:LJ334)</f>
        <v>13.016666666666666</v>
      </c>
      <c r="DF334" s="787">
        <f>AVERAGE('monthly data'!LK334:LM334)</f>
        <v>12.983333333333334</v>
      </c>
      <c r="DG334" s="787">
        <f>AVERAGE('monthly data'!LN334:LP334)</f>
        <v>8.6333333333333329</v>
      </c>
      <c r="DH334" s="787">
        <f>AVERAGE('monthly data'!LQ334:LS334)</f>
        <v>4.3133333333333335</v>
      </c>
      <c r="DI334" s="787">
        <f>AVERAGE('monthly data'!LT334:LV334)</f>
        <v>6.5</v>
      </c>
      <c r="DJ334" s="787" t="e">
        <f>AVERAGE('monthly data'!LW334:LY334)</f>
        <v>#DIV/0!</v>
      </c>
      <c r="DK334" s="787">
        <f>AVERAGE('monthly data'!LZ334:MB334)</f>
        <v>4.3833333333333337</v>
      </c>
      <c r="DL334" s="787">
        <f>AVERAGE('monthly data'!MC334:ME334)</f>
        <v>6.625</v>
      </c>
      <c r="DM334" s="787">
        <f>AVERAGE('monthly data'!MF334:MH334)</f>
        <v>4.3833333333333337</v>
      </c>
      <c r="DN334" s="787">
        <f>AVERAGE('monthly data'!MG334:MI334)</f>
        <v>0</v>
      </c>
      <c r="DO334" s="787">
        <f>AVERAGE('monthly data'!MH334:MJ334)</f>
        <v>0</v>
      </c>
      <c r="DP334" s="787">
        <f>AVERAGE('monthly data'!MI334:MK334)</f>
        <v>0</v>
      </c>
      <c r="DQ334" s="787" t="str">
        <f>IF('monthly data'!MT334=0,"",AVERAGE('monthly data'!MR334:MT334))</f>
        <v/>
      </c>
      <c r="DR334" s="787">
        <f>IF('monthly data'!MW334=0,"",AVERAGE('monthly data'!MU334:MW334))</f>
        <v>13.27</v>
      </c>
      <c r="DS334" s="229" t="str">
        <f>IFERROR(IF('monthly data'!MZ334=0,"",AVERAGE('monthly data'!MX334:MZ334)),"")</f>
        <v/>
      </c>
      <c r="DT334" s="229" t="str">
        <f>IFERROR(IF('monthly data'!NC334=0,"",AVERAGE('monthly data'!NA334:NC334)),"")</f>
        <v/>
      </c>
      <c r="DU334" s="229" t="str">
        <f>IFERROR(IF('monthly data'!NF334=0,"",AVERAGE('monthly data'!MF334:ND334)),"")</f>
        <v/>
      </c>
      <c r="DV334" s="229" t="str">
        <f>IFERROR(IF('monthly data'!NI334=0,"",AVERAGE('monthly data'!NG334:NI334)),"")</f>
        <v/>
      </c>
      <c r="DW334" s="229" t="str">
        <f>IFERROR(IF('monthly data'!NL334=0,"",AVERAGE('monthly data'!NJ334:NL334)),"")</f>
        <v/>
      </c>
      <c r="DX334" s="229"/>
      <c r="DY334" s="229"/>
      <c r="DZ334" s="229"/>
    </row>
    <row r="335" spans="1:130">
      <c r="B335" s="760" t="s">
        <v>865</v>
      </c>
    </row>
    <row r="337" spans="1:130">
      <c r="B337" s="759" t="s">
        <v>1375</v>
      </c>
      <c r="CH337" s="886" t="s">
        <v>1376</v>
      </c>
      <c r="CI337" s="886"/>
      <c r="CJ337" s="886"/>
      <c r="CK337" s="886"/>
      <c r="CL337" s="886"/>
      <c r="CM337" s="886"/>
      <c r="DH337" s="586" t="s">
        <v>1616</v>
      </c>
    </row>
    <row r="338" spans="1:130">
      <c r="B338" s="759"/>
      <c r="CH338" s="886"/>
      <c r="CI338" s="886"/>
      <c r="CJ338" s="886"/>
      <c r="CK338" s="886"/>
      <c r="CL338" s="886"/>
      <c r="CM338" s="886"/>
      <c r="DH338" s="586"/>
    </row>
    <row r="339" spans="1:130">
      <c r="B339" s="662" t="s">
        <v>1377</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738" t="s">
        <v>1574</v>
      </c>
      <c r="BP339" s="789" t="s">
        <v>926</v>
      </c>
      <c r="BQ339" s="789" t="s">
        <v>927</v>
      </c>
      <c r="BR339" s="836">
        <v>2013</v>
      </c>
      <c r="BS339" s="738" t="s">
        <v>1574</v>
      </c>
      <c r="BT339" s="789" t="s">
        <v>926</v>
      </c>
      <c r="BU339" s="789" t="s">
        <v>927</v>
      </c>
      <c r="BV339" s="836">
        <v>2012</v>
      </c>
      <c r="BW339" s="738" t="s">
        <v>1574</v>
      </c>
      <c r="BX339" s="789" t="s">
        <v>926</v>
      </c>
      <c r="BY339" s="789" t="s">
        <v>927</v>
      </c>
      <c r="BZ339" s="836">
        <v>2013</v>
      </c>
      <c r="CA339" s="738" t="s">
        <v>1574</v>
      </c>
      <c r="CB339" s="789" t="s">
        <v>926</v>
      </c>
      <c r="CC339" s="789" t="s">
        <v>927</v>
      </c>
      <c r="CD339" s="836">
        <v>2014</v>
      </c>
      <c r="CE339" s="738" t="s">
        <v>1574</v>
      </c>
      <c r="CF339" s="789" t="s">
        <v>926</v>
      </c>
      <c r="CG339" s="789" t="s">
        <v>927</v>
      </c>
      <c r="CH339" s="836">
        <v>2015</v>
      </c>
      <c r="CI339" s="738" t="s">
        <v>1574</v>
      </c>
      <c r="CJ339" s="789" t="s">
        <v>926</v>
      </c>
      <c r="CK339" s="789" t="s">
        <v>927</v>
      </c>
      <c r="CL339" s="836">
        <v>2016</v>
      </c>
      <c r="CM339" s="738" t="s">
        <v>1574</v>
      </c>
      <c r="CN339" s="789" t="s">
        <v>926</v>
      </c>
      <c r="CO339" s="789" t="s">
        <v>927</v>
      </c>
      <c r="CP339" s="836">
        <v>2017</v>
      </c>
      <c r="CQ339" s="738" t="s">
        <v>1574</v>
      </c>
      <c r="CR339" s="789" t="s">
        <v>926</v>
      </c>
      <c r="CS339" s="789" t="s">
        <v>927</v>
      </c>
      <c r="CT339" s="836">
        <v>2018</v>
      </c>
      <c r="CU339" s="738" t="s">
        <v>1574</v>
      </c>
      <c r="CV339" s="789" t="s">
        <v>926</v>
      </c>
      <c r="CW339" s="789" t="s">
        <v>927</v>
      </c>
      <c r="CX339" s="836">
        <v>2019</v>
      </c>
      <c r="CY339" s="738" t="s">
        <v>1574</v>
      </c>
      <c r="CZ339" s="789" t="s">
        <v>926</v>
      </c>
      <c r="DA339" s="789" t="s">
        <v>927</v>
      </c>
      <c r="DB339" s="836">
        <v>2020</v>
      </c>
      <c r="DC339" s="738" t="s">
        <v>1574</v>
      </c>
      <c r="DD339" s="789" t="s">
        <v>926</v>
      </c>
      <c r="DE339" s="789" t="s">
        <v>927</v>
      </c>
      <c r="DF339" s="836">
        <v>2021</v>
      </c>
      <c r="DG339" s="738" t="s">
        <v>1574</v>
      </c>
      <c r="DH339" s="789" t="s">
        <v>926</v>
      </c>
      <c r="DI339" s="789" t="s">
        <v>927</v>
      </c>
      <c r="DJ339" s="836">
        <v>2022</v>
      </c>
      <c r="DK339" s="738" t="s">
        <v>1574</v>
      </c>
      <c r="DL339" s="789" t="s">
        <v>926</v>
      </c>
      <c r="DM339" s="789" t="s">
        <v>927</v>
      </c>
      <c r="DN339" s="836">
        <v>2023</v>
      </c>
      <c r="DO339" s="738" t="s">
        <v>1574</v>
      </c>
      <c r="DP339" s="789" t="s">
        <v>926</v>
      </c>
      <c r="DQ339" s="789" t="s">
        <v>927</v>
      </c>
      <c r="DR339" s="836">
        <v>2024</v>
      </c>
      <c r="DS339" s="738" t="s">
        <v>1574</v>
      </c>
      <c r="DT339" s="738" t="s">
        <v>926</v>
      </c>
      <c r="DU339" s="738" t="s">
        <v>927</v>
      </c>
      <c r="DV339" s="738">
        <v>2025</v>
      </c>
      <c r="DW339" s="738"/>
      <c r="DX339" s="738"/>
      <c r="DY339" s="738"/>
      <c r="DZ339" s="738">
        <v>2026</v>
      </c>
    </row>
    <row r="340" spans="1:130">
      <c r="B340" s="662" t="s">
        <v>1378</v>
      </c>
      <c r="C340" s="663"/>
      <c r="D340" s="662"/>
      <c r="E340" s="663"/>
      <c r="F340" s="663"/>
      <c r="G340" s="663"/>
      <c r="H340" s="663"/>
      <c r="I340" s="663"/>
      <c r="J340" s="663"/>
      <c r="K340" s="663"/>
      <c r="L340" s="663"/>
      <c r="M340" s="663"/>
      <c r="N340" s="663"/>
      <c r="O340" s="663"/>
      <c r="P340" s="663"/>
      <c r="Q340" s="663"/>
      <c r="R340" s="663"/>
      <c r="S340" s="663"/>
      <c r="T340" s="663"/>
      <c r="U340" s="663"/>
      <c r="V340" s="663"/>
      <c r="W340" s="663"/>
      <c r="X340" s="663"/>
      <c r="Y340" s="663"/>
      <c r="Z340" s="663"/>
      <c r="AA340" s="663"/>
      <c r="AB340" s="663"/>
      <c r="AC340" s="663"/>
      <c r="AD340" s="663"/>
      <c r="AE340" s="663"/>
      <c r="AF340" s="663"/>
      <c r="AG340" s="663"/>
      <c r="AH340" s="663"/>
      <c r="AI340" s="663"/>
      <c r="AJ340" s="663"/>
      <c r="AK340" s="663"/>
      <c r="AL340" s="663"/>
      <c r="AM340" s="663"/>
      <c r="AN340" s="663"/>
      <c r="AO340" s="663"/>
      <c r="AP340" s="663"/>
      <c r="AQ340" s="663"/>
      <c r="AR340" s="663"/>
      <c r="AS340" s="663"/>
      <c r="AT340" s="663"/>
      <c r="AU340" s="663"/>
      <c r="AV340" s="663"/>
      <c r="AW340" s="663"/>
      <c r="AX340" s="663"/>
      <c r="AY340" s="663"/>
      <c r="AZ340" s="663"/>
      <c r="BA340" s="663"/>
      <c r="BB340" s="663"/>
      <c r="BC340" s="663"/>
      <c r="BD340" s="663"/>
      <c r="BE340" s="663"/>
      <c r="BF340" s="663"/>
      <c r="BG340" s="663"/>
      <c r="BH340" s="663"/>
      <c r="BI340" s="663"/>
      <c r="BJ340" s="663"/>
      <c r="BK340" s="663"/>
      <c r="BL340" s="663"/>
      <c r="BM340" s="663"/>
      <c r="BN340" s="663"/>
      <c r="BO340" s="663"/>
      <c r="BP340" s="663"/>
      <c r="BQ340" s="663"/>
      <c r="BR340" s="663"/>
      <c r="BS340" s="663"/>
      <c r="BT340" s="663"/>
      <c r="BU340" s="663"/>
      <c r="BV340" s="663"/>
      <c r="BW340" s="663"/>
      <c r="BX340" s="663"/>
      <c r="BY340" s="663"/>
      <c r="BZ340" s="663"/>
      <c r="CA340" s="663"/>
      <c r="CB340" s="663"/>
      <c r="CC340" s="663"/>
      <c r="CD340" s="740">
        <v>0.27748256188492526</v>
      </c>
      <c r="CE340" s="662"/>
      <c r="CF340" s="662"/>
      <c r="CG340" s="662"/>
      <c r="CH340" s="740">
        <v>0.3198390830574811</v>
      </c>
      <c r="CI340" s="662"/>
      <c r="CJ340" s="662"/>
      <c r="CK340" s="662"/>
      <c r="CL340" s="740">
        <v>0.28606429719098142</v>
      </c>
      <c r="CM340" s="662"/>
      <c r="CN340" s="662"/>
      <c r="CO340" s="662"/>
      <c r="CP340" s="740">
        <v>0.34522179273558173</v>
      </c>
      <c r="CQ340" s="662"/>
      <c r="CR340" s="662"/>
      <c r="CS340" s="662"/>
      <c r="CT340" s="896">
        <v>0.37238931776925538</v>
      </c>
      <c r="CU340" s="740"/>
      <c r="CV340" s="740"/>
      <c r="CW340" s="740"/>
      <c r="CX340" s="740">
        <v>0.50900005477647881</v>
      </c>
      <c r="CY340" s="740"/>
      <c r="CZ340" s="740"/>
      <c r="DA340" s="740"/>
      <c r="DB340" s="740">
        <v>0.65324011901692347</v>
      </c>
      <c r="DC340" s="740"/>
      <c r="DD340" s="740"/>
      <c r="DE340" s="740"/>
      <c r="DF340" s="740">
        <v>0.74005867403287962</v>
      </c>
      <c r="DG340" s="740"/>
      <c r="DH340" s="740"/>
      <c r="DI340" s="740"/>
      <c r="DJ340" s="740">
        <v>0.64445314674543674</v>
      </c>
      <c r="DK340" s="740"/>
      <c r="DL340" s="740"/>
      <c r="DM340" s="740"/>
      <c r="DN340" s="740">
        <v>0.70737034056087478</v>
      </c>
      <c r="DO340" s="740"/>
      <c r="DP340" s="663"/>
      <c r="DQ340" s="663"/>
      <c r="DR340" s="663">
        <v>0.75875016105304016</v>
      </c>
      <c r="DS340" s="663"/>
      <c r="DT340" s="663"/>
      <c r="DU340" s="663"/>
      <c r="DV340" s="663">
        <v>0.71288968522180018</v>
      </c>
      <c r="DW340" s="663"/>
      <c r="DX340" s="663"/>
      <c r="DY340" s="663"/>
      <c r="DZ340" s="663"/>
    </row>
    <row r="341" spans="1:130">
      <c r="B341" s="664" t="s">
        <v>1451</v>
      </c>
      <c r="C341" s="665"/>
      <c r="D341" s="664"/>
      <c r="E341" s="665"/>
      <c r="F341" s="665"/>
      <c r="G341" s="665"/>
      <c r="H341" s="665"/>
      <c r="I341" s="665"/>
      <c r="J341" s="665"/>
      <c r="K341" s="665"/>
      <c r="L341" s="665"/>
      <c r="M341" s="665"/>
      <c r="N341" s="665"/>
      <c r="O341" s="665"/>
      <c r="P341" s="665"/>
      <c r="Q341" s="665"/>
      <c r="R341" s="665"/>
      <c r="S341" s="665"/>
      <c r="T341" s="665"/>
      <c r="U341" s="665"/>
      <c r="V341" s="665"/>
      <c r="W341" s="665"/>
      <c r="X341" s="665"/>
      <c r="Y341" s="665"/>
      <c r="Z341" s="665"/>
      <c r="AA341" s="665"/>
      <c r="AB341" s="665"/>
      <c r="AC341" s="665"/>
      <c r="AD341" s="665"/>
      <c r="AE341" s="665"/>
      <c r="AF341" s="665"/>
      <c r="AG341" s="665"/>
      <c r="AH341" s="665"/>
      <c r="AI341" s="665"/>
      <c r="AJ341" s="665"/>
      <c r="AK341" s="665"/>
      <c r="AL341" s="665"/>
      <c r="AM341" s="665"/>
      <c r="AN341" s="665"/>
      <c r="AO341" s="665"/>
      <c r="AP341" s="665"/>
      <c r="AQ341" s="665"/>
      <c r="AR341" s="665"/>
      <c r="AS341" s="665"/>
      <c r="AT341" s="665"/>
      <c r="AU341" s="665"/>
      <c r="AV341" s="665"/>
      <c r="AW341" s="665"/>
      <c r="AX341" s="665"/>
      <c r="AY341" s="665"/>
      <c r="AZ341" s="665"/>
      <c r="BA341" s="665"/>
      <c r="BB341" s="665"/>
      <c r="BC341" s="665"/>
      <c r="BD341" s="665"/>
      <c r="BE341" s="665"/>
      <c r="BF341" s="665"/>
      <c r="BG341" s="665"/>
      <c r="BH341" s="665"/>
      <c r="BI341" s="665"/>
      <c r="BJ341" s="665"/>
      <c r="BK341" s="665"/>
      <c r="BL341" s="665"/>
      <c r="BM341" s="665"/>
      <c r="BN341" s="665"/>
      <c r="BO341" s="665"/>
      <c r="BP341" s="665"/>
      <c r="BQ341" s="665"/>
      <c r="BR341" s="665"/>
      <c r="BS341" s="665"/>
      <c r="BT341" s="665"/>
      <c r="BU341" s="665"/>
      <c r="BV341" s="665"/>
      <c r="BW341" s="665"/>
      <c r="BX341" s="665"/>
      <c r="BY341" s="665"/>
      <c r="BZ341" s="665"/>
      <c r="CA341" s="665"/>
      <c r="CB341" s="665"/>
      <c r="CC341" s="665"/>
      <c r="CD341" s="740">
        <v>0.21758751038023411</v>
      </c>
      <c r="CE341" s="662"/>
      <c r="CF341" s="662"/>
      <c r="CG341" s="662"/>
      <c r="CH341" s="740">
        <v>0.25108947482035726</v>
      </c>
      <c r="CI341" s="662"/>
      <c r="CJ341" s="662"/>
      <c r="CK341" s="662"/>
      <c r="CL341" s="740">
        <v>0.28606429719098142</v>
      </c>
      <c r="CM341" s="662"/>
      <c r="CN341" s="662"/>
      <c r="CO341" s="662"/>
      <c r="CP341" s="740">
        <v>0.34522179273558173</v>
      </c>
      <c r="CQ341" s="662"/>
      <c r="CR341" s="662"/>
      <c r="CS341" s="662"/>
      <c r="CT341" s="896">
        <v>0.37238931776925538</v>
      </c>
      <c r="CU341" s="740"/>
      <c r="CV341" s="740"/>
      <c r="CW341" s="740"/>
      <c r="CX341" s="740">
        <v>0.40179092868605498</v>
      </c>
      <c r="CY341" s="740"/>
      <c r="CZ341" s="740"/>
      <c r="DA341" s="740"/>
      <c r="DB341" s="740">
        <v>0.50795771810886647</v>
      </c>
      <c r="DC341" s="740"/>
      <c r="DD341" s="740"/>
      <c r="DE341" s="740"/>
      <c r="DF341" s="740">
        <v>0.57936948214231787</v>
      </c>
      <c r="DG341" s="740"/>
      <c r="DH341" s="740"/>
      <c r="DI341" s="740"/>
      <c r="DJ341" s="740">
        <v>0.49635705253744461</v>
      </c>
      <c r="DK341" s="740"/>
      <c r="DL341" s="740"/>
      <c r="DM341" s="740"/>
      <c r="DN341" s="740">
        <v>0.57217842763300608</v>
      </c>
      <c r="DO341" s="740"/>
      <c r="DP341" s="665"/>
      <c r="DQ341" s="665"/>
      <c r="DR341" s="665">
        <v>0.63390806556344181</v>
      </c>
      <c r="DS341" s="665"/>
      <c r="DT341" s="665"/>
      <c r="DU341" s="665"/>
      <c r="DV341" s="665">
        <v>0.60154595577504488</v>
      </c>
      <c r="DW341" s="665"/>
      <c r="DX341" s="665"/>
      <c r="DY341" s="665"/>
      <c r="DZ341" s="665"/>
    </row>
    <row r="342" spans="1:130" s="216" customFormat="1">
      <c r="A342" s="216" t="s">
        <v>1415</v>
      </c>
      <c r="B342" s="667" t="s">
        <v>1379</v>
      </c>
      <c r="C342" s="738"/>
      <c r="D342" s="667"/>
      <c r="E342" s="738"/>
      <c r="F342" s="738"/>
      <c r="G342" s="738"/>
      <c r="H342" s="738"/>
      <c r="I342" s="738"/>
      <c r="J342" s="738"/>
      <c r="K342" s="738"/>
      <c r="L342" s="738"/>
      <c r="M342" s="738"/>
      <c r="N342" s="738"/>
      <c r="O342" s="738"/>
      <c r="P342" s="738"/>
      <c r="Q342" s="738"/>
      <c r="R342" s="738"/>
      <c r="S342" s="738"/>
      <c r="T342" s="738"/>
      <c r="U342" s="738"/>
      <c r="V342" s="738"/>
      <c r="W342" s="738"/>
      <c r="X342" s="738"/>
      <c r="Y342" s="738"/>
      <c r="Z342" s="738"/>
      <c r="AA342" s="738"/>
      <c r="AB342" s="738"/>
      <c r="AC342" s="738"/>
      <c r="AD342" s="738"/>
      <c r="AE342" s="738"/>
      <c r="AF342" s="738"/>
      <c r="AG342" s="738"/>
      <c r="AH342" s="738"/>
      <c r="AI342" s="738"/>
      <c r="AJ342" s="738"/>
      <c r="AK342" s="738"/>
      <c r="AL342" s="738"/>
      <c r="AM342" s="738"/>
      <c r="AN342" s="738"/>
      <c r="AO342" s="738"/>
      <c r="AP342" s="738"/>
      <c r="AQ342" s="738"/>
      <c r="AR342" s="738"/>
      <c r="AS342" s="738"/>
      <c r="AT342" s="738"/>
      <c r="AU342" s="738"/>
      <c r="AV342" s="738"/>
      <c r="AW342" s="738"/>
      <c r="AX342" s="738"/>
      <c r="AY342" s="738"/>
      <c r="AZ342" s="738"/>
      <c r="BA342" s="738"/>
      <c r="BB342" s="738"/>
      <c r="BC342" s="738"/>
      <c r="BD342" s="738"/>
      <c r="BE342" s="738"/>
      <c r="BF342" s="738"/>
      <c r="BG342" s="738"/>
      <c r="BH342" s="738"/>
      <c r="BI342" s="738"/>
      <c r="BJ342" s="738"/>
      <c r="BK342" s="738"/>
      <c r="BL342" s="738"/>
      <c r="BM342" s="738"/>
      <c r="BN342" s="738"/>
      <c r="BO342" s="738"/>
      <c r="BP342" s="738"/>
      <c r="BQ342" s="738"/>
      <c r="BR342" s="738"/>
      <c r="BS342" s="738"/>
      <c r="BT342" s="738"/>
      <c r="BU342" s="738"/>
      <c r="BV342" s="738"/>
      <c r="BW342" s="738"/>
      <c r="BX342" s="738"/>
      <c r="BY342" s="738"/>
      <c r="BZ342" s="738"/>
      <c r="CA342" s="738"/>
      <c r="CB342" s="738"/>
      <c r="CC342" s="738"/>
      <c r="CD342" s="741">
        <v>1761.0809918874891</v>
      </c>
      <c r="CE342" s="662"/>
      <c r="CF342" s="662"/>
      <c r="CG342" s="662"/>
      <c r="CH342" s="741">
        <v>2065.06952</v>
      </c>
      <c r="CI342" s="662"/>
      <c r="CJ342" s="662"/>
      <c r="CK342" s="662"/>
      <c r="CL342" s="741">
        <v>2459.3708481448743</v>
      </c>
      <c r="CM342" s="662"/>
      <c r="CN342" s="662"/>
      <c r="CO342" s="662"/>
      <c r="CP342" s="741">
        <v>3164.359033550003</v>
      </c>
      <c r="CQ342" s="662"/>
      <c r="CR342" s="662"/>
      <c r="CS342" s="662"/>
      <c r="CT342" s="897">
        <v>3593.798101002054</v>
      </c>
      <c r="CU342" s="741"/>
      <c r="CV342" s="741"/>
      <c r="CW342" s="741"/>
      <c r="CX342" s="741">
        <v>4218.0876605854355</v>
      </c>
      <c r="CY342" s="741"/>
      <c r="CZ342" s="741"/>
      <c r="DA342" s="741"/>
      <c r="DB342" s="741">
        <v>5316.0802803037441</v>
      </c>
      <c r="DC342" s="741"/>
      <c r="DD342" s="741"/>
      <c r="DE342" s="741"/>
      <c r="DF342" s="741">
        <v>6508.2064574576798</v>
      </c>
      <c r="DG342" s="741"/>
      <c r="DH342" s="741"/>
      <c r="DI342" s="741"/>
      <c r="DJ342" s="741">
        <v>6805.8630940622261</v>
      </c>
      <c r="DK342" s="741"/>
      <c r="DL342" s="741"/>
      <c r="DM342" s="741"/>
      <c r="DN342" s="741">
        <v>7775.9855634108835</v>
      </c>
      <c r="DO342" s="741"/>
      <c r="DP342" s="899"/>
      <c r="DQ342" s="738"/>
      <c r="DR342" s="741">
        <v>9129.6431040600473</v>
      </c>
      <c r="DS342" s="738"/>
      <c r="DT342" s="738"/>
      <c r="DU342" s="738"/>
      <c r="DV342" s="738">
        <v>9648.5813608428743</v>
      </c>
      <c r="DW342" s="738"/>
      <c r="DX342" s="738"/>
      <c r="DY342" s="738"/>
      <c r="DZ342" s="738"/>
    </row>
    <row r="343" spans="1:130">
      <c r="A343" s="979" t="s">
        <v>1416</v>
      </c>
      <c r="B343" s="664" t="s">
        <v>1380</v>
      </c>
      <c r="C343" s="666"/>
      <c r="D343" s="664"/>
      <c r="E343" s="666"/>
      <c r="F343" s="666"/>
      <c r="G343" s="666"/>
      <c r="H343" s="666"/>
      <c r="I343" s="666"/>
      <c r="J343" s="666"/>
      <c r="K343" s="666"/>
      <c r="L343" s="666"/>
      <c r="M343" s="666"/>
      <c r="N343" s="666"/>
      <c r="O343" s="666"/>
      <c r="P343" s="666"/>
      <c r="Q343" s="666"/>
      <c r="R343" s="666"/>
      <c r="S343" s="666"/>
      <c r="T343" s="666"/>
      <c r="U343" s="666"/>
      <c r="V343" s="666"/>
      <c r="W343" s="666"/>
      <c r="X343" s="666"/>
      <c r="Y343" s="666"/>
      <c r="Z343" s="666"/>
      <c r="AA343" s="666"/>
      <c r="AB343" s="666"/>
      <c r="AC343" s="666"/>
      <c r="AD343" s="666"/>
      <c r="AE343" s="666"/>
      <c r="AF343" s="666"/>
      <c r="AG343" s="666"/>
      <c r="AH343" s="666"/>
      <c r="AI343" s="666"/>
      <c r="AJ343" s="666"/>
      <c r="AK343" s="666"/>
      <c r="AL343" s="666"/>
      <c r="AM343" s="666"/>
      <c r="AN343" s="666"/>
      <c r="AO343" s="666"/>
      <c r="AP343" s="666"/>
      <c r="AQ343" s="666"/>
      <c r="AR343" s="666"/>
      <c r="AS343" s="666"/>
      <c r="AT343" s="666"/>
      <c r="AU343" s="666"/>
      <c r="AV343" s="666"/>
      <c r="AW343" s="666"/>
      <c r="AX343" s="666"/>
      <c r="AY343" s="666"/>
      <c r="AZ343" s="666"/>
      <c r="BA343" s="666"/>
      <c r="BB343" s="666"/>
      <c r="BC343" s="666"/>
      <c r="BD343" s="666"/>
      <c r="BE343" s="666"/>
      <c r="BF343" s="666"/>
      <c r="BG343" s="666"/>
      <c r="BH343" s="666"/>
      <c r="BI343" s="666"/>
      <c r="BJ343" s="666"/>
      <c r="BK343" s="666"/>
      <c r="BL343" s="666"/>
      <c r="BM343" s="666"/>
      <c r="BN343" s="666"/>
      <c r="BO343" s="666"/>
      <c r="BP343" s="666"/>
      <c r="BQ343" s="666"/>
      <c r="BR343" s="666"/>
      <c r="BS343" s="666"/>
      <c r="BT343" s="666"/>
      <c r="BU343" s="666"/>
      <c r="BV343" s="666"/>
      <c r="BW343" s="666"/>
      <c r="BX343" s="666"/>
      <c r="BY343" s="666"/>
      <c r="BZ343" s="666"/>
      <c r="CA343" s="666"/>
      <c r="CB343" s="666"/>
      <c r="CC343" s="666"/>
      <c r="CD343" s="742">
        <v>0</v>
      </c>
      <c r="CE343" s="662"/>
      <c r="CF343" s="662"/>
      <c r="CG343" s="662"/>
      <c r="CH343" s="742">
        <v>1610.7542256000002</v>
      </c>
      <c r="CI343" s="662"/>
      <c r="CJ343" s="662"/>
      <c r="CK343" s="662"/>
      <c r="CL343" s="742">
        <v>1836.7533599999999</v>
      </c>
      <c r="CM343" s="662"/>
      <c r="CN343" s="662"/>
      <c r="CO343" s="662"/>
      <c r="CP343" s="742">
        <v>2309.4442800000002</v>
      </c>
      <c r="CQ343" s="662"/>
      <c r="CR343" s="662"/>
      <c r="CS343" s="662"/>
      <c r="CT343" s="898">
        <v>2645.2779599999999</v>
      </c>
      <c r="CU343" s="742"/>
      <c r="CV343" s="742"/>
      <c r="CW343" s="742"/>
      <c r="CX343" s="742">
        <v>3132.2826600000003</v>
      </c>
      <c r="CY343" s="742"/>
      <c r="CZ343" s="742"/>
      <c r="DA343" s="742"/>
      <c r="DB343" s="742">
        <v>4006.3163399999999</v>
      </c>
      <c r="DC343" s="742"/>
      <c r="DD343" s="742"/>
      <c r="DE343" s="742"/>
      <c r="DF343" s="742">
        <v>4965.5206425832794</v>
      </c>
      <c r="DG343" s="742"/>
      <c r="DH343" s="742"/>
      <c r="DI343" s="742"/>
      <c r="DJ343" s="742">
        <v>5464.573213368536</v>
      </c>
      <c r="DK343" s="742"/>
      <c r="DL343" s="742"/>
      <c r="DM343" s="742"/>
      <c r="DN343" s="742">
        <v>6221.2687394604891</v>
      </c>
      <c r="DO343" s="742"/>
      <c r="DP343" s="666"/>
      <c r="DQ343" s="666"/>
      <c r="DR343" s="666">
        <v>7277.121621166837</v>
      </c>
      <c r="DS343" s="666"/>
      <c r="DT343" s="666"/>
      <c r="DU343" s="666"/>
      <c r="DV343" s="666">
        <v>7681.8934614574418</v>
      </c>
      <c r="DW343" s="666"/>
      <c r="DX343" s="666"/>
      <c r="DY343" s="666"/>
      <c r="DZ343" s="666"/>
    </row>
    <row r="344" spans="1:130">
      <c r="B344" s="664" t="s">
        <v>1381</v>
      </c>
      <c r="C344" s="665"/>
      <c r="D344" s="664"/>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5.3319374164137151E-2</v>
      </c>
      <c r="CE344" s="662"/>
      <c r="CF344" s="662"/>
      <c r="CG344" s="662"/>
      <c r="CH344" s="740">
        <v>6.6470728845245172E-2</v>
      </c>
      <c r="CI344" s="662"/>
      <c r="CJ344" s="662"/>
      <c r="CK344" s="662"/>
      <c r="CL344" s="740">
        <v>0</v>
      </c>
      <c r="CM344" s="662"/>
      <c r="CN344" s="662"/>
      <c r="CO344" s="662"/>
      <c r="CP344" s="740">
        <v>0</v>
      </c>
      <c r="CQ344" s="662"/>
      <c r="CR344" s="662"/>
      <c r="CS344" s="662"/>
      <c r="CT344" s="896">
        <v>0</v>
      </c>
      <c r="CU344" s="740"/>
      <c r="CV344" s="740"/>
      <c r="CW344" s="740"/>
      <c r="CX344" s="740">
        <v>8.9396669594058301E-2</v>
      </c>
      <c r="CY344" s="740"/>
      <c r="CZ344" s="740"/>
      <c r="DA344" s="740"/>
      <c r="DB344" s="740">
        <v>0.13309726383571299</v>
      </c>
      <c r="DC344" s="740"/>
      <c r="DD344" s="740"/>
      <c r="DE344" s="740"/>
      <c r="DF344" s="740">
        <v>0.15821401043744501</v>
      </c>
      <c r="DG344" s="740"/>
      <c r="DH344" s="740"/>
      <c r="DI344" s="740"/>
      <c r="DJ344" s="740">
        <v>0.16255362713468899</v>
      </c>
      <c r="DK344" s="740"/>
      <c r="DL344" s="740"/>
      <c r="DM344" s="740"/>
      <c r="DN344" s="740">
        <v>0.146814972098751</v>
      </c>
      <c r="DO344" s="740"/>
      <c r="DP344" s="665"/>
      <c r="DQ344" s="665"/>
      <c r="DR344" s="665">
        <v>0.135202301141714</v>
      </c>
      <c r="DS344" s="665"/>
      <c r="DT344" s="665"/>
      <c r="DU344" s="665"/>
      <c r="DV344" s="665">
        <v>0.12847231340262499</v>
      </c>
      <c r="DW344" s="665"/>
      <c r="DX344" s="665"/>
      <c r="DY344" s="665"/>
      <c r="DZ344" s="665"/>
    </row>
    <row r="345" spans="1:130">
      <c r="B345" s="667" t="s">
        <v>1571</v>
      </c>
      <c r="C345" s="665"/>
      <c r="D345" s="667"/>
      <c r="E345" s="665"/>
      <c r="F345" s="665"/>
      <c r="G345" s="665"/>
      <c r="H345" s="665"/>
      <c r="I345" s="665"/>
      <c r="J345" s="665"/>
      <c r="K345" s="665"/>
      <c r="L345" s="665"/>
      <c r="M345" s="665"/>
      <c r="N345" s="665"/>
      <c r="O345" s="665"/>
      <c r="P345" s="665"/>
      <c r="Q345" s="665"/>
      <c r="R345" s="665"/>
      <c r="S345" s="665"/>
      <c r="T345" s="665"/>
      <c r="U345" s="665"/>
      <c r="V345" s="665"/>
      <c r="W345" s="665"/>
      <c r="X345" s="665"/>
      <c r="Y345" s="665"/>
      <c r="Z345" s="665"/>
      <c r="AA345" s="665"/>
      <c r="AB345" s="665"/>
      <c r="AC345" s="665"/>
      <c r="AD345" s="665"/>
      <c r="AE345" s="665"/>
      <c r="AF345" s="665"/>
      <c r="AG345" s="665"/>
      <c r="AH345" s="665"/>
      <c r="AI345" s="665"/>
      <c r="AJ345" s="665"/>
      <c r="AK345" s="665"/>
      <c r="AL345" s="665"/>
      <c r="AM345" s="665"/>
      <c r="AN345" s="665"/>
      <c r="AO345" s="665"/>
      <c r="AP345" s="665"/>
      <c r="AQ345" s="665"/>
      <c r="AR345" s="665"/>
      <c r="AS345" s="665"/>
      <c r="AT345" s="665"/>
      <c r="AU345" s="665"/>
      <c r="AV345" s="665"/>
      <c r="AW345" s="665"/>
      <c r="AX345" s="665"/>
      <c r="AY345" s="665"/>
      <c r="AZ345" s="665"/>
      <c r="BA345" s="665"/>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740">
        <v>0</v>
      </c>
      <c r="CE345" s="662"/>
      <c r="CF345" s="662"/>
      <c r="CG345" s="662"/>
      <c r="CH345" s="740">
        <v>0.3272086158498751</v>
      </c>
      <c r="CI345" s="662"/>
      <c r="CJ345" s="662"/>
      <c r="CK345" s="662"/>
      <c r="CL345" s="740">
        <v>0</v>
      </c>
      <c r="CM345" s="662"/>
      <c r="CN345" s="662"/>
      <c r="CO345" s="662"/>
      <c r="CP345" s="740">
        <v>0</v>
      </c>
      <c r="CQ345" s="662"/>
      <c r="CR345" s="662"/>
      <c r="CS345" s="662"/>
      <c r="CT345" s="896">
        <v>0</v>
      </c>
      <c r="CU345" s="740"/>
      <c r="CV345" s="740"/>
      <c r="CW345" s="740"/>
      <c r="CX345" s="740">
        <v>0.50684692201194115</v>
      </c>
      <c r="CY345" s="740"/>
      <c r="CZ345" s="740"/>
      <c r="DA345" s="740"/>
      <c r="DB345" s="740">
        <v>0.65103026036392164</v>
      </c>
      <c r="DC345" s="740"/>
      <c r="DD345" s="740"/>
      <c r="DE345" s="740"/>
      <c r="DF345" s="740">
        <v>0.73923320064305109</v>
      </c>
      <c r="DG345" s="740"/>
      <c r="DH345" s="740"/>
      <c r="DI345" s="740"/>
      <c r="DJ345" s="740">
        <v>0.63623724926306446</v>
      </c>
      <c r="DK345" s="740"/>
      <c r="DL345" s="740"/>
      <c r="DM345" s="740"/>
      <c r="DN345" s="740">
        <v>0.70737034056087478</v>
      </c>
      <c r="DO345" s="740"/>
      <c r="DP345" s="665"/>
      <c r="DQ345" s="665"/>
      <c r="DR345" s="665">
        <v>0.75299546726325406</v>
      </c>
      <c r="DS345" s="665"/>
      <c r="DT345" s="665"/>
      <c r="DU345" s="665"/>
      <c r="DV345" s="665">
        <v>0.7055441344243486</v>
      </c>
      <c r="DW345" s="665"/>
      <c r="DX345" s="665"/>
      <c r="DY345" s="665"/>
      <c r="DZ345" s="665"/>
    </row>
    <row r="346" spans="1:130">
      <c r="A346" t="s">
        <v>1417</v>
      </c>
      <c r="B346" s="988" t="s">
        <v>1382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742">
        <v>337.82301653749994</v>
      </c>
      <c r="CE346" s="662"/>
      <c r="CF346" s="662"/>
      <c r="CG346" s="662"/>
      <c r="CH346" s="742">
        <v>426.24079439949998</v>
      </c>
      <c r="CI346" s="662"/>
      <c r="CJ346" s="662"/>
      <c r="CK346" s="662"/>
      <c r="CL346" s="742">
        <v>0</v>
      </c>
      <c r="CM346" s="662"/>
      <c r="CN346" s="662"/>
      <c r="CO346" s="662"/>
      <c r="CP346" s="897">
        <v>0</v>
      </c>
      <c r="CQ346" s="662"/>
      <c r="CR346" s="662"/>
      <c r="CS346" s="662"/>
      <c r="CT346" s="897">
        <v>0</v>
      </c>
      <c r="CU346" s="742"/>
      <c r="CV346" s="742"/>
      <c r="CW346" s="742"/>
      <c r="CX346" s="742">
        <v>1014.3055419415</v>
      </c>
      <c r="CY346" s="742"/>
      <c r="CZ346" s="742"/>
      <c r="DA346" s="742"/>
      <c r="DB346" s="742">
        <v>1437.1335097824999</v>
      </c>
      <c r="DC346" s="742"/>
      <c r="DD346" s="742"/>
      <c r="DE346" s="742"/>
      <c r="DF346" s="742">
        <v>1787.6672597825</v>
      </c>
      <c r="DG346" s="742"/>
      <c r="DH346" s="742"/>
      <c r="DI346" s="742"/>
      <c r="DJ346" s="742">
        <v>2097.6330783620001</v>
      </c>
      <c r="DK346" s="742"/>
      <c r="DL346" s="742"/>
      <c r="DM346" s="742"/>
      <c r="DN346" s="742">
        <v>2322.1914883620002</v>
      </c>
      <c r="DO346" s="742"/>
      <c r="DP346" s="899"/>
      <c r="DQ346" s="663"/>
      <c r="DR346" s="741">
        <v>2486.60485796182</v>
      </c>
      <c r="DS346" s="663"/>
      <c r="DT346" s="663"/>
      <c r="DU346" s="663"/>
      <c r="DV346" s="978">
        <v>2603.9958005712651</v>
      </c>
      <c r="DW346" s="663"/>
      <c r="DX346" s="663"/>
      <c r="DY346" s="663"/>
      <c r="DZ346" s="663"/>
    </row>
    <row r="347" spans="1:130">
      <c r="B347" s="739" t="s">
        <v>1452</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1453</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39" t="s">
        <v>1454</v>
      </c>
      <c r="C349" s="663"/>
      <c r="D349" s="663"/>
      <c r="E349" s="663"/>
      <c r="F349" s="663"/>
      <c r="G349" s="663"/>
      <c r="H349" s="663"/>
      <c r="I349" s="663"/>
      <c r="J349" s="663"/>
      <c r="K349" s="663"/>
      <c r="L349" s="663"/>
      <c r="M349" s="663"/>
      <c r="N349" s="663"/>
      <c r="O349" s="663"/>
      <c r="P349" s="663"/>
      <c r="Q349" s="663"/>
      <c r="R349" s="663"/>
      <c r="S349" s="663"/>
      <c r="T349" s="663"/>
      <c r="U349" s="663"/>
      <c r="V349" s="663"/>
      <c r="W349" s="663"/>
      <c r="X349" s="663"/>
      <c r="Y349" s="663"/>
      <c r="Z349" s="663"/>
      <c r="AA349" s="663"/>
      <c r="AB349" s="663"/>
      <c r="AC349" s="663"/>
      <c r="AD349" s="663"/>
      <c r="AE349" s="663"/>
      <c r="AF349" s="663"/>
      <c r="AG349" s="663"/>
      <c r="AH349" s="663"/>
      <c r="AI349" s="663"/>
      <c r="AJ349" s="663"/>
      <c r="AK349" s="663"/>
      <c r="AL349" s="663"/>
      <c r="AM349" s="663"/>
      <c r="AN349" s="663"/>
      <c r="AO349" s="663"/>
      <c r="AP349" s="663"/>
      <c r="AQ349" s="663"/>
      <c r="AR349" s="663"/>
      <c r="AS349" s="663"/>
      <c r="AT349" s="663"/>
      <c r="AU349" s="663"/>
      <c r="AV349" s="663"/>
      <c r="AW349" s="663"/>
      <c r="AX349" s="663"/>
      <c r="AY349" s="663"/>
      <c r="AZ349" s="663"/>
      <c r="BA349" s="663"/>
      <c r="BB349" s="663"/>
      <c r="BC349" s="663"/>
      <c r="BD349" s="663"/>
      <c r="BE349" s="663"/>
      <c r="BF349" s="663"/>
      <c r="BG349" s="663"/>
      <c r="BH349" s="663"/>
      <c r="BI349" s="663"/>
      <c r="BJ349" s="663"/>
      <c r="BK349" s="663"/>
      <c r="BL349" s="663"/>
      <c r="BM349" s="663"/>
      <c r="BN349" s="663"/>
      <c r="BO349" s="663"/>
      <c r="BP349" s="663"/>
      <c r="BQ349" s="663"/>
      <c r="BR349" s="663"/>
      <c r="BS349" s="663"/>
      <c r="BT349" s="663"/>
      <c r="BU349" s="663"/>
      <c r="BV349" s="663"/>
      <c r="BW349" s="663"/>
      <c r="BX349" s="663"/>
      <c r="BY349" s="663"/>
      <c r="BZ349" s="663"/>
      <c r="CA349" s="663"/>
      <c r="CB349" s="663"/>
      <c r="CC349" s="663"/>
      <c r="CD349" s="662"/>
      <c r="CE349" s="662"/>
      <c r="CF349" s="662"/>
      <c r="CG349" s="662"/>
      <c r="CH349" s="662"/>
      <c r="CI349" s="662"/>
      <c r="CJ349" s="662"/>
      <c r="CK349" s="662"/>
      <c r="CL349" s="662"/>
      <c r="CM349" s="662"/>
      <c r="CN349" s="662"/>
      <c r="CO349" s="662"/>
      <c r="CP349" s="662"/>
      <c r="CQ349" s="662"/>
      <c r="CR349" s="662"/>
      <c r="CS349" s="662"/>
      <c r="CT349" s="662"/>
      <c r="CU349" s="662"/>
      <c r="CV349" s="662"/>
      <c r="CW349" s="662"/>
      <c r="CX349" s="662"/>
      <c r="CY349" s="662"/>
      <c r="CZ349" s="662"/>
      <c r="DA349" s="662"/>
      <c r="DB349" s="662"/>
      <c r="DC349" s="662"/>
      <c r="DD349" s="662"/>
      <c r="DE349" s="662"/>
      <c r="DF349" s="662"/>
      <c r="DG349" s="663"/>
      <c r="DH349" s="663"/>
      <c r="DI349" s="663"/>
      <c r="DJ349" s="663"/>
      <c r="DK349" s="663"/>
      <c r="DL349" s="663"/>
      <c r="DM349" s="663"/>
      <c r="DN349" s="663"/>
      <c r="DO349" s="663"/>
      <c r="DP349" s="663"/>
      <c r="DQ349" s="663"/>
      <c r="DR349" s="663"/>
      <c r="DS349" s="663"/>
      <c r="DT349" s="663"/>
      <c r="DU349" s="663"/>
      <c r="DV349" s="663"/>
      <c r="DW349" s="663"/>
      <c r="DX349" s="663"/>
      <c r="DY349" s="663"/>
      <c r="DZ349" s="663"/>
    </row>
    <row r="350" spans="1:130">
      <c r="B350" s="759" t="s">
        <v>1383</v>
      </c>
      <c r="CH350" s="886" t="s">
        <v>1383</v>
      </c>
      <c r="CI350" s="886"/>
      <c r="CJ350" s="886"/>
      <c r="CK350" s="886"/>
      <c r="CL350" s="886"/>
    </row>
    <row r="352" spans="1:130">
      <c r="S352" s="497" t="str">
        <f>+B353</f>
        <v>REAL_Rwametric_Qdata  below this (quarterly data)</v>
      </c>
    </row>
    <row r="353" spans="2:181">
      <c r="B353" s="760" t="s">
        <v>1449</v>
      </c>
      <c r="S353" t="s">
        <v>906</v>
      </c>
      <c r="T353" t="str">
        <f t="shared" ref="T353:BJ353" si="8">+T5</f>
        <v>1999Q2</v>
      </c>
      <c r="U353" t="str">
        <f t="shared" si="8"/>
        <v>1999Q3</v>
      </c>
      <c r="V353" t="str">
        <f t="shared" si="8"/>
        <v>1999Q4</v>
      </c>
      <c r="W353" t="str">
        <f t="shared" si="8"/>
        <v>2000Q1</v>
      </c>
      <c r="X353" t="str">
        <f t="shared" si="8"/>
        <v>2000Q2</v>
      </c>
      <c r="Y353" t="str">
        <f t="shared" si="8"/>
        <v>2000Q3</v>
      </c>
      <c r="Z353" t="str">
        <f t="shared" si="8"/>
        <v>2000Q4</v>
      </c>
      <c r="AA353" t="str">
        <f t="shared" si="8"/>
        <v>2001Q1</v>
      </c>
      <c r="AB353" t="str">
        <f t="shared" si="8"/>
        <v>2001Q2</v>
      </c>
      <c r="AC353" t="str">
        <f t="shared" si="8"/>
        <v>2001Q3</v>
      </c>
      <c r="AD353" t="str">
        <f t="shared" si="8"/>
        <v>2001Q4</v>
      </c>
      <c r="AE353" t="str">
        <f t="shared" si="8"/>
        <v>2002Q1</v>
      </c>
      <c r="AF353" t="str">
        <f t="shared" si="8"/>
        <v>2002Q2</v>
      </c>
      <c r="AG353" t="str">
        <f t="shared" si="8"/>
        <v>2002Q3</v>
      </c>
      <c r="AH353" t="str">
        <f t="shared" si="8"/>
        <v>2002Q4</v>
      </c>
      <c r="AI353" t="str">
        <f t="shared" si="8"/>
        <v>2003Q1</v>
      </c>
      <c r="AJ353" t="str">
        <f t="shared" si="8"/>
        <v>2003Q2</v>
      </c>
      <c r="AK353" t="str">
        <f t="shared" si="8"/>
        <v>2003Q3</v>
      </c>
      <c r="AL353" t="str">
        <f t="shared" si="8"/>
        <v>2003Q4</v>
      </c>
      <c r="AM353" t="str">
        <f t="shared" si="8"/>
        <v>2004Q1</v>
      </c>
      <c r="AN353" t="str">
        <f t="shared" si="8"/>
        <v>2004Q2</v>
      </c>
      <c r="AO353" t="str">
        <f t="shared" si="8"/>
        <v>2004Q3</v>
      </c>
      <c r="AP353" t="str">
        <f t="shared" si="8"/>
        <v>2004Q4</v>
      </c>
      <c r="AQ353" t="str">
        <f t="shared" si="8"/>
        <v>2005Q1</v>
      </c>
      <c r="AR353" t="str">
        <f t="shared" si="8"/>
        <v>2005Q2</v>
      </c>
      <c r="AS353" t="str">
        <f t="shared" si="8"/>
        <v>2005Q3</v>
      </c>
      <c r="AT353" t="str">
        <f t="shared" si="8"/>
        <v>2005Q4</v>
      </c>
      <c r="AU353" t="str">
        <f t="shared" si="8"/>
        <v>2006Q1</v>
      </c>
      <c r="AV353" t="str">
        <f t="shared" si="8"/>
        <v>2006Q2</v>
      </c>
      <c r="AW353" t="str">
        <f t="shared" si="8"/>
        <v>2006Q3</v>
      </c>
      <c r="AX353" t="str">
        <f t="shared" si="8"/>
        <v>2006Q4</v>
      </c>
      <c r="AY353" t="str">
        <f t="shared" si="8"/>
        <v>2007Q1</v>
      </c>
      <c r="AZ353" t="str">
        <f t="shared" si="8"/>
        <v>2007Q2</v>
      </c>
      <c r="BA353" t="str">
        <f t="shared" si="8"/>
        <v>2007Q3</v>
      </c>
      <c r="BB353" t="str">
        <f t="shared" si="8"/>
        <v>2007Q4</v>
      </c>
      <c r="BC353" t="str">
        <f t="shared" si="8"/>
        <v>2008Q1</v>
      </c>
      <c r="BD353" t="str">
        <f t="shared" si="8"/>
        <v>2008Q2</v>
      </c>
      <c r="BE353" t="str">
        <f t="shared" si="8"/>
        <v>2008Q3</v>
      </c>
      <c r="BF353" t="str">
        <f t="shared" si="8"/>
        <v>2008Q4</v>
      </c>
      <c r="BG353" t="str">
        <f t="shared" si="8"/>
        <v>2009Q1</v>
      </c>
      <c r="BH353" t="str">
        <f t="shared" si="8"/>
        <v>2009Q2</v>
      </c>
      <c r="BI353" t="str">
        <f t="shared" si="8"/>
        <v>2009Q3</v>
      </c>
      <c r="BJ353" t="str">
        <f t="shared" si="8"/>
        <v>2009Q4</v>
      </c>
      <c r="BK353" t="str">
        <f>+BS5</f>
        <v>fr2012 WEOGAS_Rwametric_Qdata</v>
      </c>
      <c r="BL353" t="str">
        <f t="shared" ref="BL353:BR353" si="9">+BL5</f>
        <v>2010Q2</v>
      </c>
      <c r="BM353" t="str">
        <f t="shared" si="9"/>
        <v>2010Q3</v>
      </c>
      <c r="BN353" t="str">
        <f t="shared" si="9"/>
        <v>2010Q4</v>
      </c>
      <c r="BO353" t="str">
        <f t="shared" si="9"/>
        <v>2011Q1</v>
      </c>
      <c r="BP353" t="str">
        <f t="shared" si="9"/>
        <v>2011Q2</v>
      </c>
      <c r="BQ353" t="str">
        <f t="shared" si="9"/>
        <v>2011Q3</v>
      </c>
      <c r="BR353" t="str">
        <f t="shared" si="9"/>
        <v>2011Q4</v>
      </c>
      <c r="BS353" t="e">
        <f>+#REF!</f>
        <v>#REF!</v>
      </c>
      <c r="BT353" t="str">
        <f t="shared" ref="BT353:BZ353" si="10">+BT5</f>
        <v>2012Q2</v>
      </c>
      <c r="BU353" t="str">
        <f t="shared" si="10"/>
        <v>2012Q3</v>
      </c>
      <c r="BV353" t="str">
        <f t="shared" si="10"/>
        <v>2012Q4</v>
      </c>
      <c r="BW353" t="str">
        <f t="shared" si="10"/>
        <v>2013Q1</v>
      </c>
      <c r="BX353" t="str">
        <f t="shared" si="10"/>
        <v>2013Q2</v>
      </c>
      <c r="BY353" t="str">
        <f t="shared" si="10"/>
        <v>2013Q3</v>
      </c>
      <c r="BZ353" t="str">
        <f t="shared" si="10"/>
        <v>2013Q4</v>
      </c>
      <c r="CA353" s="561" t="s">
        <v>49</v>
      </c>
      <c r="CB353" s="561" t="s">
        <v>50</v>
      </c>
      <c r="CC353" s="561" t="s">
        <v>51</v>
      </c>
      <c r="CD353" s="561" t="s">
        <v>52</v>
      </c>
      <c r="CE353" s="561" t="s">
        <v>53</v>
      </c>
      <c r="CF353" s="561" t="s">
        <v>54</v>
      </c>
      <c r="CG353" s="561" t="s">
        <v>55</v>
      </c>
      <c r="CH353" s="561" t="s">
        <v>56</v>
      </c>
      <c r="CI353" s="561" t="s">
        <v>57</v>
      </c>
      <c r="CJ353" s="561" t="s">
        <v>58</v>
      </c>
      <c r="CK353" s="561" t="s">
        <v>59</v>
      </c>
      <c r="CL353" s="561" t="s">
        <v>60</v>
      </c>
      <c r="CM353" s="561" t="s">
        <v>61</v>
      </c>
      <c r="CN353" s="561" t="s">
        <v>62</v>
      </c>
      <c r="CO353" s="561" t="s">
        <v>63</v>
      </c>
      <c r="CP353" s="561" t="s">
        <v>64</v>
      </c>
      <c r="CQ353" s="561" t="s">
        <v>65</v>
      </c>
      <c r="CR353" s="561" t="s">
        <v>100</v>
      </c>
      <c r="CS353" s="561" t="s">
        <v>105</v>
      </c>
      <c r="CT353" s="561" t="s">
        <v>546</v>
      </c>
      <c r="CU353" s="561" t="s">
        <v>547</v>
      </c>
      <c r="CV353" s="561" t="s">
        <v>548</v>
      </c>
      <c r="CW353" s="561" t="s">
        <v>549</v>
      </c>
      <c r="CX353" s="561" t="s">
        <v>550</v>
      </c>
      <c r="CY353" s="561" t="s">
        <v>551</v>
      </c>
      <c r="CZ353" s="561" t="s">
        <v>552</v>
      </c>
      <c r="DA353" s="561" t="s">
        <v>553</v>
      </c>
      <c r="DB353" s="561" t="s">
        <v>554</v>
      </c>
      <c r="DC353" s="561" t="s">
        <v>555</v>
      </c>
      <c r="DD353" s="561" t="s">
        <v>556</v>
      </c>
      <c r="DE353" s="561" t="s">
        <v>557</v>
      </c>
      <c r="DF353" s="561" t="s">
        <v>558</v>
      </c>
      <c r="DG353" s="561" t="s">
        <v>559</v>
      </c>
      <c r="DH353" s="561" t="s">
        <v>560</v>
      </c>
      <c r="DI353" s="561" t="s">
        <v>561</v>
      </c>
      <c r="DJ353" s="561" t="s">
        <v>562</v>
      </c>
      <c r="DK353" s="561" t="s">
        <v>563</v>
      </c>
      <c r="DL353" s="561" t="s">
        <v>564</v>
      </c>
      <c r="DM353" s="561" t="s">
        <v>565</v>
      </c>
      <c r="DN353" s="561" t="s">
        <v>566</v>
      </c>
      <c r="DO353" s="561" t="s">
        <v>567</v>
      </c>
      <c r="DP353" s="561" t="s">
        <v>851</v>
      </c>
      <c r="DQ353" s="561" t="s">
        <v>852</v>
      </c>
      <c r="DR353" s="561" t="s">
        <v>853</v>
      </c>
    </row>
    <row r="354" spans="2:181">
      <c r="B354" s="713" t="s">
        <v>1450</v>
      </c>
      <c r="C354" s="498"/>
      <c r="D354" s="498"/>
      <c r="E354" s="498"/>
      <c r="F354" s="498"/>
      <c r="G354" s="498"/>
      <c r="H354" s="498"/>
      <c r="I354" s="498"/>
      <c r="J354" s="498"/>
      <c r="K354" s="498"/>
      <c r="L354" s="498"/>
      <c r="M354" s="498"/>
      <c r="N354" s="498"/>
      <c r="O354" s="498"/>
      <c r="P354" s="498"/>
      <c r="Q354" s="498"/>
      <c r="R354" s="498"/>
      <c r="S354" s="498">
        <v>1999</v>
      </c>
      <c r="T354" s="498" t="s">
        <v>926</v>
      </c>
      <c r="U354" s="498" t="s">
        <v>927</v>
      </c>
      <c r="V354" s="714" t="s">
        <v>928</v>
      </c>
      <c r="W354" s="715" t="s">
        <v>928</v>
      </c>
      <c r="X354" s="714">
        <v>2000</v>
      </c>
      <c r="Y354" s="714" t="s">
        <v>926</v>
      </c>
      <c r="Z354" s="714" t="s">
        <v>927</v>
      </c>
      <c r="AA354" s="715" t="s">
        <v>928</v>
      </c>
      <c r="AB354" s="714">
        <v>2001</v>
      </c>
      <c r="AC354" s="714" t="s">
        <v>926</v>
      </c>
      <c r="AD354" s="714" t="s">
        <v>927</v>
      </c>
      <c r="AE354" s="715" t="s">
        <v>928</v>
      </c>
      <c r="AF354" s="714">
        <v>2002</v>
      </c>
      <c r="AG354" s="714" t="s">
        <v>926</v>
      </c>
      <c r="AH354" s="714" t="s">
        <v>927</v>
      </c>
      <c r="AI354" s="715" t="s">
        <v>928</v>
      </c>
      <c r="AJ354" s="714">
        <v>2003</v>
      </c>
      <c r="AK354" s="714" t="s">
        <v>926</v>
      </c>
      <c r="AL354" s="714" t="s">
        <v>927</v>
      </c>
      <c r="AM354" s="715" t="s">
        <v>928</v>
      </c>
      <c r="AN354" s="714">
        <v>2004</v>
      </c>
      <c r="AO354" s="714" t="s">
        <v>926</v>
      </c>
      <c r="AP354" s="714" t="s">
        <v>927</v>
      </c>
      <c r="AQ354" s="715" t="s">
        <v>928</v>
      </c>
      <c r="AR354" s="714">
        <v>2005</v>
      </c>
      <c r="AS354" s="714" t="s">
        <v>926</v>
      </c>
      <c r="AT354" s="714" t="s">
        <v>927</v>
      </c>
      <c r="AU354" s="715" t="s">
        <v>928</v>
      </c>
      <c r="AV354" s="714">
        <v>2006</v>
      </c>
      <c r="AW354" s="714" t="s">
        <v>926</v>
      </c>
      <c r="AX354" s="714" t="s">
        <v>927</v>
      </c>
      <c r="AY354" s="715" t="s">
        <v>928</v>
      </c>
      <c r="AZ354" s="714">
        <v>2007</v>
      </c>
      <c r="BA354" s="714" t="s">
        <v>926</v>
      </c>
      <c r="BB354" s="714" t="s">
        <v>927</v>
      </c>
      <c r="BC354" s="715" t="s">
        <v>928</v>
      </c>
      <c r="BD354" s="714">
        <v>2008</v>
      </c>
      <c r="BE354" s="714" t="s">
        <v>926</v>
      </c>
      <c r="BF354" s="714" t="s">
        <v>927</v>
      </c>
      <c r="BG354" s="715" t="s">
        <v>928</v>
      </c>
      <c r="BH354" s="714">
        <v>2009</v>
      </c>
      <c r="BI354" s="714" t="s">
        <v>926</v>
      </c>
      <c r="BJ354" s="714" t="s">
        <v>927</v>
      </c>
      <c r="BK354" s="715" t="s">
        <v>928</v>
      </c>
      <c r="BL354" s="714">
        <v>2010</v>
      </c>
      <c r="BM354" s="714" t="s">
        <v>926</v>
      </c>
      <c r="BN354" s="714" t="s">
        <v>927</v>
      </c>
      <c r="BO354" s="715" t="s">
        <v>928</v>
      </c>
      <c r="BP354" s="714">
        <v>2011</v>
      </c>
      <c r="BQ354" s="714" t="s">
        <v>926</v>
      </c>
      <c r="BR354" s="714" t="s">
        <v>927</v>
      </c>
      <c r="BS354" s="715" t="s">
        <v>928</v>
      </c>
      <c r="BT354" s="714">
        <v>2012</v>
      </c>
      <c r="BU354" s="714" t="s">
        <v>926</v>
      </c>
      <c r="BV354" s="714" t="s">
        <v>927</v>
      </c>
      <c r="BW354" s="715" t="s">
        <v>928</v>
      </c>
      <c r="BX354" s="714">
        <v>2013</v>
      </c>
      <c r="BY354" s="714" t="s">
        <v>926</v>
      </c>
      <c r="BZ354" s="714" t="s">
        <v>927</v>
      </c>
      <c r="CA354" s="715" t="s">
        <v>928</v>
      </c>
      <c r="CB354" s="714">
        <v>2014</v>
      </c>
      <c r="CC354" s="714" t="s">
        <v>926</v>
      </c>
      <c r="CD354" s="714" t="s">
        <v>927</v>
      </c>
      <c r="CE354" s="715" t="s">
        <v>928</v>
      </c>
      <c r="CF354" s="714">
        <v>2015</v>
      </c>
      <c r="CG354" s="714" t="s">
        <v>926</v>
      </c>
      <c r="CH354" s="714" t="s">
        <v>927</v>
      </c>
      <c r="CI354" s="715" t="s">
        <v>928</v>
      </c>
      <c r="CJ354" s="714">
        <v>2016</v>
      </c>
      <c r="CK354" s="714" t="s">
        <v>926</v>
      </c>
      <c r="CL354" s="714" t="s">
        <v>927</v>
      </c>
      <c r="CM354" s="715" t="s">
        <v>928</v>
      </c>
      <c r="CN354" s="714">
        <v>2000</v>
      </c>
      <c r="CO354" s="714" t="s">
        <v>926</v>
      </c>
      <c r="CP354" s="714" t="s">
        <v>927</v>
      </c>
      <c r="CQ354" s="715" t="s">
        <v>928</v>
      </c>
      <c r="CR354" s="714">
        <v>2001</v>
      </c>
      <c r="CS354" s="714" t="s">
        <v>926</v>
      </c>
      <c r="CT354" s="714" t="s">
        <v>927</v>
      </c>
      <c r="CU354" s="715" t="s">
        <v>928</v>
      </c>
      <c r="CV354" s="714">
        <v>2002</v>
      </c>
      <c r="CW354" s="714" t="s">
        <v>926</v>
      </c>
      <c r="CX354" s="714" t="s">
        <v>927</v>
      </c>
      <c r="CY354" s="715" t="s">
        <v>928</v>
      </c>
      <c r="CZ354" s="714">
        <v>2003</v>
      </c>
      <c r="DA354" s="714" t="s">
        <v>926</v>
      </c>
      <c r="DB354" s="714" t="s">
        <v>927</v>
      </c>
      <c r="DC354" s="498" t="s">
        <v>928</v>
      </c>
      <c r="DD354" s="716">
        <v>2004</v>
      </c>
      <c r="DE354" s="716" t="s">
        <v>926</v>
      </c>
      <c r="DF354" s="716" t="s">
        <v>927</v>
      </c>
      <c r="DG354" s="498" t="s">
        <v>928</v>
      </c>
      <c r="DH354" s="716">
        <v>2005</v>
      </c>
      <c r="DI354" s="716" t="s">
        <v>926</v>
      </c>
      <c r="DJ354" s="716" t="s">
        <v>927</v>
      </c>
      <c r="DK354" s="498" t="s">
        <v>928</v>
      </c>
      <c r="DL354" s="716">
        <v>2006</v>
      </c>
      <c r="DM354" s="716" t="s">
        <v>926</v>
      </c>
      <c r="DN354" s="716" t="s">
        <v>927</v>
      </c>
      <c r="DO354" s="498" t="s">
        <v>928</v>
      </c>
      <c r="DP354" s="716">
        <v>2007</v>
      </c>
      <c r="DQ354" s="716" t="s">
        <v>926</v>
      </c>
      <c r="DR354" s="716" t="s">
        <v>927</v>
      </c>
      <c r="DS354" s="498" t="s">
        <v>928</v>
      </c>
      <c r="DT354" s="498">
        <v>2008</v>
      </c>
      <c r="DU354" s="498"/>
      <c r="DV354" s="498" t="s">
        <v>926</v>
      </c>
      <c r="DW354" s="498" t="s">
        <v>927</v>
      </c>
      <c r="DX354" s="498" t="s">
        <v>928</v>
      </c>
      <c r="DY354" s="498">
        <v>2009</v>
      </c>
      <c r="DZ354" s="498" t="s">
        <v>926</v>
      </c>
      <c r="EA354" t="s">
        <v>927</v>
      </c>
      <c r="EB354" t="s">
        <v>928</v>
      </c>
      <c r="EC354">
        <v>2010</v>
      </c>
      <c r="ED354" t="s">
        <v>926</v>
      </c>
      <c r="EE354" t="s">
        <v>927</v>
      </c>
      <c r="EF354" t="s">
        <v>928</v>
      </c>
      <c r="EG354">
        <v>2011</v>
      </c>
      <c r="EI354" t="s">
        <v>926</v>
      </c>
      <c r="EJ354" t="s">
        <v>927</v>
      </c>
      <c r="EK354" t="s">
        <v>928</v>
      </c>
      <c r="EL354">
        <v>2012</v>
      </c>
      <c r="EM354" t="s">
        <v>926</v>
      </c>
      <c r="EN354" t="s">
        <v>927</v>
      </c>
      <c r="EO354" t="s">
        <v>928</v>
      </c>
      <c r="EP354">
        <v>2013</v>
      </c>
      <c r="EQ354" t="s">
        <v>926</v>
      </c>
      <c r="ER354" t="s">
        <v>927</v>
      </c>
      <c r="ES354" t="s">
        <v>928</v>
      </c>
      <c r="ET354">
        <v>2014</v>
      </c>
      <c r="EU354" t="s">
        <v>926</v>
      </c>
      <c r="EV354" t="s">
        <v>927</v>
      </c>
      <c r="EW354" t="s">
        <v>928</v>
      </c>
      <c r="EX354">
        <v>2015</v>
      </c>
      <c r="EY354" t="s">
        <v>926</v>
      </c>
      <c r="EZ354" t="s">
        <v>927</v>
      </c>
      <c r="FA354" t="s">
        <v>928</v>
      </c>
      <c r="FB354">
        <v>2016</v>
      </c>
      <c r="FC354" t="s">
        <v>926</v>
      </c>
      <c r="FD354" t="s">
        <v>927</v>
      </c>
      <c r="FE354" t="s">
        <v>928</v>
      </c>
      <c r="FF354">
        <v>2017</v>
      </c>
      <c r="FG354" t="s">
        <v>926</v>
      </c>
      <c r="FH354" t="s">
        <v>927</v>
      </c>
      <c r="FI354" t="s">
        <v>928</v>
      </c>
      <c r="FJ354">
        <v>2018</v>
      </c>
      <c r="FK354" t="s">
        <v>926</v>
      </c>
      <c r="FL354" t="s">
        <v>927</v>
      </c>
      <c r="FM354" t="s">
        <v>928</v>
      </c>
      <c r="FN354">
        <v>2019</v>
      </c>
      <c r="FO354" t="s">
        <v>926</v>
      </c>
      <c r="FP354" t="s">
        <v>927</v>
      </c>
      <c r="FQ354" t="s">
        <v>928</v>
      </c>
      <c r="FR354">
        <v>2020</v>
      </c>
      <c r="FS354" t="s">
        <v>926</v>
      </c>
      <c r="FT354" t="s">
        <v>927</v>
      </c>
      <c r="FU354" t="s">
        <v>928</v>
      </c>
      <c r="FV354">
        <v>2021</v>
      </c>
      <c r="FW354" t="s">
        <v>926</v>
      </c>
      <c r="FX354" t="s">
        <v>927</v>
      </c>
      <c r="FY354" t="s">
        <v>928</v>
      </c>
    </row>
    <row r="355" spans="2:181">
      <c r="B355" s="499" t="s">
        <v>907</v>
      </c>
      <c r="C355" s="500"/>
      <c r="D355" s="569"/>
      <c r="E355" s="569"/>
      <c r="F355" s="569"/>
      <c r="G355" s="569"/>
      <c r="H355" s="569"/>
      <c r="I355" s="569"/>
      <c r="J355" s="569"/>
      <c r="K355" s="569"/>
      <c r="L355" s="569"/>
      <c r="M355" s="569"/>
      <c r="N355" s="569"/>
      <c r="O355" s="569"/>
      <c r="P355" s="569"/>
      <c r="Q355" s="569"/>
      <c r="R355" s="569"/>
      <c r="S355" s="569"/>
      <c r="T355" s="569"/>
      <c r="U355" s="569"/>
      <c r="V355" s="717"/>
      <c r="W355" s="713"/>
      <c r="X355" s="713"/>
      <c r="Y355" s="713"/>
      <c r="Z355" s="717"/>
      <c r="AA355" s="713"/>
      <c r="AB355" s="713"/>
      <c r="AC355" s="713"/>
      <c r="AD355" s="717"/>
      <c r="AE355" s="713"/>
      <c r="AF355" s="713"/>
      <c r="AG355" s="713"/>
      <c r="AH355" s="717"/>
      <c r="AI355" s="713"/>
      <c r="AJ355" s="713"/>
      <c r="AK355" s="713"/>
      <c r="AL355" s="717"/>
      <c r="AM355" s="713"/>
      <c r="AN355" s="713"/>
      <c r="AO355" s="713"/>
      <c r="AP355" s="717"/>
      <c r="AQ355" s="713"/>
      <c r="AR355" s="713"/>
      <c r="AS355" s="713"/>
      <c r="AT355" s="713"/>
      <c r="AU355" s="713"/>
      <c r="AV355" s="713"/>
      <c r="AW355" s="713"/>
      <c r="AX355" s="717"/>
      <c r="AY355" s="713"/>
      <c r="AZ355" s="713"/>
      <c r="BA355" s="713"/>
      <c r="BB355" s="717"/>
      <c r="BC355" s="713"/>
      <c r="BD355" s="713"/>
      <c r="BE355" s="713"/>
      <c r="BF355" s="717"/>
      <c r="BG355" s="713"/>
      <c r="BH355" s="713"/>
      <c r="BI355" s="713"/>
      <c r="BJ355" s="717"/>
      <c r="BK355" s="713"/>
      <c r="BL355" s="713"/>
      <c r="BM355" s="713"/>
      <c r="BN355" s="717"/>
      <c r="BO355" s="713"/>
      <c r="BP355" s="713"/>
      <c r="BQ355" s="713"/>
      <c r="BR355" s="717"/>
      <c r="BS355" s="713"/>
      <c r="BT355" s="713"/>
      <c r="BU355" s="713"/>
      <c r="BV355" s="717"/>
      <c r="BW355" s="713"/>
      <c r="BX355" s="713"/>
      <c r="BY355" s="713"/>
      <c r="BZ355" s="717"/>
      <c r="CA355" s="713"/>
      <c r="CB355" s="713"/>
      <c r="CC355" s="713"/>
      <c r="CD355" s="717"/>
      <c r="CE355" s="713"/>
      <c r="CF355" s="713"/>
      <c r="CG355" s="713"/>
      <c r="CH355" s="717"/>
      <c r="CI355" s="713"/>
      <c r="CJ355" s="713"/>
      <c r="CK355" s="713"/>
      <c r="CL355" s="717"/>
      <c r="CM355" s="713"/>
      <c r="CN355" s="713"/>
      <c r="CO355" s="713"/>
      <c r="CP355" s="717"/>
      <c r="CQ355" s="713"/>
      <c r="CR355" s="713"/>
      <c r="CS355" s="713"/>
      <c r="CT355" s="717"/>
      <c r="CU355" s="713"/>
      <c r="CV355" s="713"/>
      <c r="CW355" s="713"/>
      <c r="CX355" s="717"/>
      <c r="CY355" s="713"/>
      <c r="CZ355" s="713"/>
      <c r="DA355" s="713"/>
      <c r="DB355" s="717"/>
      <c r="DC355" s="713"/>
      <c r="DD355" s="713"/>
      <c r="DE355" s="713"/>
      <c r="DF355" s="717"/>
      <c r="DG355" s="713"/>
      <c r="DH355" s="713"/>
      <c r="DI355" s="713"/>
      <c r="DJ355" s="717"/>
      <c r="DK355" s="713"/>
      <c r="DL355" s="713"/>
      <c r="DM355" s="713"/>
      <c r="DN355" s="717"/>
      <c r="DO355" s="569"/>
      <c r="DP355" s="569"/>
      <c r="DQ355" s="569"/>
      <c r="DR355" s="569"/>
      <c r="DS355" s="569"/>
      <c r="DT355" s="569"/>
      <c r="DU355" s="569"/>
      <c r="DV355" s="569"/>
      <c r="DW355" s="569"/>
      <c r="DX355" s="569"/>
      <c r="DY355" s="569"/>
      <c r="DZ355" s="569"/>
    </row>
    <row r="356" spans="2:181">
      <c r="B356" s="501" t="s">
        <v>908</v>
      </c>
      <c r="C356" s="501"/>
      <c r="D356" s="507"/>
      <c r="E356" s="507"/>
      <c r="F356" s="507"/>
      <c r="G356" s="507"/>
      <c r="H356" s="507"/>
      <c r="I356" s="507"/>
      <c r="J356" s="507"/>
      <c r="K356" s="507"/>
      <c r="L356" s="507"/>
      <c r="M356" s="507"/>
      <c r="N356" s="507"/>
      <c r="O356" s="507"/>
      <c r="P356" s="507"/>
      <c r="Q356" s="507"/>
      <c r="R356" s="507"/>
      <c r="S356" s="507"/>
      <c r="T356" s="507"/>
      <c r="U356" s="507"/>
      <c r="V356" s="718">
        <v>3097.5</v>
      </c>
      <c r="W356" s="719">
        <v>3097.5</v>
      </c>
      <c r="X356" s="719">
        <v>3092.7841223360715</v>
      </c>
      <c r="Y356" s="719">
        <v>3088.068244672143</v>
      </c>
      <c r="Z356" s="718">
        <v>3083.3523670082141</v>
      </c>
      <c r="AA356" s="719">
        <v>3078.6364893442856</v>
      </c>
      <c r="AB356" s="719">
        <v>3081.0708588258426</v>
      </c>
      <c r="AC356" s="719">
        <v>3083.5052283074001</v>
      </c>
      <c r="AD356" s="718">
        <v>3085.9395977889571</v>
      </c>
      <c r="AE356" s="719">
        <v>3088.3739672705142</v>
      </c>
      <c r="AF356" s="719">
        <v>3097.2004359311422</v>
      </c>
      <c r="AG356" s="719">
        <v>3106.0269045917703</v>
      </c>
      <c r="AH356" s="718">
        <v>3114.8533732523988</v>
      </c>
      <c r="AI356" s="719">
        <v>3123.6798419130268</v>
      </c>
      <c r="AJ356" s="719">
        <v>3142.8050434938968</v>
      </c>
      <c r="AK356" s="719">
        <v>3161.9302450747664</v>
      </c>
      <c r="AL356" s="718">
        <v>3181.0554466556355</v>
      </c>
      <c r="AM356" s="719">
        <v>3200.1806482365055</v>
      </c>
      <c r="AN356" s="719">
        <v>3222.8430784805551</v>
      </c>
      <c r="AO356" s="719">
        <v>3245.5055087246055</v>
      </c>
      <c r="AP356" s="718">
        <v>3268.167938968656</v>
      </c>
      <c r="AQ356" s="719">
        <v>3290.8303692127056</v>
      </c>
      <c r="AR356" s="719">
        <v>3319.6892401671794</v>
      </c>
      <c r="AS356" s="719">
        <v>3348.5481111216532</v>
      </c>
      <c r="AT356" s="719">
        <v>3377.406982076127</v>
      </c>
      <c r="AU356" s="719">
        <v>3406.2658530306007</v>
      </c>
      <c r="AV356" s="719">
        <v>3444.16774516742</v>
      </c>
      <c r="AW356" s="719">
        <v>3482.0696373042383</v>
      </c>
      <c r="AX356" s="718">
        <v>3519.9715294410571</v>
      </c>
      <c r="AY356" s="719">
        <v>3557.8734215778763</v>
      </c>
      <c r="AZ356" s="719">
        <v>3618.0494043432295</v>
      </c>
      <c r="BA356" s="719">
        <v>3678.2253871085832</v>
      </c>
      <c r="BB356" s="718">
        <v>3738.4013698739363</v>
      </c>
      <c r="BC356" s="719">
        <v>3798.5773526392895</v>
      </c>
      <c r="BD356" s="719">
        <v>3892.0564228628964</v>
      </c>
      <c r="BE356" s="719">
        <v>3985.5354930865037</v>
      </c>
      <c r="BF356" s="718">
        <v>4079.0145633101106</v>
      </c>
      <c r="BG356" s="719">
        <v>4172.4936335337179</v>
      </c>
      <c r="BH356" s="719">
        <v>4253.0186971983803</v>
      </c>
      <c r="BI356" s="719">
        <v>4333.5437608630436</v>
      </c>
      <c r="BJ356" s="718">
        <v>4414.0688245277061</v>
      </c>
      <c r="BK356" s="719">
        <v>4494.5938881923685</v>
      </c>
      <c r="BL356" s="719">
        <v>4596.3253162764522</v>
      </c>
      <c r="BM356" s="719">
        <v>4698.056744360536</v>
      </c>
      <c r="BN356" s="718">
        <v>4799.7881724446197</v>
      </c>
      <c r="BO356" s="719">
        <v>4901.5196005287034</v>
      </c>
      <c r="BP356" s="719">
        <v>5013.4105046790073</v>
      </c>
      <c r="BQ356" s="719">
        <v>5125.3014088293112</v>
      </c>
      <c r="BR356" s="718">
        <v>5237.192312979616</v>
      </c>
      <c r="BS356" s="719">
        <v>5349.0832171299198</v>
      </c>
      <c r="BT356" s="719">
        <v>5513.9085195262833</v>
      </c>
      <c r="BU356" s="719">
        <v>5678.7338219226458</v>
      </c>
      <c r="BV356" s="718">
        <v>5843.5591243190083</v>
      </c>
      <c r="BW356" s="719">
        <v>6008.3844267153709</v>
      </c>
      <c r="BX356" s="719">
        <v>6165.8386310975056</v>
      </c>
      <c r="BY356" s="719">
        <v>6323.2928354796404</v>
      </c>
      <c r="BZ356" s="718">
        <v>6480.7470398617752</v>
      </c>
      <c r="CA356" s="719">
        <v>6638.20124424391</v>
      </c>
      <c r="CB356" s="719">
        <v>6779.2567091358569</v>
      </c>
      <c r="CC356" s="719">
        <v>6920.3121740278029</v>
      </c>
      <c r="CD356" s="718">
        <v>7061.3676389197499</v>
      </c>
      <c r="CE356" s="719">
        <v>7202.4231038116959</v>
      </c>
      <c r="CF356" s="719">
        <v>7401.8141970162887</v>
      </c>
      <c r="CG356" s="719">
        <v>7601.2052902208807</v>
      </c>
      <c r="CH356" s="718">
        <v>7800.5963834254735</v>
      </c>
      <c r="CI356" s="719">
        <v>7999.9874766300654</v>
      </c>
      <c r="CJ356" s="719">
        <v>8261.5737379402308</v>
      </c>
      <c r="CK356" s="719">
        <v>8523.159999250398</v>
      </c>
      <c r="CL356" s="718">
        <v>8784.7462605605633</v>
      </c>
      <c r="CM356" s="719">
        <v>5041.5</v>
      </c>
      <c r="CN356" s="719">
        <v>5084.9691993553643</v>
      </c>
      <c r="CO356" s="719">
        <v>5128.4383987107294</v>
      </c>
      <c r="CP356" s="718">
        <v>5171.9075980660946</v>
      </c>
      <c r="CQ356" s="719">
        <v>5215.3767974214588</v>
      </c>
      <c r="CR356" s="719">
        <v>5259.4603052624616</v>
      </c>
      <c r="CS356" s="719">
        <v>5303.5438131034643</v>
      </c>
      <c r="CT356" s="718">
        <v>5347.6273209444671</v>
      </c>
      <c r="CU356" s="719">
        <v>5391.7108287854699</v>
      </c>
      <c r="CV356" s="719">
        <v>5443.8395325241308</v>
      </c>
      <c r="CW356" s="719">
        <v>5495.9682362627909</v>
      </c>
      <c r="CX356" s="718">
        <v>5548.096940001451</v>
      </c>
      <c r="CY356" s="719">
        <v>5600.225643740112</v>
      </c>
      <c r="CZ356" s="719">
        <v>5663.216380723763</v>
      </c>
      <c r="DA356" s="719">
        <v>5726.2071177074149</v>
      </c>
      <c r="DB356" s="718">
        <v>5789.1978546910659</v>
      </c>
      <c r="DC356" s="719">
        <v>5852.1885916747178</v>
      </c>
      <c r="DD356" s="719">
        <v>5926.3420048092858</v>
      </c>
      <c r="DE356" s="719">
        <v>6000.4954179438555</v>
      </c>
      <c r="DF356" s="718">
        <v>6074.6488310784243</v>
      </c>
      <c r="DG356" s="719">
        <v>6148.8022442129923</v>
      </c>
      <c r="DH356" s="719">
        <v>6241.219688932284</v>
      </c>
      <c r="DI356" s="719">
        <v>6333.6371336515767</v>
      </c>
      <c r="DJ356" s="718">
        <v>6426.0545783708685</v>
      </c>
      <c r="DK356" s="719">
        <v>6518.4720230901603</v>
      </c>
      <c r="DL356" s="719">
        <v>6594.5750657630397</v>
      </c>
      <c r="DM356" s="719">
        <v>6670.6781084359172</v>
      </c>
      <c r="DN356" s="718">
        <v>6746.7811511087966</v>
      </c>
      <c r="DO356" s="507">
        <v>6822.8841937816751</v>
      </c>
      <c r="DP356" s="507">
        <v>6937.9886851771917</v>
      </c>
      <c r="DQ356" s="507">
        <v>7053.0931765727073</v>
      </c>
      <c r="DR356" s="507">
        <v>7168.1976679682248</v>
      </c>
      <c r="DS356" s="507">
        <v>7283.3021593637404</v>
      </c>
      <c r="DT356" s="507">
        <v>7459.4769502701038</v>
      </c>
      <c r="DU356" s="507"/>
      <c r="DV356" s="507">
        <v>7635.6517411764653</v>
      </c>
      <c r="DW356" s="507">
        <v>7811.8265320828268</v>
      </c>
      <c r="DX356" s="507">
        <v>7988.0013229891902</v>
      </c>
      <c r="DY356" s="507">
        <v>8146.3173324865702</v>
      </c>
      <c r="DZ356" s="507">
        <v>8304.6333419839502</v>
      </c>
      <c r="EA356">
        <v>8462.9493514813312</v>
      </c>
      <c r="EB356">
        <v>8621.2653609787121</v>
      </c>
      <c r="EC356">
        <v>8813.5094405584423</v>
      </c>
      <c r="ED356">
        <v>9005.7535201381725</v>
      </c>
      <c r="EE356">
        <v>9197.9975997179026</v>
      </c>
      <c r="EF356">
        <v>9390.241679297631</v>
      </c>
      <c r="EG356">
        <v>9598.3983237352695</v>
      </c>
      <c r="EI356">
        <v>9806.5549681729099</v>
      </c>
      <c r="EJ356">
        <v>10014.711612610548</v>
      </c>
      <c r="EK356">
        <v>10222.868257048187</v>
      </c>
      <c r="EL356">
        <v>10483.097668896129</v>
      </c>
      <c r="EM356">
        <v>10743.327080744071</v>
      </c>
      <c r="EN356">
        <v>11003.556492592015</v>
      </c>
      <c r="EO356">
        <v>11263.785904439956</v>
      </c>
      <c r="EP356">
        <v>11514.804558237374</v>
      </c>
      <c r="EQ356">
        <v>11765.823212034789</v>
      </c>
      <c r="ER356">
        <v>12016.841865832204</v>
      </c>
      <c r="ES356">
        <v>12267.860519629623</v>
      </c>
      <c r="ET356">
        <v>12492.486746814442</v>
      </c>
      <c r="EU356">
        <v>12717.112973999261</v>
      </c>
      <c r="EV356">
        <v>12941.739201184082</v>
      </c>
      <c r="EW356">
        <v>13166.365428368901</v>
      </c>
      <c r="EX356">
        <v>13489.97122709822</v>
      </c>
      <c r="EY356">
        <v>13813.577025827541</v>
      </c>
      <c r="EZ356">
        <v>14137.182824556859</v>
      </c>
      <c r="FA356">
        <v>14460.788623286178</v>
      </c>
      <c r="FB356">
        <v>14872.987394652459</v>
      </c>
      <c r="FC356">
        <v>15285.186166018739</v>
      </c>
      <c r="FD356">
        <v>15697.384937385017</v>
      </c>
      <c r="FE356">
        <v>16109.583708751297</v>
      </c>
      <c r="FF356">
        <v>16424.092220773771</v>
      </c>
      <c r="FG356">
        <v>16738.600732796247</v>
      </c>
      <c r="FH356">
        <v>17053.109244818719</v>
      </c>
      <c r="FI356">
        <v>17367.617756841195</v>
      </c>
      <c r="FJ356">
        <v>17608.926492100785</v>
      </c>
      <c r="FK356">
        <v>17850.235227360379</v>
      </c>
      <c r="FL356">
        <v>18091.543962619973</v>
      </c>
      <c r="FM356">
        <v>18332.852697879563</v>
      </c>
      <c r="FN356">
        <v>18728.362889638014</v>
      </c>
      <c r="FO356">
        <v>19123.873081396465</v>
      </c>
      <c r="FP356">
        <v>19519.383273154912</v>
      </c>
      <c r="FQ356">
        <v>19914.893464913363</v>
      </c>
      <c r="FR356">
        <v>20185.924904089807</v>
      </c>
      <c r="FS356">
        <v>20456.956343266247</v>
      </c>
      <c r="FT356">
        <v>20727.987782442691</v>
      </c>
      <c r="FU356">
        <v>20999.019221619135</v>
      </c>
      <c r="FV356">
        <v>20185.924904089807</v>
      </c>
      <c r="FW356">
        <v>20456.956343266247</v>
      </c>
      <c r="FX356">
        <v>20727.987782442691</v>
      </c>
      <c r="FY356">
        <v>23052.973592297483</v>
      </c>
    </row>
    <row r="357" spans="2:181">
      <c r="B357" s="501" t="s">
        <v>909</v>
      </c>
      <c r="C357" s="502"/>
      <c r="D357" s="507"/>
      <c r="E357" s="507"/>
      <c r="F357" s="507"/>
      <c r="G357" s="507"/>
      <c r="H357" s="507"/>
      <c r="I357" s="507"/>
      <c r="J357" s="507"/>
      <c r="K357" s="507"/>
      <c r="L357" s="507"/>
      <c r="M357" s="507"/>
      <c r="N357" s="507"/>
      <c r="O357" s="507"/>
      <c r="P357" s="507"/>
      <c r="Q357" s="507"/>
      <c r="R357" s="507"/>
      <c r="S357" s="507"/>
      <c r="T357" s="507"/>
      <c r="U357" s="507"/>
      <c r="V357" s="720">
        <v>0.04</v>
      </c>
      <c r="W357" s="719">
        <v>0.04</v>
      </c>
      <c r="X357" s="719"/>
      <c r="Y357" s="719"/>
      <c r="Z357" s="720"/>
      <c r="AA357" s="719">
        <v>0.04</v>
      </c>
      <c r="AB357" s="719"/>
      <c r="AC357" s="719"/>
      <c r="AD357" s="720"/>
      <c r="AE357" s="719">
        <v>0.04</v>
      </c>
      <c r="AF357" s="719"/>
      <c r="AG357" s="719"/>
      <c r="AH357" s="720"/>
      <c r="AI357" s="719">
        <v>0.04</v>
      </c>
      <c r="AJ357" s="719"/>
      <c r="AK357" s="719"/>
      <c r="AL357" s="720"/>
      <c r="AM357" s="719">
        <v>0.04</v>
      </c>
      <c r="AN357" s="719"/>
      <c r="AO357" s="719"/>
      <c r="AP357" s="720"/>
      <c r="AQ357" s="719">
        <v>0.04</v>
      </c>
      <c r="AR357" s="719"/>
      <c r="AS357" s="719"/>
      <c r="AT357" s="719"/>
      <c r="AU357" s="719">
        <v>0.04</v>
      </c>
      <c r="AV357" s="719"/>
      <c r="AW357" s="719"/>
      <c r="AX357" s="720"/>
      <c r="AY357" s="719">
        <v>0.04</v>
      </c>
      <c r="AZ357" s="719"/>
      <c r="BA357" s="719"/>
      <c r="BB357" s="720"/>
      <c r="BC357" s="719">
        <v>0.04</v>
      </c>
      <c r="BD357" s="719"/>
      <c r="BE357" s="719"/>
      <c r="BF357" s="720"/>
      <c r="BG357" s="719">
        <v>0.04</v>
      </c>
      <c r="BH357" s="719"/>
      <c r="BI357" s="719"/>
      <c r="BJ357" s="720"/>
      <c r="BK357" s="719">
        <v>0.04</v>
      </c>
      <c r="BL357" s="719"/>
      <c r="BM357" s="719"/>
      <c r="BN357" s="720"/>
      <c r="BO357" s="719">
        <v>0.04</v>
      </c>
      <c r="BP357" s="719"/>
      <c r="BQ357" s="719"/>
      <c r="BR357" s="720"/>
      <c r="BS357" s="719">
        <v>0.04</v>
      </c>
      <c r="BT357" s="719"/>
      <c r="BU357" s="719"/>
      <c r="BV357" s="720"/>
      <c r="BW357" s="719">
        <v>0.04</v>
      </c>
      <c r="BX357" s="719"/>
      <c r="BY357" s="719"/>
      <c r="BZ357" s="720"/>
      <c r="CA357" s="719">
        <v>0.04</v>
      </c>
      <c r="CB357" s="719"/>
      <c r="CC357" s="719"/>
      <c r="CD357" s="720"/>
      <c r="CE357" s="719">
        <v>0.04</v>
      </c>
      <c r="CF357" s="719"/>
      <c r="CG357" s="719"/>
      <c r="CH357" s="720"/>
      <c r="CI357" s="719">
        <v>0.04</v>
      </c>
      <c r="CJ357" s="719"/>
      <c r="CK357" s="719"/>
      <c r="CL357" s="720"/>
      <c r="CM357" s="719">
        <v>0.04</v>
      </c>
      <c r="CN357" s="719"/>
      <c r="CO357" s="719"/>
      <c r="CP357" s="720"/>
      <c r="CQ357" s="719">
        <v>0.04</v>
      </c>
      <c r="CR357" s="719"/>
      <c r="CS357" s="719"/>
      <c r="CT357" s="720"/>
      <c r="CU357" s="719">
        <v>0.04</v>
      </c>
      <c r="CV357" s="719"/>
      <c r="CW357" s="719"/>
      <c r="CX357" s="720"/>
      <c r="CY357" s="719">
        <v>0.04</v>
      </c>
      <c r="CZ357" s="719"/>
      <c r="DA357" s="719"/>
      <c r="DB357" s="720"/>
      <c r="DC357" s="719">
        <v>0.04</v>
      </c>
      <c r="DD357" s="719"/>
      <c r="DE357" s="719"/>
      <c r="DF357" s="720"/>
      <c r="DG357" s="719">
        <v>0.04</v>
      </c>
      <c r="DH357" s="719"/>
      <c r="DI357" s="719"/>
      <c r="DJ357" s="720"/>
      <c r="DK357" s="719">
        <v>0.04</v>
      </c>
      <c r="DL357" s="719"/>
      <c r="DM357" s="719"/>
      <c r="DN357" s="720"/>
      <c r="DO357" s="507">
        <v>0.04</v>
      </c>
      <c r="DP357" s="507"/>
      <c r="DQ357" s="507"/>
      <c r="DR357" s="507"/>
      <c r="DS357" s="507">
        <v>0.04</v>
      </c>
      <c r="DT357" s="507"/>
      <c r="DU357" s="507"/>
      <c r="DV357" s="507"/>
      <c r="DW357" s="507"/>
      <c r="DX357" s="507">
        <v>0.04</v>
      </c>
      <c r="DY357" s="507"/>
      <c r="DZ357" s="507"/>
      <c r="EB357">
        <v>0.04</v>
      </c>
      <c r="EF357">
        <v>0.04</v>
      </c>
      <c r="EK357">
        <v>0.04</v>
      </c>
      <c r="EO357">
        <v>0.04</v>
      </c>
      <c r="ES357">
        <v>0.04</v>
      </c>
      <c r="EW357">
        <v>0.04</v>
      </c>
      <c r="FA357">
        <v>0.04</v>
      </c>
      <c r="FE357">
        <v>0.04</v>
      </c>
      <c r="FI357">
        <v>0.04</v>
      </c>
      <c r="FM357">
        <v>0.04</v>
      </c>
      <c r="FQ357">
        <v>0.04</v>
      </c>
      <c r="FU357">
        <v>0.04</v>
      </c>
      <c r="FY357">
        <v>0.04</v>
      </c>
    </row>
    <row r="358" spans="2:181">
      <c r="B358" s="501" t="s">
        <v>910</v>
      </c>
      <c r="C358" s="501" t="s">
        <v>911</v>
      </c>
      <c r="D358" s="507"/>
      <c r="E358" s="507"/>
      <c r="F358" s="507"/>
      <c r="G358" s="507"/>
      <c r="H358" s="507"/>
      <c r="I358" s="507"/>
      <c r="J358" s="507"/>
      <c r="K358" s="507"/>
      <c r="L358" s="507"/>
      <c r="M358" s="507"/>
      <c r="N358" s="507"/>
      <c r="O358" s="507"/>
      <c r="P358" s="507"/>
      <c r="Q358" s="507"/>
      <c r="R358" s="507"/>
      <c r="S358" s="507"/>
      <c r="T358" s="507"/>
      <c r="U358" s="507"/>
      <c r="V358" s="718">
        <v>619.5</v>
      </c>
      <c r="W358" s="719">
        <v>619.5</v>
      </c>
      <c r="X358" s="719">
        <v>660.08328837821432</v>
      </c>
      <c r="Y358" s="719">
        <v>700.66657675642853</v>
      </c>
      <c r="Z358" s="718">
        <v>741.24986513464273</v>
      </c>
      <c r="AA358" s="719">
        <v>781.83315351285705</v>
      </c>
      <c r="AB358" s="719">
        <v>802.25468224090162</v>
      </c>
      <c r="AC358" s="719">
        <v>822.67621096894641</v>
      </c>
      <c r="AD358" s="718">
        <v>843.09773969699108</v>
      </c>
      <c r="AE358" s="719">
        <v>863.51926842503565</v>
      </c>
      <c r="AF358" s="719">
        <v>883.27384511276387</v>
      </c>
      <c r="AG358" s="719">
        <v>903.02842180049197</v>
      </c>
      <c r="AH358" s="718">
        <v>922.78299848822007</v>
      </c>
      <c r="AI358" s="719">
        <v>942.53757517594829</v>
      </c>
      <c r="AJ358" s="719">
        <v>960.11553755332079</v>
      </c>
      <c r="AK358" s="719">
        <v>977.69349993069341</v>
      </c>
      <c r="AL358" s="718">
        <v>995.27146230806602</v>
      </c>
      <c r="AM358" s="719">
        <v>1012.8494246854385</v>
      </c>
      <c r="AN358" s="719">
        <v>1033.3013198839847</v>
      </c>
      <c r="AO358" s="719">
        <v>1053.7532150825309</v>
      </c>
      <c r="AP358" s="718">
        <v>1074.2051102810772</v>
      </c>
      <c r="AQ358" s="719">
        <v>1094.6570054796232</v>
      </c>
      <c r="AR358" s="719">
        <v>1120.7187278199481</v>
      </c>
      <c r="AS358" s="719">
        <v>1146.7804501602727</v>
      </c>
      <c r="AT358" s="719">
        <v>1172.8421725005974</v>
      </c>
      <c r="AU358" s="719">
        <v>1198.903894840922</v>
      </c>
      <c r="AV358" s="719">
        <v>1235.1855600311787</v>
      </c>
      <c r="AW358" s="719">
        <v>1271.4672252214355</v>
      </c>
      <c r="AX358" s="718">
        <v>1307.7488904116922</v>
      </c>
      <c r="AY358" s="719">
        <v>1344.0305556019489</v>
      </c>
      <c r="AZ358" s="719">
        <v>1388.4605533086819</v>
      </c>
      <c r="BA358" s="719">
        <v>1432.890551015415</v>
      </c>
      <c r="BB358" s="718">
        <v>1477.320548722148</v>
      </c>
      <c r="BC358" s="719">
        <v>1521.7505464288813</v>
      </c>
      <c r="BD358" s="719">
        <v>1579.9017148887008</v>
      </c>
      <c r="BE358" s="719">
        <v>1638.0528833485203</v>
      </c>
      <c r="BF358" s="718">
        <v>1696.2040518083397</v>
      </c>
      <c r="BG358" s="719">
        <v>1754.3552202681592</v>
      </c>
      <c r="BH358" s="719">
        <v>1821.3155001414832</v>
      </c>
      <c r="BI358" s="719">
        <v>1888.2757800148072</v>
      </c>
      <c r="BJ358" s="718">
        <v>1955.2360598881312</v>
      </c>
      <c r="BK358" s="719">
        <v>2022.1963397614552</v>
      </c>
      <c r="BL358" s="719">
        <v>2081.8834557617411</v>
      </c>
      <c r="BM358" s="719">
        <v>2141.5705717620267</v>
      </c>
      <c r="BN358" s="718">
        <v>2201.2576877623123</v>
      </c>
      <c r="BO358" s="719">
        <v>2260.944803762598</v>
      </c>
      <c r="BP358" s="719">
        <v>2326.6796286301678</v>
      </c>
      <c r="BQ358" s="719">
        <v>2392.4144534977377</v>
      </c>
      <c r="BR358" s="718">
        <v>2458.1492783653075</v>
      </c>
      <c r="BS358" s="719">
        <v>2523.8841032328774</v>
      </c>
      <c r="BT358" s="719">
        <v>2588.0385333903087</v>
      </c>
      <c r="BU358" s="719">
        <v>2652.19296354774</v>
      </c>
      <c r="BV358" s="718">
        <v>2716.3473937051713</v>
      </c>
      <c r="BW358" s="719">
        <v>2780.5018238626021</v>
      </c>
      <c r="BX358" s="719">
        <v>2860.2220534089593</v>
      </c>
      <c r="BY358" s="719">
        <v>2939.9422829553159</v>
      </c>
      <c r="BZ358" s="718">
        <v>3019.6625125016722</v>
      </c>
      <c r="CA358" s="719">
        <v>3099.3827420480293</v>
      </c>
      <c r="CB358" s="719">
        <v>3196.8936010702764</v>
      </c>
      <c r="CC358" s="719">
        <v>3294.404460092524</v>
      </c>
      <c r="CD358" s="718">
        <v>3391.9153191147716</v>
      </c>
      <c r="CE358" s="719">
        <v>3489.4261781370187</v>
      </c>
      <c r="CF358" s="719">
        <v>3588.4096700838863</v>
      </c>
      <c r="CG358" s="719">
        <v>3687.393162030754</v>
      </c>
      <c r="CH358" s="718">
        <v>3786.3766539776216</v>
      </c>
      <c r="CI358" s="719">
        <v>3885.3601459244892</v>
      </c>
      <c r="CJ358" s="719">
        <v>3964.2295076536711</v>
      </c>
      <c r="CK358" s="719">
        <v>4043.0988693828535</v>
      </c>
      <c r="CL358" s="718">
        <v>4121.9682311120359</v>
      </c>
      <c r="CM358" s="719">
        <v>504.15</v>
      </c>
      <c r="CN358" s="719">
        <v>519.67500063989542</v>
      </c>
      <c r="CO358" s="719">
        <v>535.20000127979085</v>
      </c>
      <c r="CP358" s="718">
        <v>550.72500191968629</v>
      </c>
      <c r="CQ358" s="719">
        <v>566.25000255958173</v>
      </c>
      <c r="CR358" s="719">
        <v>577.79868048334606</v>
      </c>
      <c r="CS358" s="719">
        <v>589.34735840711028</v>
      </c>
      <c r="CT358" s="718">
        <v>600.89603633087461</v>
      </c>
      <c r="CU358" s="719">
        <v>612.44471425463894</v>
      </c>
      <c r="CV358" s="719">
        <v>623.68130302913437</v>
      </c>
      <c r="CW358" s="719">
        <v>634.91789180362991</v>
      </c>
      <c r="CX358" s="718">
        <v>646.15448057812546</v>
      </c>
      <c r="CY358" s="719">
        <v>657.39106935262089</v>
      </c>
      <c r="CZ358" s="719">
        <v>667.27898577965072</v>
      </c>
      <c r="DA358" s="719">
        <v>677.16690220668056</v>
      </c>
      <c r="DB358" s="718">
        <v>687.05481863371028</v>
      </c>
      <c r="DC358" s="719">
        <v>696.94273506074012</v>
      </c>
      <c r="DD358" s="719">
        <v>707.7854948894593</v>
      </c>
      <c r="DE358" s="719">
        <v>718.6282547181786</v>
      </c>
      <c r="DF358" s="718">
        <v>729.47101454689789</v>
      </c>
      <c r="DG358" s="719">
        <v>740.31377437561707</v>
      </c>
      <c r="DH358" s="719">
        <v>754.76933954069455</v>
      </c>
      <c r="DI358" s="719">
        <v>769.22490470577202</v>
      </c>
      <c r="DJ358" s="718">
        <v>783.68046987084949</v>
      </c>
      <c r="DK358" s="719">
        <v>798.13603503592697</v>
      </c>
      <c r="DL358" s="719">
        <v>867.12281183580512</v>
      </c>
      <c r="DM358" s="719">
        <v>936.10958863568317</v>
      </c>
      <c r="DN358" s="718">
        <v>1005.0963654355613</v>
      </c>
      <c r="DO358" s="507">
        <v>1074.0831422354395</v>
      </c>
      <c r="DP358" s="507">
        <v>1157.1877396631489</v>
      </c>
      <c r="DQ358" s="507">
        <v>1240.2923370908582</v>
      </c>
      <c r="DR358" s="507">
        <v>1323.3969345185676</v>
      </c>
      <c r="DS358" s="507">
        <v>1406.5015319462768</v>
      </c>
      <c r="DT358" s="507">
        <v>1511.8655112529127</v>
      </c>
      <c r="DU358" s="507"/>
      <c r="DV358" s="507">
        <v>1617.2294905595484</v>
      </c>
      <c r="DW358" s="507">
        <v>1722.593469866184</v>
      </c>
      <c r="DX358" s="507">
        <v>1827.9574491728199</v>
      </c>
      <c r="DY358" s="507">
        <v>1948.2298414280667</v>
      </c>
      <c r="DZ358" s="507">
        <v>2068.5022336833135</v>
      </c>
      <c r="EA358">
        <v>2188.7746259385599</v>
      </c>
      <c r="EB358">
        <v>2309.0470181938067</v>
      </c>
      <c r="EC358">
        <v>2415.857893651395</v>
      </c>
      <c r="ED358">
        <v>2522.6687691089837</v>
      </c>
      <c r="EE358">
        <v>2629.4796445665725</v>
      </c>
      <c r="EF358">
        <v>2736.2905200241607</v>
      </c>
      <c r="EG358">
        <v>2851.9592798933645</v>
      </c>
      <c r="EI358">
        <v>2967.6280397625678</v>
      </c>
      <c r="EJ358">
        <v>3083.2967996317707</v>
      </c>
      <c r="EK358">
        <v>3198.9655595009745</v>
      </c>
      <c r="EL358">
        <v>3346.5152233862932</v>
      </c>
      <c r="EM358">
        <v>3494.064887271612</v>
      </c>
      <c r="EN358">
        <v>3641.6145511569312</v>
      </c>
      <c r="EO358">
        <v>3789.1642150422499</v>
      </c>
      <c r="EP358">
        <v>3969.3389705876161</v>
      </c>
      <c r="EQ358">
        <v>4149.5137261329828</v>
      </c>
      <c r="ER358">
        <v>4329.6884816783486</v>
      </c>
      <c r="ES358">
        <v>4509.8632372237153</v>
      </c>
      <c r="ET358">
        <v>4728.9844305634215</v>
      </c>
      <c r="EU358">
        <v>4948.1056239031277</v>
      </c>
      <c r="EV358">
        <v>5167.2268172428339</v>
      </c>
      <c r="EW358">
        <v>5386.3480105825402</v>
      </c>
      <c r="EX358">
        <v>5603.930947490162</v>
      </c>
      <c r="EY358">
        <v>5821.5138843977848</v>
      </c>
      <c r="EZ358">
        <v>6039.0968213054066</v>
      </c>
      <c r="FA358">
        <v>6256.6797582130293</v>
      </c>
      <c r="FB358">
        <v>6430.4480024272898</v>
      </c>
      <c r="FC358">
        <v>6604.2162466415512</v>
      </c>
      <c r="FD358">
        <v>6777.9844908558116</v>
      </c>
      <c r="FE358">
        <v>6951.752735070073</v>
      </c>
      <c r="FF358">
        <v>7121.260240447059</v>
      </c>
      <c r="FG358">
        <v>7290.7677458240451</v>
      </c>
      <c r="FH358">
        <v>7460.275251201032</v>
      </c>
      <c r="FI358">
        <v>7629.7827565780181</v>
      </c>
      <c r="FJ358">
        <v>7895.5744730756796</v>
      </c>
      <c r="FK358">
        <v>8161.3661895733403</v>
      </c>
      <c r="FL358">
        <v>8427.157906071001</v>
      </c>
      <c r="FM358">
        <v>8692.9496225686617</v>
      </c>
      <c r="FN358">
        <v>9023.1637816621515</v>
      </c>
      <c r="FO358">
        <v>9353.3779407556412</v>
      </c>
      <c r="FP358">
        <v>9683.592099849131</v>
      </c>
      <c r="FQ358">
        <v>10013.806258942621</v>
      </c>
      <c r="FR358">
        <v>10398.772338174975</v>
      </c>
      <c r="FS358">
        <v>10783.738417407327</v>
      </c>
      <c r="FT358">
        <v>11168.704496639679</v>
      </c>
      <c r="FU358">
        <v>11553.670575872033</v>
      </c>
      <c r="FV358">
        <v>10398.772338174975</v>
      </c>
      <c r="FW358">
        <v>10783.738417407327</v>
      </c>
      <c r="FX358">
        <v>11168.704496639679</v>
      </c>
      <c r="FY358">
        <v>12643.145319052757</v>
      </c>
    </row>
    <row r="359" spans="2:181">
      <c r="B359" s="501" t="s">
        <v>909</v>
      </c>
      <c r="C359" s="502"/>
      <c r="D359" s="507"/>
      <c r="E359" s="507"/>
      <c r="F359" s="507"/>
      <c r="G359" s="507"/>
      <c r="H359" s="507"/>
      <c r="I359" s="507"/>
      <c r="J359" s="507"/>
      <c r="K359" s="507"/>
      <c r="L359" s="507"/>
      <c r="M359" s="507"/>
      <c r="N359" s="507"/>
      <c r="O359" s="507"/>
      <c r="P359" s="507"/>
      <c r="Q359" s="507"/>
      <c r="R359" s="507"/>
      <c r="S359" s="507"/>
      <c r="T359" s="507"/>
      <c r="U359" s="507"/>
      <c r="V359" s="721">
        <v>2.5000000000000001E-2</v>
      </c>
      <c r="W359" s="719">
        <v>2.5000000000000001E-2</v>
      </c>
      <c r="X359" s="719"/>
      <c r="Y359" s="719"/>
      <c r="Z359" s="721"/>
      <c r="AA359" s="719">
        <v>2.5000000000000001E-2</v>
      </c>
      <c r="AB359" s="719"/>
      <c r="AC359" s="719"/>
      <c r="AD359" s="721"/>
      <c r="AE359" s="719">
        <v>2.5000000000000001E-2</v>
      </c>
      <c r="AF359" s="719"/>
      <c r="AG359" s="719"/>
      <c r="AH359" s="721"/>
      <c r="AI359" s="719">
        <v>2.5000000000000001E-2</v>
      </c>
      <c r="AJ359" s="719"/>
      <c r="AK359" s="719"/>
      <c r="AL359" s="721"/>
      <c r="AM359" s="719">
        <v>2.5000000000000001E-2</v>
      </c>
      <c r="AN359" s="719"/>
      <c r="AO359" s="719"/>
      <c r="AP359" s="721"/>
      <c r="AQ359" s="719">
        <v>2.5000000000000001E-2</v>
      </c>
      <c r="AR359" s="719"/>
      <c r="AS359" s="719"/>
      <c r="AT359" s="719"/>
      <c r="AU359" s="719">
        <v>2.5000000000000001E-2</v>
      </c>
      <c r="AV359" s="719"/>
      <c r="AW359" s="719"/>
      <c r="AX359" s="721"/>
      <c r="AY359" s="719">
        <v>2.5000000000000001E-2</v>
      </c>
      <c r="AZ359" s="719"/>
      <c r="BA359" s="719"/>
      <c r="BB359" s="721"/>
      <c r="BC359" s="719">
        <v>2.5000000000000001E-2</v>
      </c>
      <c r="BD359" s="719"/>
      <c r="BE359" s="719"/>
      <c r="BF359" s="721"/>
      <c r="BG359" s="719">
        <v>2.5000000000000001E-2</v>
      </c>
      <c r="BH359" s="719"/>
      <c r="BI359" s="719"/>
      <c r="BJ359" s="721"/>
      <c r="BK359" s="719">
        <v>2.5000000000000001E-2</v>
      </c>
      <c r="BL359" s="719"/>
      <c r="BM359" s="719"/>
      <c r="BN359" s="721"/>
      <c r="BO359" s="719">
        <v>2.5000000000000001E-2</v>
      </c>
      <c r="BP359" s="719"/>
      <c r="BQ359" s="719"/>
      <c r="BR359" s="721"/>
      <c r="BS359" s="719">
        <v>2.5000000000000001E-2</v>
      </c>
      <c r="BT359" s="719"/>
      <c r="BU359" s="719"/>
      <c r="BV359" s="721"/>
      <c r="BW359" s="719">
        <v>2.5000000000000001E-2</v>
      </c>
      <c r="BX359" s="719"/>
      <c r="BY359" s="719"/>
      <c r="BZ359" s="721"/>
      <c r="CA359" s="719">
        <v>2.5000000000000001E-2</v>
      </c>
      <c r="CB359" s="719"/>
      <c r="CC359" s="719"/>
      <c r="CD359" s="721"/>
      <c r="CE359" s="719">
        <v>2.5000000000000001E-2</v>
      </c>
      <c r="CF359" s="719"/>
      <c r="CG359" s="719"/>
      <c r="CH359" s="721"/>
      <c r="CI359" s="719">
        <v>2.5000000000000001E-2</v>
      </c>
      <c r="CJ359" s="719"/>
      <c r="CK359" s="719"/>
      <c r="CL359" s="721"/>
      <c r="CM359" s="719">
        <v>0.03</v>
      </c>
      <c r="CN359" s="719"/>
      <c r="CO359" s="719"/>
      <c r="CP359" s="721"/>
      <c r="CQ359" s="719">
        <v>0.03</v>
      </c>
      <c r="CR359" s="719"/>
      <c r="CS359" s="719"/>
      <c r="CT359" s="721"/>
      <c r="CU359" s="719">
        <v>0.03</v>
      </c>
      <c r="CV359" s="719"/>
      <c r="CW359" s="719"/>
      <c r="CX359" s="721"/>
      <c r="CY359" s="719">
        <v>0.03</v>
      </c>
      <c r="CZ359" s="719"/>
      <c r="DA359" s="719"/>
      <c r="DB359" s="721"/>
      <c r="DC359" s="719">
        <v>0.03</v>
      </c>
      <c r="DD359" s="719"/>
      <c r="DE359" s="719"/>
      <c r="DF359" s="721"/>
      <c r="DG359" s="719">
        <v>0.03</v>
      </c>
      <c r="DH359" s="719"/>
      <c r="DI359" s="719"/>
      <c r="DJ359" s="721"/>
      <c r="DK359" s="719">
        <v>0.03</v>
      </c>
      <c r="DL359" s="719"/>
      <c r="DM359" s="719"/>
      <c r="DN359" s="721"/>
      <c r="DO359" s="507">
        <v>0.03</v>
      </c>
      <c r="DP359" s="507"/>
      <c r="DQ359" s="507"/>
      <c r="DR359" s="507"/>
      <c r="DS359" s="507">
        <v>0.03</v>
      </c>
      <c r="DT359" s="507"/>
      <c r="DU359" s="507"/>
      <c r="DV359" s="507"/>
      <c r="DW359" s="507"/>
      <c r="DX359" s="507">
        <v>0.03</v>
      </c>
      <c r="DY359" s="507"/>
      <c r="DZ359" s="507"/>
      <c r="EB359">
        <v>0.03</v>
      </c>
      <c r="EF359">
        <v>0.03</v>
      </c>
      <c r="EK359">
        <v>0.03</v>
      </c>
      <c r="EO359">
        <v>0.03</v>
      </c>
      <c r="ES359">
        <v>0.03</v>
      </c>
      <c r="EW359">
        <v>0.03</v>
      </c>
      <c r="FA359">
        <v>0.03</v>
      </c>
      <c r="FE359">
        <v>0.03</v>
      </c>
      <c r="FI359">
        <v>0.03</v>
      </c>
      <c r="FM359">
        <v>0.03</v>
      </c>
      <c r="FQ359">
        <v>0.03</v>
      </c>
      <c r="FU359">
        <v>0.03</v>
      </c>
      <c r="FY359">
        <v>0.03</v>
      </c>
    </row>
    <row r="360" spans="2:181">
      <c r="B360" s="499" t="s">
        <v>1025</v>
      </c>
      <c r="C360" s="499" t="s">
        <v>912</v>
      </c>
      <c r="D360" s="507"/>
      <c r="E360" s="507"/>
      <c r="F360" s="507"/>
      <c r="G360" s="507"/>
      <c r="H360" s="507"/>
      <c r="I360" s="507"/>
      <c r="J360" s="507"/>
      <c r="K360" s="507"/>
      <c r="L360" s="507"/>
      <c r="M360" s="507"/>
      <c r="N360" s="507"/>
      <c r="O360" s="507"/>
      <c r="P360" s="507"/>
      <c r="Q360" s="507"/>
      <c r="R360" s="507"/>
      <c r="S360" s="507"/>
      <c r="T360" s="507"/>
      <c r="U360" s="507"/>
      <c r="V360" s="717"/>
      <c r="W360" s="722"/>
      <c r="X360" s="722"/>
      <c r="Y360" s="722"/>
      <c r="Z360" s="717"/>
      <c r="AA360" s="722"/>
      <c r="AB360" s="722"/>
      <c r="AC360" s="722"/>
      <c r="AD360" s="717"/>
      <c r="AE360" s="722"/>
      <c r="AF360" s="722"/>
      <c r="AG360" s="722"/>
      <c r="AH360" s="717"/>
      <c r="AI360" s="722"/>
      <c r="AJ360" s="722"/>
      <c r="AK360" s="722"/>
      <c r="AL360" s="717"/>
      <c r="AM360" s="722"/>
      <c r="AN360" s="722"/>
      <c r="AO360" s="722"/>
      <c r="AP360" s="717"/>
      <c r="AQ360" s="722"/>
      <c r="AR360" s="722"/>
      <c r="AS360" s="722"/>
      <c r="AT360" s="722"/>
      <c r="AU360" s="722"/>
      <c r="AV360" s="722"/>
      <c r="AW360" s="722"/>
      <c r="AX360" s="717"/>
      <c r="AY360" s="722"/>
      <c r="AZ360" s="722"/>
      <c r="BA360" s="722"/>
      <c r="BB360" s="717"/>
      <c r="BC360" s="722"/>
      <c r="BD360" s="722"/>
      <c r="BE360" s="722"/>
      <c r="BF360" s="717"/>
      <c r="BG360" s="722"/>
      <c r="BH360" s="722"/>
      <c r="BI360" s="722"/>
      <c r="BJ360" s="717"/>
      <c r="BK360" s="722"/>
      <c r="BL360" s="722"/>
      <c r="BM360" s="722"/>
      <c r="BN360" s="717"/>
      <c r="BO360" s="722"/>
      <c r="BP360" s="722"/>
      <c r="BQ360" s="722"/>
      <c r="BR360" s="717"/>
      <c r="BS360" s="722"/>
      <c r="BT360" s="722"/>
      <c r="BU360" s="722"/>
      <c r="BV360" s="717"/>
      <c r="BW360" s="722"/>
      <c r="BX360" s="722"/>
      <c r="BY360" s="722"/>
      <c r="BZ360" s="717"/>
      <c r="CA360" s="722"/>
      <c r="CB360" s="722"/>
      <c r="CC360" s="722"/>
      <c r="CD360" s="717"/>
      <c r="CE360" s="722"/>
      <c r="CF360" s="722"/>
      <c r="CG360" s="722"/>
      <c r="CH360" s="717"/>
      <c r="CI360" s="722"/>
      <c r="CJ360" s="722"/>
      <c r="CK360" s="722"/>
      <c r="CL360" s="717"/>
      <c r="CM360" s="722"/>
      <c r="CN360" s="722"/>
      <c r="CO360" s="722"/>
      <c r="CP360" s="717"/>
      <c r="CQ360" s="722"/>
      <c r="CR360" s="722"/>
      <c r="CS360" s="722"/>
      <c r="CT360" s="717"/>
      <c r="CU360" s="722"/>
      <c r="CV360" s="722"/>
      <c r="CW360" s="722"/>
      <c r="CX360" s="717"/>
      <c r="CY360" s="722"/>
      <c r="CZ360" s="722"/>
      <c r="DA360" s="722"/>
      <c r="DB360" s="717"/>
      <c r="DC360" s="722"/>
      <c r="DD360" s="722"/>
      <c r="DE360" s="722"/>
      <c r="DF360" s="717"/>
      <c r="DG360" s="722"/>
      <c r="DH360" s="722"/>
      <c r="DI360" s="722"/>
      <c r="DJ360" s="717"/>
      <c r="DK360" s="722"/>
      <c r="DL360" s="722"/>
      <c r="DM360" s="722"/>
      <c r="DN360" s="717"/>
      <c r="DO360" s="507"/>
      <c r="DP360" s="507"/>
      <c r="DQ360" s="507"/>
      <c r="DR360" s="507"/>
      <c r="DS360" s="507"/>
      <c r="DT360" s="507"/>
      <c r="DU360" s="507"/>
      <c r="DV360" s="507"/>
      <c r="DW360" s="507"/>
      <c r="DX360" s="507"/>
      <c r="DY360" s="507"/>
      <c r="DZ360" s="507"/>
    </row>
    <row r="361" spans="2:181">
      <c r="B361" s="503" t="s">
        <v>913</v>
      </c>
      <c r="C361" s="502"/>
      <c r="D361" s="507"/>
      <c r="E361" s="507"/>
      <c r="F361" s="507"/>
      <c r="G361" s="507"/>
      <c r="H361" s="507"/>
      <c r="I361" s="507"/>
      <c r="J361" s="507"/>
      <c r="K361" s="507"/>
      <c r="L361" s="507"/>
      <c r="M361" s="507"/>
      <c r="N361" s="507"/>
      <c r="O361" s="507"/>
      <c r="P361" s="507"/>
      <c r="Q361" s="507"/>
      <c r="R361" s="507"/>
      <c r="S361" s="507"/>
      <c r="T361" s="507"/>
      <c r="U361" s="507"/>
      <c r="V361" s="723">
        <v>-2.5571904269517498E-2</v>
      </c>
      <c r="W361" s="724">
        <v>-2.5571904269517498E-2</v>
      </c>
      <c r="X361" s="724">
        <v>5.3036972163650886E-3</v>
      </c>
      <c r="Y361" s="724">
        <v>5.3036972163650886E-3</v>
      </c>
      <c r="Z361" s="723">
        <v>5.3036972163650886E-3</v>
      </c>
      <c r="AA361" s="724">
        <v>5.3036972163650886E-3</v>
      </c>
      <c r="AB361" s="724">
        <v>2.8735576192563395E-3</v>
      </c>
      <c r="AC361" s="724">
        <v>2.8735576192563395E-3</v>
      </c>
      <c r="AD361" s="723">
        <v>2.8735576192563395E-3</v>
      </c>
      <c r="AE361" s="724">
        <v>2.8735576192563395E-3</v>
      </c>
      <c r="AF361" s="724">
        <v>-3.1254482495183256E-3</v>
      </c>
      <c r="AG361" s="724">
        <v>-3.1254482495183256E-3</v>
      </c>
      <c r="AH361" s="723">
        <v>-3.1254482495183256E-3</v>
      </c>
      <c r="AI361" s="724">
        <v>-3.1254482495183256E-3</v>
      </c>
      <c r="AJ361" s="724">
        <v>2.9360590944187689E-2</v>
      </c>
      <c r="AK361" s="724">
        <v>2.9360590944187689E-2</v>
      </c>
      <c r="AL361" s="723">
        <v>2.9360590944187689E-2</v>
      </c>
      <c r="AM361" s="724">
        <v>2.9360590944187689E-2</v>
      </c>
      <c r="AN361" s="724">
        <v>2.9844520765015092E-2</v>
      </c>
      <c r="AO361" s="724">
        <v>2.9844520765015092E-2</v>
      </c>
      <c r="AP361" s="725">
        <v>2.9844520765015092E-2</v>
      </c>
      <c r="AQ361" s="724">
        <v>2.9844520765015092E-2</v>
      </c>
      <c r="AR361" s="724">
        <v>2.2831744410141908E-2</v>
      </c>
      <c r="AS361" s="724">
        <v>2.2831744410141908E-2</v>
      </c>
      <c r="AT361" s="724">
        <v>2.2831744410141908E-2</v>
      </c>
      <c r="AU361" s="724">
        <v>2.2831744410141908E-2</v>
      </c>
      <c r="AV361" s="724">
        <v>2.2078348595125474E-2</v>
      </c>
      <c r="AW361" s="724">
        <v>2.2078348595125474E-2</v>
      </c>
      <c r="AX361" s="725">
        <v>2.2078348595125474E-2</v>
      </c>
      <c r="AY361" s="724">
        <v>2.2078348595125474E-2</v>
      </c>
      <c r="AZ361" s="724">
        <v>2.2702435271531374E-2</v>
      </c>
      <c r="BA361" s="724">
        <v>2.2702435271531374E-2</v>
      </c>
      <c r="BB361" s="725">
        <v>2.2702435271531374E-2</v>
      </c>
      <c r="BC361" s="724">
        <v>2.2702435271531374E-2</v>
      </c>
      <c r="BD361" s="724">
        <v>3.8603774124575996E-2</v>
      </c>
      <c r="BE361" s="724">
        <v>3.8603774124575996E-2</v>
      </c>
      <c r="BF361" s="725">
        <v>3.8603774124575996E-2</v>
      </c>
      <c r="BG361" s="724">
        <v>3.8603774124575996E-2</v>
      </c>
      <c r="BH361" s="724">
        <v>2.5850552935877458E-2</v>
      </c>
      <c r="BI361" s="724">
        <v>2.5850552935877458E-2</v>
      </c>
      <c r="BJ361" s="725">
        <v>2.5850552935877458E-2</v>
      </c>
      <c r="BK361" s="724">
        <v>2.5850552935877458E-2</v>
      </c>
      <c r="BL361" s="724">
        <v>5.7683193287407231E-3</v>
      </c>
      <c r="BM361" s="724">
        <v>5.7683193287407231E-3</v>
      </c>
      <c r="BN361" s="725">
        <v>5.7683193287407231E-3</v>
      </c>
      <c r="BO361" s="724">
        <v>5.7683193287407231E-3</v>
      </c>
      <c r="BP361" s="724">
        <v>1.4168924961373074E-2</v>
      </c>
      <c r="BQ361" s="724">
        <v>1.4168924961373074E-2</v>
      </c>
      <c r="BR361" s="725">
        <v>1.4168924961373074E-2</v>
      </c>
      <c r="BS361" s="724">
        <v>1.4168924961373074E-2</v>
      </c>
      <c r="BT361" s="724">
        <v>1.5715962362570557E-2</v>
      </c>
      <c r="BU361" s="724">
        <v>1.5715962362570557E-2</v>
      </c>
      <c r="BV361" s="725">
        <v>1.5715962362570557E-2</v>
      </c>
      <c r="BW361" s="724">
        <v>1.5715962362570557E-2</v>
      </c>
      <c r="BX361" s="724">
        <v>1.0500000000000001E-2</v>
      </c>
      <c r="BY361" s="724">
        <v>1.0500000000000001E-2</v>
      </c>
      <c r="BZ361" s="725">
        <v>1.0500000000000001E-2</v>
      </c>
      <c r="CA361" s="724">
        <v>1.0500000000000001E-2</v>
      </c>
      <c r="CB361" s="724">
        <v>4.460025669783485E-3</v>
      </c>
      <c r="CC361" s="724">
        <v>4.460025669783485E-3</v>
      </c>
      <c r="CD361" s="725">
        <v>4.460025669783485E-3</v>
      </c>
      <c r="CE361" s="724">
        <v>4.460025669783485E-3</v>
      </c>
      <c r="CF361" s="724">
        <v>6.2682471919169869E-3</v>
      </c>
      <c r="CG361" s="724">
        <v>6.2682471919169869E-3</v>
      </c>
      <c r="CH361" s="725">
        <v>6.2682471919169869E-3</v>
      </c>
      <c r="CI361" s="724">
        <v>6.2682471919169869E-3</v>
      </c>
      <c r="CJ361" s="724">
        <v>1.43086575E-2</v>
      </c>
      <c r="CK361" s="724">
        <v>1.43086575E-2</v>
      </c>
      <c r="CL361" s="725">
        <v>1.43086575E-2</v>
      </c>
      <c r="CM361" s="724">
        <v>-2.5571904269517498E-2</v>
      </c>
      <c r="CN361" s="724">
        <v>5.3036972163650886E-3</v>
      </c>
      <c r="CO361" s="724">
        <v>5.3036972163650886E-3</v>
      </c>
      <c r="CP361" s="725">
        <v>5.3036972163650886E-3</v>
      </c>
      <c r="CQ361" s="724">
        <v>5.3036972163650886E-3</v>
      </c>
      <c r="CR361" s="724">
        <v>2.8735576192563395E-3</v>
      </c>
      <c r="CS361" s="724">
        <v>2.8735576192563395E-3</v>
      </c>
      <c r="CT361" s="725">
        <v>2.8735576192563395E-3</v>
      </c>
      <c r="CU361" s="724">
        <v>2.8735576192563395E-3</v>
      </c>
      <c r="CV361" s="724">
        <v>-3.1254482495183256E-3</v>
      </c>
      <c r="CW361" s="724">
        <v>-3.1254482495183256E-3</v>
      </c>
      <c r="CX361" s="725">
        <v>-3.1254482495183256E-3</v>
      </c>
      <c r="CY361" s="724">
        <v>-3.1254482495183256E-3</v>
      </c>
      <c r="CZ361" s="724">
        <v>2.9360590944187689E-2</v>
      </c>
      <c r="DA361" s="724">
        <v>2.9360590944187689E-2</v>
      </c>
      <c r="DB361" s="725">
        <v>2.9360590944187689E-2</v>
      </c>
      <c r="DC361" s="724">
        <v>2.9360590944187689E-2</v>
      </c>
      <c r="DD361" s="724">
        <v>2.9844520765015092E-2</v>
      </c>
      <c r="DE361" s="724">
        <v>2.9844520765015092E-2</v>
      </c>
      <c r="DF361" s="725">
        <v>2.9844520765015092E-2</v>
      </c>
      <c r="DG361" s="724">
        <v>2.9844520765015092E-2</v>
      </c>
      <c r="DH361" s="724">
        <v>2.2831744410141908E-2</v>
      </c>
      <c r="DI361" s="724">
        <v>2.2831744410141908E-2</v>
      </c>
      <c r="DJ361" s="725">
        <v>2.2831744410141908E-2</v>
      </c>
      <c r="DK361" s="724">
        <v>2.2831744410141908E-2</v>
      </c>
      <c r="DL361" s="724">
        <v>2.2078348595125474E-2</v>
      </c>
      <c r="DM361" s="724">
        <v>2.2078348595125474E-2</v>
      </c>
      <c r="DN361" s="725">
        <v>2.2078348595125474E-2</v>
      </c>
      <c r="DO361" s="507">
        <v>2.2078348595125474E-2</v>
      </c>
      <c r="DP361" s="507">
        <v>2.2702435271531374E-2</v>
      </c>
      <c r="DQ361" s="507">
        <v>2.2702435271531374E-2</v>
      </c>
      <c r="DR361" s="507">
        <v>2.2702435271531374E-2</v>
      </c>
      <c r="DS361" s="507">
        <v>2.2702435271531374E-2</v>
      </c>
      <c r="DT361" s="507">
        <v>3.8603774124575996E-2</v>
      </c>
      <c r="DU361" s="507"/>
      <c r="DV361" s="507">
        <v>3.8603774124575996E-2</v>
      </c>
      <c r="DW361" s="507">
        <v>3.8603774124575996E-2</v>
      </c>
      <c r="DX361" s="507">
        <v>3.8603774124575996E-2</v>
      </c>
      <c r="DY361" s="507">
        <v>2.5850552935877458E-2</v>
      </c>
      <c r="DZ361" s="507">
        <v>2.5850552935877458E-2</v>
      </c>
      <c r="EA361">
        <v>2.5850552935877458E-2</v>
      </c>
      <c r="EB361">
        <v>2.5850552935877458E-2</v>
      </c>
      <c r="EC361">
        <v>5.7683193287407231E-3</v>
      </c>
      <c r="ED361">
        <v>5.7683193287407231E-3</v>
      </c>
      <c r="EE361">
        <v>5.7683193287407231E-3</v>
      </c>
      <c r="EF361">
        <v>5.7683193287407231E-3</v>
      </c>
      <c r="EG361">
        <v>1.4168924961373074E-2</v>
      </c>
      <c r="EI361">
        <v>1.4168924961373074E-2</v>
      </c>
      <c r="EJ361">
        <v>1.4168924961373074E-2</v>
      </c>
      <c r="EK361">
        <v>1.4168924961373074E-2</v>
      </c>
      <c r="EL361">
        <v>1.5715962362570557E-2</v>
      </c>
      <c r="EM361">
        <v>1.5715962362570557E-2</v>
      </c>
      <c r="EN361">
        <v>1.5715962362570557E-2</v>
      </c>
      <c r="EO361">
        <v>1.5715962362570557E-2</v>
      </c>
      <c r="EP361">
        <v>1.0500000000000001E-2</v>
      </c>
      <c r="EQ361">
        <v>1.0500000000000001E-2</v>
      </c>
      <c r="ER361">
        <v>1.0500000000000001E-2</v>
      </c>
      <c r="ES361">
        <v>1.0500000000000001E-2</v>
      </c>
      <c r="ET361">
        <v>4.460025669783485E-3</v>
      </c>
      <c r="EU361">
        <v>4.460025669783485E-3</v>
      </c>
      <c r="EV361">
        <v>4.460025669783485E-3</v>
      </c>
      <c r="EW361">
        <v>4.460025669783485E-3</v>
      </c>
      <c r="EX361">
        <v>6.2682471919169869E-3</v>
      </c>
      <c r="EY361">
        <v>6.2682471919169869E-3</v>
      </c>
      <c r="EZ361">
        <v>6.2682471919169869E-3</v>
      </c>
      <c r="FA361">
        <v>6.2682471919169869E-3</v>
      </c>
      <c r="FB361">
        <v>1.43086575E-2</v>
      </c>
      <c r="FC361">
        <v>1.43086575E-2</v>
      </c>
      <c r="FD361">
        <v>1.43086575E-2</v>
      </c>
      <c r="FE361">
        <v>1.43086575E-2</v>
      </c>
      <c r="FF361">
        <v>1.2091949712818739E-2</v>
      </c>
      <c r="FG361">
        <v>1.2091949712818739E-2</v>
      </c>
      <c r="FH361">
        <v>1.2091949712818739E-2</v>
      </c>
      <c r="FI361">
        <v>1.2091949712818739E-2</v>
      </c>
      <c r="FJ361">
        <v>3.5000000000000001E-3</v>
      </c>
      <c r="FK361">
        <v>3.5000000000000001E-3</v>
      </c>
      <c r="FL361">
        <v>3.5000000000000001E-3</v>
      </c>
      <c r="FM361">
        <v>3.5000000000000001E-3</v>
      </c>
      <c r="FN361">
        <v>6.0749999999999997E-3</v>
      </c>
      <c r="FO361">
        <v>6.0749999999999997E-3</v>
      </c>
      <c r="FP361">
        <v>6.0749999999999997E-3</v>
      </c>
      <c r="FQ361">
        <v>6.0749999999999997E-3</v>
      </c>
      <c r="FR361">
        <v>1.9289058886724775E-2</v>
      </c>
      <c r="FS361">
        <v>1.9289058886724775E-2</v>
      </c>
      <c r="FT361">
        <v>1.9289058886724775E-2</v>
      </c>
      <c r="FU361">
        <v>1.9289058886724775E-2</v>
      </c>
      <c r="FV361">
        <v>2.0443926548713853E-3</v>
      </c>
      <c r="FW361">
        <v>2.0443926548713853E-3</v>
      </c>
      <c r="FX361">
        <v>2.0443926548713853E-3</v>
      </c>
      <c r="FY361">
        <v>2.0443926548713853E-3</v>
      </c>
    </row>
    <row r="362" spans="2:181">
      <c r="B362" s="503" t="s">
        <v>914</v>
      </c>
      <c r="C362" s="502"/>
      <c r="D362" s="507"/>
      <c r="E362" s="507"/>
      <c r="F362" s="507"/>
      <c r="G362" s="507"/>
      <c r="H362" s="507"/>
      <c r="I362" s="507"/>
      <c r="J362" s="507"/>
      <c r="K362" s="507"/>
      <c r="L362" s="507"/>
      <c r="M362" s="507"/>
      <c r="N362" s="507"/>
      <c r="O362" s="507"/>
      <c r="P362" s="507"/>
      <c r="Q362" s="507"/>
      <c r="R362" s="507"/>
      <c r="S362" s="507"/>
      <c r="T362" s="507"/>
      <c r="U362" s="507"/>
      <c r="V362" s="718">
        <v>333.94192500000003</v>
      </c>
      <c r="W362" s="719">
        <v>333.94192500000003</v>
      </c>
      <c r="X362" s="719">
        <v>347.88049791666674</v>
      </c>
      <c r="Y362" s="719">
        <v>361.81907083333351</v>
      </c>
      <c r="Z362" s="718">
        <v>375.75764375000028</v>
      </c>
      <c r="AA362" s="719">
        <v>389.696216666667</v>
      </c>
      <c r="AB362" s="719">
        <v>403.02013541666702</v>
      </c>
      <c r="AC362" s="719">
        <v>416.34405416666698</v>
      </c>
      <c r="AD362" s="718">
        <v>429.667972916667</v>
      </c>
      <c r="AE362" s="719">
        <v>442.99189166666702</v>
      </c>
      <c r="AF362" s="719">
        <v>451.08522916666698</v>
      </c>
      <c r="AG362" s="719">
        <v>459.178566666667</v>
      </c>
      <c r="AH362" s="718">
        <v>467.27190416666701</v>
      </c>
      <c r="AI362" s="719">
        <v>475.36524166666698</v>
      </c>
      <c r="AJ362" s="719">
        <v>490.93767743750027</v>
      </c>
      <c r="AK362" s="719">
        <v>506.51011320833351</v>
      </c>
      <c r="AL362" s="718">
        <v>522.08254897916675</v>
      </c>
      <c r="AM362" s="719">
        <v>537.65498475000004</v>
      </c>
      <c r="AN362" s="719">
        <v>547.60348220833328</v>
      </c>
      <c r="AO362" s="719">
        <v>557.55197966666651</v>
      </c>
      <c r="AP362" s="718">
        <v>567.50047712499975</v>
      </c>
      <c r="AQ362" s="719">
        <v>577.44897458333298</v>
      </c>
      <c r="AR362" s="719">
        <v>572.5423911312497</v>
      </c>
      <c r="AS362" s="719">
        <v>567.63580767916642</v>
      </c>
      <c r="AT362" s="719">
        <v>562.72922422708325</v>
      </c>
      <c r="AU362" s="719">
        <v>557.82264077499997</v>
      </c>
      <c r="AV362" s="719">
        <v>556.29456391458325</v>
      </c>
      <c r="AW362" s="719">
        <v>554.76648705416642</v>
      </c>
      <c r="AX362" s="718">
        <v>553.2384101937497</v>
      </c>
      <c r="AY362" s="719">
        <v>551.71033333333298</v>
      </c>
      <c r="AZ362" s="719">
        <v>550.52149999999972</v>
      </c>
      <c r="BA362" s="719">
        <v>549.33266666666646</v>
      </c>
      <c r="BB362" s="718">
        <v>548.1438333333333</v>
      </c>
      <c r="BC362" s="719">
        <v>546.95500000000004</v>
      </c>
      <c r="BD362" s="719">
        <v>546.92841327063502</v>
      </c>
      <c r="BE362" s="719">
        <v>549.33266666666646</v>
      </c>
      <c r="BF362" s="718">
        <v>548.1438333333333</v>
      </c>
      <c r="BG362" s="719">
        <v>546.84865308253995</v>
      </c>
      <c r="BH362" s="719">
        <v>552.20682152023824</v>
      </c>
      <c r="BI362" s="719">
        <v>557.5649899579364</v>
      </c>
      <c r="BJ362" s="718">
        <v>562.92315839563469</v>
      </c>
      <c r="BK362" s="719">
        <v>568.28132683333297</v>
      </c>
      <c r="BL362" s="719">
        <v>571.99372177264274</v>
      </c>
      <c r="BM362" s="719">
        <v>575.70611671195252</v>
      </c>
      <c r="BN362" s="718">
        <v>579.41851165126218</v>
      </c>
      <c r="BO362" s="719">
        <v>583.13090659057195</v>
      </c>
      <c r="BP362" s="719">
        <v>587.42148145359761</v>
      </c>
      <c r="BQ362" s="719">
        <v>591.71205631662338</v>
      </c>
      <c r="BR362" s="718">
        <v>596.00263117964914</v>
      </c>
      <c r="BS362" s="719">
        <v>600.29320604267491</v>
      </c>
      <c r="BT362" s="719">
        <v>603.79348360710378</v>
      </c>
      <c r="BU362" s="719">
        <v>607.29376117153265</v>
      </c>
      <c r="BV362" s="718">
        <v>610.79403873596152</v>
      </c>
      <c r="BW362" s="719">
        <v>614.29431630039051</v>
      </c>
      <c r="BX362" s="719">
        <v>622.38061056234324</v>
      </c>
      <c r="BY362" s="719">
        <v>630.46690482429597</v>
      </c>
      <c r="BZ362" s="718">
        <v>638.5531990862487</v>
      </c>
      <c r="CA362" s="719">
        <v>646.63949334820143</v>
      </c>
      <c r="CB362" s="719">
        <v>655.58906883901898</v>
      </c>
      <c r="CC362" s="719">
        <v>664.53864432983664</v>
      </c>
      <c r="CD362" s="718">
        <v>673.48821982065419</v>
      </c>
      <c r="CE362" s="719">
        <v>682.43779531147175</v>
      </c>
      <c r="CF362" s="719">
        <v>691.7133464836038</v>
      </c>
      <c r="CG362" s="719">
        <v>700.98889765573585</v>
      </c>
      <c r="CH362" s="718">
        <v>710.26444882786791</v>
      </c>
      <c r="CI362" s="719">
        <v>719.54</v>
      </c>
      <c r="CJ362" s="719">
        <v>736.46175291904092</v>
      </c>
      <c r="CK362" s="719">
        <v>753.38350583808187</v>
      </c>
      <c r="CL362" s="718">
        <v>770.30525875712294</v>
      </c>
      <c r="CM362" s="719">
        <v>333.94192500000003</v>
      </c>
      <c r="CN362" s="719">
        <v>347.88049791666674</v>
      </c>
      <c r="CO362" s="719">
        <v>361.81907083333351</v>
      </c>
      <c r="CP362" s="718">
        <v>375.75764375000028</v>
      </c>
      <c r="CQ362" s="719">
        <v>389.696216666667</v>
      </c>
      <c r="CR362" s="719">
        <v>403.02013541666702</v>
      </c>
      <c r="CS362" s="719">
        <v>416.34405416666698</v>
      </c>
      <c r="CT362" s="718">
        <v>429.667972916667</v>
      </c>
      <c r="CU362" s="719">
        <v>442.99189166666702</v>
      </c>
      <c r="CV362" s="719">
        <v>451.08522916666698</v>
      </c>
      <c r="CW362" s="719">
        <v>459.178566666667</v>
      </c>
      <c r="CX362" s="718">
        <v>467.27190416666701</v>
      </c>
      <c r="CY362" s="719">
        <v>475.36524166666698</v>
      </c>
      <c r="CZ362" s="719">
        <v>490.93767743750027</v>
      </c>
      <c r="DA362" s="719">
        <v>506.51011320833351</v>
      </c>
      <c r="DB362" s="718">
        <v>522.08254897916675</v>
      </c>
      <c r="DC362" s="719">
        <v>537.65498475000004</v>
      </c>
      <c r="DD362" s="719">
        <v>547.60348220833328</v>
      </c>
      <c r="DE362" s="719">
        <v>557.55197966666651</v>
      </c>
      <c r="DF362" s="718">
        <v>567.50047712499975</v>
      </c>
      <c r="DG362" s="719">
        <v>577.44897458333298</v>
      </c>
      <c r="DH362" s="719">
        <v>572.5423911312497</v>
      </c>
      <c r="DI362" s="719">
        <v>567.63580767916642</v>
      </c>
      <c r="DJ362" s="718">
        <v>562.72922422708325</v>
      </c>
      <c r="DK362" s="719">
        <v>557.82264077499997</v>
      </c>
      <c r="DL362" s="719">
        <v>556.29456391458325</v>
      </c>
      <c r="DM362" s="719">
        <v>554.76648705416642</v>
      </c>
      <c r="DN362" s="718">
        <v>553.2384101937497</v>
      </c>
      <c r="DO362" s="507">
        <v>551.71033333333298</v>
      </c>
      <c r="DP362" s="507">
        <v>550.52149999999972</v>
      </c>
      <c r="DQ362" s="507">
        <v>549.33266666666646</v>
      </c>
      <c r="DR362" s="507">
        <v>548.1438333333333</v>
      </c>
      <c r="DS362" s="507">
        <v>546.95500000000004</v>
      </c>
      <c r="DT362" s="507">
        <v>546.92841327063502</v>
      </c>
      <c r="DU362" s="507"/>
      <c r="DV362" s="507">
        <v>549.33266666666646</v>
      </c>
      <c r="DW362" s="507">
        <v>548.1438333333333</v>
      </c>
      <c r="DX362" s="507">
        <v>546.84865308253995</v>
      </c>
      <c r="DY362" s="507">
        <v>552.20682152023824</v>
      </c>
      <c r="DZ362" s="507">
        <v>557.5649899579364</v>
      </c>
      <c r="EA362">
        <v>562.92315839563469</v>
      </c>
      <c r="EB362">
        <v>568.28132683333297</v>
      </c>
      <c r="EC362">
        <v>571.99372177264274</v>
      </c>
      <c r="ED362">
        <v>575.70611671195252</v>
      </c>
      <c r="EE362">
        <v>579.41851165126218</v>
      </c>
      <c r="EF362">
        <v>583.13090659057195</v>
      </c>
      <c r="EG362">
        <v>587.42148145359761</v>
      </c>
      <c r="EI362">
        <v>591.71205631662338</v>
      </c>
      <c r="EJ362">
        <v>596.00263117964914</v>
      </c>
      <c r="EK362">
        <v>600.29320604267491</v>
      </c>
      <c r="EL362">
        <v>603.79348360710378</v>
      </c>
      <c r="EM362">
        <v>607.29376117153265</v>
      </c>
      <c r="EN362">
        <v>610.79403873596152</v>
      </c>
      <c r="EO362">
        <v>614.29431630039051</v>
      </c>
      <c r="EP362">
        <v>622.38061056234324</v>
      </c>
      <c r="EQ362">
        <v>630.46690482429597</v>
      </c>
      <c r="ER362">
        <v>638.5531990862487</v>
      </c>
      <c r="ES362">
        <v>646.63949334820143</v>
      </c>
      <c r="ET362">
        <v>655.58906883901898</v>
      </c>
      <c r="EU362">
        <v>664.53864432983664</v>
      </c>
      <c r="EV362">
        <v>673.48821982065419</v>
      </c>
      <c r="EW362">
        <v>682.43779531147175</v>
      </c>
      <c r="EX362">
        <v>691.7133464836038</v>
      </c>
      <c r="EY362">
        <v>700.98889765573585</v>
      </c>
      <c r="EZ362">
        <v>710.26444882786791</v>
      </c>
      <c r="FA362">
        <v>719.54</v>
      </c>
      <c r="FB362">
        <v>736.46175291904092</v>
      </c>
      <c r="FC362">
        <v>753.38350583808187</v>
      </c>
      <c r="FD362">
        <v>770.30525875712294</v>
      </c>
      <c r="FE362">
        <v>787.2270116761639</v>
      </c>
      <c r="FF362">
        <v>798.27714656153069</v>
      </c>
      <c r="FG362">
        <v>809.32728144689736</v>
      </c>
      <c r="FH362">
        <v>820.37741633226415</v>
      </c>
      <c r="FI362">
        <v>831.42755121763093</v>
      </c>
      <c r="FJ362">
        <v>838.84118944803731</v>
      </c>
      <c r="FK362">
        <v>846.25482767844369</v>
      </c>
      <c r="FL362">
        <v>853.66846590884995</v>
      </c>
      <c r="FM362">
        <v>861.08210413925633</v>
      </c>
      <c r="FN362">
        <v>871.11177822944217</v>
      </c>
      <c r="FO362">
        <v>881.14145231962812</v>
      </c>
      <c r="FP362">
        <v>891.17112640981406</v>
      </c>
      <c r="FQ362">
        <v>901.2008004999999</v>
      </c>
      <c r="FR362">
        <v>912.19865658333333</v>
      </c>
      <c r="FS362">
        <v>923.19651266666665</v>
      </c>
      <c r="FT362">
        <v>934.19436874999997</v>
      </c>
      <c r="FU362">
        <v>945.1922248333334</v>
      </c>
      <c r="FV362">
        <v>912.19865658333333</v>
      </c>
      <c r="FW362">
        <v>923.19651266666665</v>
      </c>
      <c r="FX362">
        <v>934.19436874999997</v>
      </c>
      <c r="FY362">
        <v>990.36278749999985</v>
      </c>
    </row>
    <row r="363" spans="2:181">
      <c r="B363" s="503" t="s">
        <v>1026</v>
      </c>
      <c r="C363" s="503" t="s">
        <v>915</v>
      </c>
      <c r="D363" s="507"/>
      <c r="E363" s="507"/>
      <c r="F363" s="507"/>
      <c r="G363" s="507"/>
      <c r="H363" s="507"/>
      <c r="I363" s="507"/>
      <c r="J363" s="507"/>
      <c r="K363" s="507"/>
      <c r="L363" s="507"/>
      <c r="M363" s="507"/>
      <c r="N363" s="507"/>
      <c r="O363" s="507"/>
      <c r="P363" s="507"/>
      <c r="Q363" s="507"/>
      <c r="R363" s="507"/>
      <c r="S363" s="507"/>
      <c r="T363" s="507"/>
      <c r="U363" s="507"/>
      <c r="V363" s="726">
        <v>-6.6710283702268837E-3</v>
      </c>
      <c r="W363" s="724">
        <v>-6.6710283702268837E-3</v>
      </c>
      <c r="X363" s="724">
        <v>-1.4284941803670461E-2</v>
      </c>
      <c r="Y363" s="724">
        <v>-1.4284941803670461E-2</v>
      </c>
      <c r="Z363" s="723">
        <v>-1.4284941803670461E-2</v>
      </c>
      <c r="AA363" s="724">
        <v>-1.4284941803670461E-2</v>
      </c>
      <c r="AB363" s="724">
        <v>-4.5049534473116095E-3</v>
      </c>
      <c r="AC363" s="724">
        <v>-4.5049534473116095E-3</v>
      </c>
      <c r="AD363" s="723">
        <v>-4.5049534473116095E-3</v>
      </c>
      <c r="AE363" s="724">
        <v>-4.5049534473116095E-3</v>
      </c>
      <c r="AF363" s="724">
        <v>1.2103712979814862E-2</v>
      </c>
      <c r="AG363" s="724">
        <v>1.2103712979814862E-2</v>
      </c>
      <c r="AH363" s="723">
        <v>1.2103712979814862E-2</v>
      </c>
      <c r="AI363" s="724">
        <v>1.2103712979814862E-2</v>
      </c>
      <c r="AJ363" s="724">
        <v>3.6539029210875748E-2</v>
      </c>
      <c r="AK363" s="724">
        <v>3.6539029210875748E-2</v>
      </c>
      <c r="AL363" s="725">
        <v>3.6539029210875748E-2</v>
      </c>
      <c r="AM363" s="724">
        <v>3.6539029210875748E-2</v>
      </c>
      <c r="AN363" s="724">
        <v>2.2454672177330687E-2</v>
      </c>
      <c r="AO363" s="724">
        <v>2.2454672177330687E-2</v>
      </c>
      <c r="AP363" s="725">
        <v>2.2454672177330687E-2</v>
      </c>
      <c r="AQ363" s="724">
        <v>2.2454672177330687E-2</v>
      </c>
      <c r="AR363" s="724">
        <v>6.2397924918884606E-3</v>
      </c>
      <c r="AS363" s="724">
        <v>6.2397924918884606E-3</v>
      </c>
      <c r="AT363" s="724">
        <v>6.2397924918884606E-3</v>
      </c>
      <c r="AU363" s="724">
        <v>6.2397924918884606E-3</v>
      </c>
      <c r="AV363" s="724">
        <v>6.3507167233422214E-3</v>
      </c>
      <c r="AW363" s="724">
        <v>6.3507167233422214E-3</v>
      </c>
      <c r="AX363" s="725">
        <v>6.3507167233422214E-3</v>
      </c>
      <c r="AY363" s="724">
        <v>6.3507167233422214E-3</v>
      </c>
      <c r="AZ363" s="724">
        <v>1.9943822355988107E-2</v>
      </c>
      <c r="BA363" s="724">
        <v>1.9943822355988107E-2</v>
      </c>
      <c r="BB363" s="725">
        <v>1.9943822355988107E-2</v>
      </c>
      <c r="BC363" s="724">
        <v>1.9943822355988107E-2</v>
      </c>
      <c r="BD363" s="724">
        <v>2.2406656764583296E-2</v>
      </c>
      <c r="BE363" s="724">
        <v>2.2406656764583296E-2</v>
      </c>
      <c r="BF363" s="725">
        <v>2.2406656764583296E-2</v>
      </c>
      <c r="BG363" s="724">
        <v>2.2406656764583296E-2</v>
      </c>
      <c r="BH363" s="724">
        <v>-9.0755253241575559E-3</v>
      </c>
      <c r="BI363" s="724">
        <v>-9.0755253241575559E-3</v>
      </c>
      <c r="BJ363" s="723">
        <v>-9.0755253241575559E-3</v>
      </c>
      <c r="BK363" s="724">
        <v>-9.0755253241575559E-3</v>
      </c>
      <c r="BL363" s="724">
        <v>4.1038750802831056E-3</v>
      </c>
      <c r="BM363" s="724">
        <v>4.1038750802831056E-3</v>
      </c>
      <c r="BN363" s="725">
        <v>4.1038750802831056E-3</v>
      </c>
      <c r="BO363" s="724">
        <v>4.1038750802831056E-3</v>
      </c>
      <c r="BP363" s="724">
        <v>2.1903489339809248E-2</v>
      </c>
      <c r="BQ363" s="724">
        <v>2.1903489339809248E-2</v>
      </c>
      <c r="BR363" s="725">
        <v>2.1903489339809248E-2</v>
      </c>
      <c r="BS363" s="724">
        <v>2.1903489339809248E-2</v>
      </c>
      <c r="BT363" s="724">
        <v>-6.8748960619496287E-3</v>
      </c>
      <c r="BU363" s="724">
        <v>-6.8748960619496287E-3</v>
      </c>
      <c r="BV363" s="725">
        <v>-6.8748960619496287E-3</v>
      </c>
      <c r="BW363" s="724">
        <v>-6.8748960619496287E-3</v>
      </c>
      <c r="BX363" s="724">
        <v>5.3354524886458947E-3</v>
      </c>
      <c r="BY363" s="724">
        <v>5.3354524886458947E-3</v>
      </c>
      <c r="BZ363" s="725">
        <v>5.3354524886458947E-3</v>
      </c>
      <c r="CA363" s="724">
        <v>5.3354524886458947E-3</v>
      </c>
      <c r="CB363" s="724">
        <v>1.8348017197577934E-3</v>
      </c>
      <c r="CC363" s="724">
        <v>1.8348017197577934E-3</v>
      </c>
      <c r="CD363" s="725">
        <v>1.8348017197577934E-3</v>
      </c>
      <c r="CE363" s="724">
        <v>1.8348017197577934E-3</v>
      </c>
      <c r="CF363" s="724">
        <v>-2.6741137388659842E-2</v>
      </c>
      <c r="CG363" s="724">
        <v>-2.6741137388659842E-2</v>
      </c>
      <c r="CH363" s="725">
        <v>-2.6741137388659842E-2</v>
      </c>
      <c r="CI363" s="724">
        <v>-2.6741137388659842E-2</v>
      </c>
      <c r="CJ363" s="724">
        <v>8.3635186371601596E-4</v>
      </c>
      <c r="CK363" s="724">
        <v>8.3635186371601596E-4</v>
      </c>
      <c r="CL363" s="725">
        <v>8.3635186371601596E-4</v>
      </c>
      <c r="CM363" s="724">
        <v>0</v>
      </c>
      <c r="CN363" s="724">
        <v>-1.14671811117018E-2</v>
      </c>
      <c r="CO363" s="724">
        <v>-1.14671811117018E-2</v>
      </c>
      <c r="CP363" s="725">
        <v>-1.14671811117018E-2</v>
      </c>
      <c r="CQ363" s="724">
        <v>-1.14671811117018E-2</v>
      </c>
      <c r="CR363" s="724">
        <v>-7.5602876786808248E-3</v>
      </c>
      <c r="CS363" s="724">
        <v>-7.5602876786808248E-3</v>
      </c>
      <c r="CT363" s="725">
        <v>-7.5602876786808248E-3</v>
      </c>
      <c r="CU363" s="724">
        <v>-7.5602876786808248E-3</v>
      </c>
      <c r="CV363" s="724">
        <v>1.2969712040367849E-2</v>
      </c>
      <c r="CW363" s="724">
        <v>1.2969712040367849E-2</v>
      </c>
      <c r="CX363" s="725">
        <v>1.2969712040367849E-2</v>
      </c>
      <c r="CY363" s="724">
        <v>1.2969712040367849E-2</v>
      </c>
      <c r="CZ363" s="724">
        <v>3.7436372136524995E-2</v>
      </c>
      <c r="DA363" s="724">
        <v>3.7436372136524995E-2</v>
      </c>
      <c r="DB363" s="725">
        <v>3.7436372136524995E-2</v>
      </c>
      <c r="DC363" s="724">
        <v>3.7436372136524995E-2</v>
      </c>
      <c r="DD363" s="724">
        <v>2.3537316779636802E-2</v>
      </c>
      <c r="DE363" s="724">
        <v>2.3537316779636802E-2</v>
      </c>
      <c r="DF363" s="725">
        <v>2.3537316779636802E-2</v>
      </c>
      <c r="DG363" s="724">
        <v>2.3537316779636802E-2</v>
      </c>
      <c r="DH363" s="724">
        <v>1.0147235381493348E-2</v>
      </c>
      <c r="DI363" s="724">
        <v>1.0147235381493348E-2</v>
      </c>
      <c r="DJ363" s="725">
        <v>1.0147235381493348E-2</v>
      </c>
      <c r="DK363" s="724">
        <v>1.0147235381493348E-2</v>
      </c>
      <c r="DL363" s="724">
        <v>8.8776040074591504E-3</v>
      </c>
      <c r="DM363" s="724">
        <v>8.8776040074591504E-3</v>
      </c>
      <c r="DN363" s="725">
        <v>8.8776040074591504E-3</v>
      </c>
      <c r="DO363" s="507">
        <v>8.8776040074591504E-3</v>
      </c>
      <c r="DP363" s="507">
        <v>2.0612820241529124E-2</v>
      </c>
      <c r="DQ363" s="507">
        <v>2.0612820241529124E-2</v>
      </c>
      <c r="DR363" s="507">
        <v>2.0612820241529124E-2</v>
      </c>
      <c r="DS363" s="507">
        <v>2.0612820241529124E-2</v>
      </c>
      <c r="DT363" s="507">
        <v>1.7283918725830225E-2</v>
      </c>
      <c r="DU363" s="507"/>
      <c r="DV363" s="507">
        <v>1.7283918725830225E-2</v>
      </c>
      <c r="DW363" s="507">
        <v>1.7283918725830225E-2</v>
      </c>
      <c r="DX363" s="507">
        <v>1.7283918725830225E-2</v>
      </c>
      <c r="DY363" s="507">
        <v>-1.1317418362514851E-2</v>
      </c>
      <c r="DZ363" s="507">
        <v>-1.1317418362514851E-2</v>
      </c>
      <c r="EA363">
        <v>-1.1317418362514851E-2</v>
      </c>
      <c r="EB363">
        <v>-1.1317418362514851E-2</v>
      </c>
      <c r="EC363">
        <v>6.0478403341981245E-3</v>
      </c>
      <c r="ED363">
        <v>6.0478403341981245E-3</v>
      </c>
      <c r="EE363">
        <v>6.0478403341981245E-3</v>
      </c>
      <c r="EF363">
        <v>6.0478403341981245E-3</v>
      </c>
      <c r="EG363">
        <v>2.1242162073353422E-2</v>
      </c>
      <c r="EI363">
        <v>2.1242162073353422E-2</v>
      </c>
      <c r="EJ363">
        <v>2.1242162073353422E-2</v>
      </c>
      <c r="EK363">
        <v>2.1242162073353422E-2</v>
      </c>
      <c r="EL363">
        <v>-6.0938084589467747E-3</v>
      </c>
      <c r="EM363">
        <v>-6.0938084589467747E-3</v>
      </c>
      <c r="EN363">
        <v>-6.0938084589467747E-3</v>
      </c>
      <c r="EO363">
        <v>-6.0938084589467747E-3</v>
      </c>
      <c r="EP363">
        <v>5.3728113237269245E-3</v>
      </c>
      <c r="EQ363">
        <v>5.3728113237269245E-3</v>
      </c>
      <c r="ER363">
        <v>5.3728113237269245E-3</v>
      </c>
      <c r="ES363">
        <v>5.3728113237269245E-3</v>
      </c>
      <c r="ET363">
        <v>2.4982525419386973E-3</v>
      </c>
      <c r="EU363">
        <v>2.4982525419386973E-3</v>
      </c>
      <c r="EV363">
        <v>2.4982525419386973E-3</v>
      </c>
      <c r="EW363">
        <v>2.4982525419386973E-3</v>
      </c>
      <c r="EX363">
        <v>-2.9116826570411498E-2</v>
      </c>
      <c r="EY363">
        <v>-2.9116826570411498E-2</v>
      </c>
      <c r="EZ363">
        <v>-2.9116826570411498E-2</v>
      </c>
      <c r="FA363">
        <v>-2.9116826570411498E-2</v>
      </c>
      <c r="FB363">
        <v>1.1474381835705075E-3</v>
      </c>
      <c r="FC363">
        <v>1.1474381835705075E-3</v>
      </c>
      <c r="FD363">
        <v>1.1474381835705075E-3</v>
      </c>
      <c r="FE363">
        <v>1.1474381835705075E-3</v>
      </c>
      <c r="FF363">
        <v>7.1427774386775243E-3</v>
      </c>
      <c r="FG363">
        <v>7.1427774386775243E-3</v>
      </c>
      <c r="FH363">
        <v>7.1427774386775243E-3</v>
      </c>
      <c r="FI363">
        <v>7.1427774386775243E-3</v>
      </c>
      <c r="FJ363">
        <v>1.21117425742887E-2</v>
      </c>
      <c r="FK363">
        <v>1.21117425742887E-2</v>
      </c>
      <c r="FL363">
        <v>1.21117425742887E-2</v>
      </c>
      <c r="FM363">
        <v>1.21117425742887E-2</v>
      </c>
      <c r="FN363">
        <v>-7.0951101921696248E-3</v>
      </c>
      <c r="FO363">
        <v>-7.0951101921696248E-3</v>
      </c>
      <c r="FP363">
        <v>-7.0951101921696248E-3</v>
      </c>
      <c r="FQ363">
        <v>-7.0951101921696248E-3</v>
      </c>
      <c r="FR363">
        <v>3.8609079169810252E-3</v>
      </c>
      <c r="FS363">
        <v>3.8609079169810252E-3</v>
      </c>
      <c r="FT363">
        <v>3.8609079169810252E-3</v>
      </c>
      <c r="FU363">
        <v>3.8609079169810252E-3</v>
      </c>
      <c r="FV363">
        <v>1.3700266460007651E-2</v>
      </c>
      <c r="FW363">
        <v>1.3700266460007651E-2</v>
      </c>
      <c r="FX363">
        <v>1.3700266460007651E-2</v>
      </c>
      <c r="FY363">
        <v>1.3700266460007651E-2</v>
      </c>
    </row>
    <row r="364" spans="2:181">
      <c r="B364" s="503" t="s">
        <v>916</v>
      </c>
      <c r="C364" s="502" t="s">
        <v>1036</v>
      </c>
      <c r="D364" s="507"/>
      <c r="E364" s="507"/>
      <c r="F364" s="507"/>
      <c r="G364" s="507"/>
      <c r="H364" s="507"/>
      <c r="I364" s="507"/>
      <c r="J364" s="507"/>
      <c r="K364" s="507"/>
      <c r="L364" s="507"/>
      <c r="M364" s="507"/>
      <c r="N364" s="507"/>
      <c r="O364" s="507"/>
      <c r="P364" s="507"/>
      <c r="Q364" s="507"/>
      <c r="R364" s="507"/>
      <c r="S364" s="507"/>
      <c r="T364" s="507"/>
      <c r="U364" s="507"/>
      <c r="V364" s="727">
        <v>22.96364893283538</v>
      </c>
      <c r="W364" s="719">
        <v>22.96364893283538</v>
      </c>
      <c r="X364" s="719">
        <v>24.618087937119956</v>
      </c>
      <c r="Y364" s="719">
        <v>26.272526941404532</v>
      </c>
      <c r="Z364" s="727">
        <v>27.926965945689108</v>
      </c>
      <c r="AA364" s="719">
        <v>29.581404949973685</v>
      </c>
      <c r="AB364" s="719">
        <v>30.617500800752488</v>
      </c>
      <c r="AC364" s="719">
        <v>31.653596651531295</v>
      </c>
      <c r="AD364" s="727">
        <v>32.689692502310102</v>
      </c>
      <c r="AE364" s="719">
        <v>33.725788353088909</v>
      </c>
      <c r="AF364" s="719">
        <v>32.286996103622009</v>
      </c>
      <c r="AG364" s="719">
        <v>30.848203854155116</v>
      </c>
      <c r="AH364" s="727">
        <v>29.409411604688216</v>
      </c>
      <c r="AI364" s="719">
        <v>27.97061935522132</v>
      </c>
      <c r="AJ364" s="719">
        <v>29.40300579458447</v>
      </c>
      <c r="AK364" s="719">
        <v>30.835392233947616</v>
      </c>
      <c r="AL364" s="727">
        <v>32.267778673310765</v>
      </c>
      <c r="AM364" s="719">
        <v>33.700165112673915</v>
      </c>
      <c r="AN364" s="719">
        <v>36.401571563779129</v>
      </c>
      <c r="AO364" s="719">
        <v>39.102978014884343</v>
      </c>
      <c r="AP364" s="727">
        <v>41.804384465989564</v>
      </c>
      <c r="AQ364" s="719">
        <v>44.505790917094778</v>
      </c>
      <c r="AR364" s="719">
        <v>45.552441236641691</v>
      </c>
      <c r="AS364" s="719">
        <v>46.599091556188597</v>
      </c>
      <c r="AT364" s="719">
        <v>47.64574187573551</v>
      </c>
      <c r="AU364" s="719">
        <v>48.692392195282423</v>
      </c>
      <c r="AV364" s="719">
        <v>46.468385044796051</v>
      </c>
      <c r="AW364" s="719">
        <v>44.244377894309686</v>
      </c>
      <c r="AX364" s="727">
        <v>42.020370743823321</v>
      </c>
      <c r="AY364" s="719">
        <v>39.796363593336949</v>
      </c>
      <c r="AZ364" s="719">
        <v>40.172501686101</v>
      </c>
      <c r="BA364" s="719">
        <v>40.548639778865052</v>
      </c>
      <c r="BB364" s="727">
        <v>40.924777871629104</v>
      </c>
      <c r="BC364" s="719">
        <v>41.300915964393155</v>
      </c>
      <c r="BD364" s="719">
        <v>44.552331264619532</v>
      </c>
      <c r="BE364" s="719">
        <v>47.803746564845909</v>
      </c>
      <c r="BF364" s="727">
        <v>51.055161865072279</v>
      </c>
      <c r="BG364" s="719">
        <v>54.306577165298656</v>
      </c>
      <c r="BH364" s="719">
        <v>53.850299577383261</v>
      </c>
      <c r="BI364" s="719">
        <v>53.394021989467866</v>
      </c>
      <c r="BJ364" s="727">
        <v>52.937744401552472</v>
      </c>
      <c r="BK364" s="719">
        <v>52.481466813637077</v>
      </c>
      <c r="BL364" s="719">
        <v>56.230925616665317</v>
      </c>
      <c r="BM364" s="719">
        <v>59.980384419693564</v>
      </c>
      <c r="BN364" s="727">
        <v>63.729843222721804</v>
      </c>
      <c r="BO364" s="719">
        <v>67.479302025750044</v>
      </c>
      <c r="BP364" s="719">
        <v>69.129778385266206</v>
      </c>
      <c r="BQ364" s="719">
        <v>70.780254744782354</v>
      </c>
      <c r="BR364" s="728">
        <v>72.430731104298516</v>
      </c>
      <c r="BS364" s="719">
        <v>74.081207463814678</v>
      </c>
      <c r="BT364" s="719">
        <v>74.648202312501368</v>
      </c>
      <c r="BU364" s="719">
        <v>75.215197161188058</v>
      </c>
      <c r="BV364" s="727">
        <v>75.782192009874748</v>
      </c>
      <c r="BW364" s="719">
        <v>76.349186858561438</v>
      </c>
      <c r="BX364" s="719">
        <v>76.485014319994121</v>
      </c>
      <c r="BY364" s="719">
        <v>76.620841781426819</v>
      </c>
      <c r="BZ364" s="727">
        <v>76.756669242859516</v>
      </c>
      <c r="CA364" s="719">
        <v>76.892496704292199</v>
      </c>
      <c r="CB364" s="719">
        <v>78.475569856241492</v>
      </c>
      <c r="CC364" s="719">
        <v>80.058643008190785</v>
      </c>
      <c r="CD364" s="727">
        <v>81.641716160140078</v>
      </c>
      <c r="CE364" s="719">
        <v>83.224789312089356</v>
      </c>
      <c r="CF364" s="719">
        <v>81.793833551151707</v>
      </c>
      <c r="CG364" s="719">
        <v>80.362877790214057</v>
      </c>
      <c r="CH364" s="727">
        <v>78.931922029276407</v>
      </c>
      <c r="CI364" s="719">
        <v>77.500966268338757</v>
      </c>
      <c r="CJ364" s="719">
        <v>78.956705750751496</v>
      </c>
      <c r="CK364" s="719">
        <v>80.41244523316422</v>
      </c>
      <c r="CL364" s="727">
        <v>81.868184715576945</v>
      </c>
      <c r="CM364" s="719">
        <v>22.96364893283538</v>
      </c>
      <c r="CN364" s="719">
        <v>24.618087937119956</v>
      </c>
      <c r="CO364" s="719">
        <v>26.272526941404532</v>
      </c>
      <c r="CP364" s="727">
        <v>27.926965945689108</v>
      </c>
      <c r="CQ364" s="719">
        <v>29.581404949973685</v>
      </c>
      <c r="CR364" s="719">
        <v>30.617500800752488</v>
      </c>
      <c r="CS364" s="719">
        <v>31.653596651531295</v>
      </c>
      <c r="CT364" s="727">
        <v>32.689692502310102</v>
      </c>
      <c r="CU364" s="719">
        <v>33.725788353088909</v>
      </c>
      <c r="CV364" s="719">
        <v>32.286996103622009</v>
      </c>
      <c r="CW364" s="719">
        <v>30.848203854155116</v>
      </c>
      <c r="CX364" s="727">
        <v>29.409411604688216</v>
      </c>
      <c r="CY364" s="719">
        <v>27.97061935522132</v>
      </c>
      <c r="CZ364" s="719">
        <v>29.40300579458447</v>
      </c>
      <c r="DA364" s="719">
        <v>30.835392233947616</v>
      </c>
      <c r="DB364" s="727">
        <v>32.267778673310765</v>
      </c>
      <c r="DC364" s="719">
        <v>33.700165112673915</v>
      </c>
      <c r="DD364" s="719">
        <v>36.401571563779129</v>
      </c>
      <c r="DE364" s="719">
        <v>39.102978014884343</v>
      </c>
      <c r="DF364" s="727">
        <v>41.804384465989564</v>
      </c>
      <c r="DG364" s="719">
        <v>44.505790917094778</v>
      </c>
      <c r="DH364" s="719">
        <v>45.552441236641691</v>
      </c>
      <c r="DI364" s="719">
        <v>46.599091556188597</v>
      </c>
      <c r="DJ364" s="727">
        <v>47.64574187573551</v>
      </c>
      <c r="DK364" s="719">
        <v>48.692392195282423</v>
      </c>
      <c r="DL364" s="719">
        <v>46.468385044796051</v>
      </c>
      <c r="DM364" s="719">
        <v>44.244377894309686</v>
      </c>
      <c r="DN364" s="727">
        <v>42.020370743823321</v>
      </c>
      <c r="DO364" s="507">
        <v>39.796363593336949</v>
      </c>
      <c r="DP364" s="507">
        <v>40.172501686101</v>
      </c>
      <c r="DQ364" s="507">
        <v>40.548639778865052</v>
      </c>
      <c r="DR364" s="507">
        <v>40.924777871629104</v>
      </c>
      <c r="DS364" s="507">
        <v>41.300915964393155</v>
      </c>
      <c r="DT364" s="507">
        <v>44.552331264619532</v>
      </c>
      <c r="DU364" s="507"/>
      <c r="DV364" s="507">
        <v>47.803746564845909</v>
      </c>
      <c r="DW364" s="507">
        <v>51.055161865072279</v>
      </c>
      <c r="DX364" s="507">
        <v>54.306577165298656</v>
      </c>
      <c r="DY364" s="507">
        <v>53.850299577383261</v>
      </c>
      <c r="DZ364" s="507">
        <v>53.394021989467866</v>
      </c>
      <c r="EA364">
        <v>52.937744401552472</v>
      </c>
      <c r="EB364">
        <v>52.481466813637077</v>
      </c>
      <c r="EC364">
        <v>56.230925616665317</v>
      </c>
      <c r="ED364">
        <v>59.980384419693564</v>
      </c>
      <c r="EE364">
        <v>63.729843222721804</v>
      </c>
      <c r="EF364">
        <v>67.479302025750044</v>
      </c>
      <c r="EG364">
        <v>69.129778385266206</v>
      </c>
      <c r="EI364">
        <v>70.780254744782354</v>
      </c>
      <c r="EJ364">
        <v>72.430731104298516</v>
      </c>
      <c r="EK364">
        <v>74.081207463814678</v>
      </c>
      <c r="EL364">
        <v>74.648202312501368</v>
      </c>
      <c r="EM364">
        <v>75.215197161188058</v>
      </c>
      <c r="EN364">
        <v>75.782192009874748</v>
      </c>
      <c r="EO364">
        <v>76.349186858561438</v>
      </c>
      <c r="EP364">
        <v>76.485014319994121</v>
      </c>
      <c r="EQ364">
        <v>76.620841781426819</v>
      </c>
      <c r="ER364">
        <v>76.756669242859516</v>
      </c>
      <c r="ES364">
        <v>76.892496704292199</v>
      </c>
      <c r="ET364">
        <v>78.475569856241492</v>
      </c>
      <c r="EU364">
        <v>80.058643008190785</v>
      </c>
      <c r="EV364">
        <v>81.641716160140078</v>
      </c>
      <c r="EW364">
        <v>83.224789312089356</v>
      </c>
      <c r="EX364">
        <v>81.793833551151707</v>
      </c>
      <c r="EY364">
        <v>80.362877790214057</v>
      </c>
      <c r="EZ364">
        <v>78.931922029276407</v>
      </c>
      <c r="FA364">
        <v>77.500966268338757</v>
      </c>
      <c r="FB364">
        <v>78.956705750751496</v>
      </c>
      <c r="FC364">
        <v>80.41244523316422</v>
      </c>
      <c r="FD364">
        <v>81.868184715576945</v>
      </c>
      <c r="FE364">
        <v>83.323924197989683</v>
      </c>
      <c r="FF364">
        <v>87.492943148492259</v>
      </c>
      <c r="FG364">
        <v>91.661962098994849</v>
      </c>
      <c r="FH364">
        <v>95.830981049497424</v>
      </c>
      <c r="FI364">
        <v>100</v>
      </c>
      <c r="FJ364">
        <v>100.34180833305102</v>
      </c>
      <c r="FK364">
        <v>100.68361666610204</v>
      </c>
      <c r="FL364">
        <v>101.02542499915307</v>
      </c>
      <c r="FM364">
        <v>101.36723333220409</v>
      </c>
      <c r="FN364">
        <v>98.956690983348977</v>
      </c>
      <c r="FO364">
        <v>96.546148634493875</v>
      </c>
      <c r="FP364">
        <v>94.135606285638758</v>
      </c>
      <c r="FQ364">
        <v>91.725063936783641</v>
      </c>
      <c r="FR364">
        <v>91.074359993192587</v>
      </c>
      <c r="FS364">
        <v>90.423656049601533</v>
      </c>
      <c r="FT364">
        <v>89.772952106010479</v>
      </c>
      <c r="FU364">
        <v>89.12224816241941</v>
      </c>
      <c r="FV364">
        <v>91.074359993192587</v>
      </c>
      <c r="FW364">
        <v>90.423656049601533</v>
      </c>
      <c r="FX364">
        <v>89.772952106010479</v>
      </c>
      <c r="FY364">
        <v>108.71808339740814</v>
      </c>
    </row>
    <row r="365" spans="2:181">
      <c r="B365" s="503" t="s">
        <v>917</v>
      </c>
      <c r="C365" s="502"/>
      <c r="D365" s="507"/>
      <c r="E365" s="507"/>
      <c r="F365" s="507"/>
      <c r="G365" s="507"/>
      <c r="H365" s="507"/>
      <c r="I365" s="507"/>
      <c r="J365" s="507"/>
      <c r="K365" s="507"/>
      <c r="L365" s="507"/>
      <c r="M365" s="507"/>
      <c r="N365" s="507"/>
      <c r="O365" s="507"/>
      <c r="P365" s="507"/>
      <c r="Q365" s="507"/>
      <c r="R365" s="507"/>
      <c r="S365" s="507"/>
      <c r="T365" s="507"/>
      <c r="U365" s="507"/>
      <c r="V365" s="729">
        <v>0</v>
      </c>
      <c r="W365" s="730">
        <v>0</v>
      </c>
      <c r="X365" s="730">
        <v>0</v>
      </c>
      <c r="Y365" s="730">
        <v>0</v>
      </c>
      <c r="Z365" s="729">
        <v>0</v>
      </c>
      <c r="AA365" s="730">
        <v>0</v>
      </c>
      <c r="AB365" s="730">
        <v>0</v>
      </c>
      <c r="AC365" s="730">
        <v>0</v>
      </c>
      <c r="AD365" s="729">
        <v>0</v>
      </c>
      <c r="AE365" s="730">
        <v>0</v>
      </c>
      <c r="AF365" s="730">
        <v>0</v>
      </c>
      <c r="AG365" s="730">
        <v>0</v>
      </c>
      <c r="AH365" s="729">
        <v>0</v>
      </c>
      <c r="AI365" s="730">
        <v>0</v>
      </c>
      <c r="AJ365" s="730">
        <v>0</v>
      </c>
      <c r="AK365" s="730">
        <v>0</v>
      </c>
      <c r="AL365" s="731">
        <v>0</v>
      </c>
      <c r="AM365" s="730">
        <v>0</v>
      </c>
      <c r="AN365" s="730">
        <v>0</v>
      </c>
      <c r="AO365" s="730">
        <v>0</v>
      </c>
      <c r="AP365" s="729">
        <v>0</v>
      </c>
      <c r="AQ365" s="719">
        <v>0</v>
      </c>
      <c r="AR365" s="719" t="e">
        <v>#DIV/0!</v>
      </c>
      <c r="AS365" s="719" t="e">
        <v>#DIV/0!</v>
      </c>
      <c r="AT365" s="719" t="e">
        <v>#DIV/0!</v>
      </c>
      <c r="AU365" s="719" t="e">
        <v>#DIV/0!</v>
      </c>
      <c r="AV365" s="719" t="e">
        <v>#DIV/0!</v>
      </c>
      <c r="AW365" s="719" t="e">
        <v>#DIV/0!</v>
      </c>
      <c r="AX365" s="727" t="e">
        <v>#DIV/0!</v>
      </c>
      <c r="AY365" s="719">
        <v>69.119531146812307</v>
      </c>
      <c r="AZ365" s="719">
        <v>64.970005327044817</v>
      </c>
      <c r="BA365" s="719">
        <v>60.820479507277319</v>
      </c>
      <c r="BB365" s="727">
        <v>56.670953687509829</v>
      </c>
      <c r="BC365" s="719">
        <v>52.521427867742332</v>
      </c>
      <c r="BD365" s="719">
        <v>56.196001113263165</v>
      </c>
      <c r="BE365" s="719">
        <v>59.87057435878399</v>
      </c>
      <c r="BF365" s="727">
        <v>63.545147604304816</v>
      </c>
      <c r="BG365" s="719">
        <v>67.219720849825649</v>
      </c>
      <c r="BH365" s="719">
        <v>63.467895994134231</v>
      </c>
      <c r="BI365" s="719">
        <v>59.716071138442814</v>
      </c>
      <c r="BJ365" s="727">
        <v>55.96424628275139</v>
      </c>
      <c r="BK365" s="719">
        <v>52.212421427059972</v>
      </c>
      <c r="BL365" s="719">
        <v>56.000411760935251</v>
      </c>
      <c r="BM365" s="719">
        <v>59.788402094810536</v>
      </c>
      <c r="BN365" s="727">
        <v>63.576392428685814</v>
      </c>
      <c r="BO365" s="719">
        <v>67.364382762561092</v>
      </c>
      <c r="BP365" s="719">
        <v>71.270373725501145</v>
      </c>
      <c r="BQ365" s="719">
        <v>75.176364688441197</v>
      </c>
      <c r="BR365" s="728">
        <v>79.082355651381263</v>
      </c>
      <c r="BS365" s="719">
        <v>82.988346614321316</v>
      </c>
      <c r="BT365" s="719">
        <v>81.719172885106673</v>
      </c>
      <c r="BU365" s="719">
        <v>80.44999915589203</v>
      </c>
      <c r="BV365" s="727">
        <v>79.180825426677387</v>
      </c>
      <c r="BW365" s="719">
        <v>77.911651697462744</v>
      </c>
      <c r="BX365" s="719">
        <v>79.250022756955019</v>
      </c>
      <c r="BY365" s="719">
        <v>80.58839381644728</v>
      </c>
      <c r="BZ365" s="727">
        <v>81.92676487593954</v>
      </c>
      <c r="CA365" s="719">
        <v>83.2651359354318</v>
      </c>
      <c r="CB365" s="719">
        <v>81.35503448610595</v>
      </c>
      <c r="CC365" s="719">
        <v>79.4449330367801</v>
      </c>
      <c r="CD365" s="727">
        <v>77.534831587454249</v>
      </c>
      <c r="CE365" s="719">
        <v>75.624730138128385</v>
      </c>
      <c r="CF365" s="719">
        <v>78.207988036263373</v>
      </c>
      <c r="CG365" s="719">
        <v>80.791245934398347</v>
      </c>
      <c r="CH365" s="727">
        <v>83.374503832533335</v>
      </c>
      <c r="CI365" s="719">
        <v>85.957761730668324</v>
      </c>
      <c r="CJ365" s="719">
        <v>85.324588708719915</v>
      </c>
      <c r="CK365" s="719">
        <v>84.691415686771506</v>
      </c>
      <c r="CL365" s="727">
        <v>84.058242664823098</v>
      </c>
      <c r="CM365" s="719">
        <v>0</v>
      </c>
      <c r="CN365" s="719">
        <v>0</v>
      </c>
      <c r="CO365" s="719">
        <v>0</v>
      </c>
      <c r="CP365" s="727">
        <v>0</v>
      </c>
      <c r="CQ365" s="719">
        <v>0</v>
      </c>
      <c r="CR365" s="719">
        <v>0</v>
      </c>
      <c r="CS365" s="719">
        <v>0</v>
      </c>
      <c r="CT365" s="727">
        <v>0</v>
      </c>
      <c r="CU365" s="719">
        <v>0</v>
      </c>
      <c r="CV365" s="719">
        <v>0</v>
      </c>
      <c r="CW365" s="719">
        <v>0</v>
      </c>
      <c r="CX365" s="727">
        <v>0</v>
      </c>
      <c r="CY365" s="719">
        <v>0</v>
      </c>
      <c r="CZ365" s="719">
        <v>0</v>
      </c>
      <c r="DA365" s="719">
        <v>0</v>
      </c>
      <c r="DB365" s="727">
        <v>0</v>
      </c>
      <c r="DC365" s="719">
        <v>0</v>
      </c>
      <c r="DD365" s="719">
        <v>0</v>
      </c>
      <c r="DE365" s="719">
        <v>0</v>
      </c>
      <c r="DF365" s="727">
        <v>0</v>
      </c>
      <c r="DG365" s="719">
        <v>0</v>
      </c>
      <c r="DH365" s="719">
        <v>5.8277100866119103</v>
      </c>
      <c r="DI365" s="719">
        <v>11.655420173223821</v>
      </c>
      <c r="DJ365" s="727">
        <v>17.483130259835733</v>
      </c>
      <c r="DK365" s="719">
        <v>23.310840346447641</v>
      </c>
      <c r="DL365" s="719">
        <v>22.823368947529978</v>
      </c>
      <c r="DM365" s="719">
        <v>22.335897548612309</v>
      </c>
      <c r="DN365" s="727">
        <v>21.848426149694646</v>
      </c>
      <c r="DO365" s="507">
        <v>21.36095475077698</v>
      </c>
      <c r="DP365" s="507">
        <v>21.521983424590935</v>
      </c>
      <c r="DQ365" s="507">
        <v>21.683012098404888</v>
      </c>
      <c r="DR365" s="507">
        <v>21.844040772218847</v>
      </c>
      <c r="DS365" s="507">
        <v>22.005069446032799</v>
      </c>
      <c r="DT365" s="507">
        <v>22.912502043992724</v>
      </c>
      <c r="DU365" s="507"/>
      <c r="DV365" s="507">
        <v>23.819934641952642</v>
      </c>
      <c r="DW365" s="507">
        <v>24.727367239912567</v>
      </c>
      <c r="DX365" s="507">
        <v>25.634799837872489</v>
      </c>
      <c r="DY365" s="507">
        <v>25.632492009614008</v>
      </c>
      <c r="DZ365" s="507">
        <v>25.630184181355531</v>
      </c>
      <c r="EA365">
        <v>25.627876353097054</v>
      </c>
      <c r="EB365">
        <v>25.625568524838574</v>
      </c>
      <c r="EC365">
        <v>26.447861098027744</v>
      </c>
      <c r="ED365">
        <v>27.27015367121691</v>
      </c>
      <c r="EE365">
        <v>28.09244624440608</v>
      </c>
      <c r="EF365">
        <v>28.91473881759525</v>
      </c>
      <c r="EG365">
        <v>29.533533770222924</v>
      </c>
      <c r="EI365">
        <v>30.152328722850601</v>
      </c>
      <c r="EJ365">
        <v>30.771123675478275</v>
      </c>
      <c r="EK365">
        <v>31.389918628105953</v>
      </c>
      <c r="EL365">
        <v>31.701595515154452</v>
      </c>
      <c r="EM365">
        <v>32.013272402202951</v>
      </c>
      <c r="EN365">
        <v>32.32494928925145</v>
      </c>
      <c r="EO365">
        <v>32.636626176299949</v>
      </c>
      <c r="EP365">
        <v>32.756470227449441</v>
      </c>
      <c r="EQ365">
        <v>32.87631427859894</v>
      </c>
      <c r="ER365">
        <v>32.996158329748432</v>
      </c>
      <c r="ES365">
        <v>33.116002380897925</v>
      </c>
      <c r="ET365">
        <v>33.659754883707976</v>
      </c>
      <c r="EU365">
        <v>34.203507386518027</v>
      </c>
      <c r="EV365">
        <v>34.747259889328085</v>
      </c>
      <c r="EW365">
        <v>35.291012392138136</v>
      </c>
      <c r="EX365">
        <v>35.130890842002962</v>
      </c>
      <c r="EY365">
        <v>34.970769291867789</v>
      </c>
      <c r="EZ365">
        <v>34.810647741732616</v>
      </c>
      <c r="FA365">
        <v>34.650526191597443</v>
      </c>
      <c r="FB365">
        <v>35.118884960364191</v>
      </c>
      <c r="FC365">
        <v>35.587243729130932</v>
      </c>
      <c r="FD365">
        <v>36.055602497897681</v>
      </c>
      <c r="FE365">
        <v>36.523961266664429</v>
      </c>
      <c r="FF365">
        <v>37.655273086890389</v>
      </c>
      <c r="FG365">
        <v>38.786584907116357</v>
      </c>
      <c r="FH365">
        <v>39.917896727342324</v>
      </c>
      <c r="FI365">
        <v>41.049208547568284</v>
      </c>
      <c r="FJ365">
        <v>41.404042607975995</v>
      </c>
      <c r="FK365">
        <v>41.758876668383706</v>
      </c>
      <c r="FL365">
        <v>42.113710728791418</v>
      </c>
      <c r="FM365">
        <v>42.468544789199122</v>
      </c>
      <c r="FN365">
        <v>42.240506005103647</v>
      </c>
      <c r="FO365">
        <v>42.012467221008173</v>
      </c>
      <c r="FP365">
        <v>41.784428436912698</v>
      </c>
      <c r="FQ365">
        <v>41.556389652817224</v>
      </c>
      <c r="FR365">
        <v>41.454063622814651</v>
      </c>
      <c r="FS365">
        <v>41.351737592812079</v>
      </c>
      <c r="FT365">
        <v>41.249411562809506</v>
      </c>
      <c r="FU365">
        <v>41.147085532806933</v>
      </c>
      <c r="FV365">
        <v>41.454063622814651</v>
      </c>
      <c r="FW365">
        <v>41.351737592812079</v>
      </c>
      <c r="FX365">
        <v>41.249411562809506</v>
      </c>
      <c r="FY365">
        <v>48.588069163238529</v>
      </c>
    </row>
    <row r="366" spans="2:181">
      <c r="B366" s="503" t="s">
        <v>918</v>
      </c>
      <c r="C366" s="502" t="str">
        <f>+C364</f>
        <v>from BOP</v>
      </c>
      <c r="D366" s="507"/>
      <c r="E366" s="507"/>
      <c r="F366" s="507"/>
      <c r="G366" s="507"/>
      <c r="H366" s="507"/>
      <c r="I366" s="507"/>
      <c r="J366" s="507"/>
      <c r="K366" s="507"/>
      <c r="L366" s="507"/>
      <c r="M366" s="507"/>
      <c r="N366" s="507"/>
      <c r="O366" s="507"/>
      <c r="P366" s="507"/>
      <c r="Q366" s="507"/>
      <c r="R366" s="507"/>
      <c r="S366" s="507"/>
      <c r="T366" s="507"/>
      <c r="U366" s="507"/>
      <c r="V366" s="727">
        <v>2.8265649719703312</v>
      </c>
      <c r="W366" s="719">
        <v>2.8265649719703312</v>
      </c>
      <c r="X366" s="719">
        <v>2.8048983485110823</v>
      </c>
      <c r="Y366" s="719">
        <v>2.7832317250518335</v>
      </c>
      <c r="Z366" s="727">
        <v>2.7615651015925851</v>
      </c>
      <c r="AA366" s="719">
        <v>2.7398984781333362</v>
      </c>
      <c r="AB366" s="719">
        <v>3.7081575055406626</v>
      </c>
      <c r="AC366" s="719">
        <v>4.6764165329479894</v>
      </c>
      <c r="AD366" s="727">
        <v>5.6446755603553163</v>
      </c>
      <c r="AE366" s="719">
        <v>6.6129345877626422</v>
      </c>
      <c r="AF366" s="719">
        <v>6.6630276336132033</v>
      </c>
      <c r="AG366" s="719">
        <v>6.7131206794637643</v>
      </c>
      <c r="AH366" s="727">
        <v>6.7632137253143254</v>
      </c>
      <c r="AI366" s="719">
        <v>6.8133067711648865</v>
      </c>
      <c r="AJ366" s="719">
        <v>7.1650134467371185</v>
      </c>
      <c r="AK366" s="719">
        <v>7.5167201223093496</v>
      </c>
      <c r="AL366" s="728">
        <v>7.8684267978815816</v>
      </c>
      <c r="AM366" s="719">
        <v>8.2201334734538136</v>
      </c>
      <c r="AN366" s="719">
        <v>8.8022263762459403</v>
      </c>
      <c r="AO366" s="719">
        <v>9.384319279038067</v>
      </c>
      <c r="AP366" s="727">
        <v>9.9664121818301936</v>
      </c>
      <c r="AQ366" s="719">
        <v>10.54850508462232</v>
      </c>
      <c r="AR366" s="719">
        <v>11.193198615640631</v>
      </c>
      <c r="AS366" s="719">
        <v>11.837892146658941</v>
      </c>
      <c r="AT366" s="719">
        <v>12.482585677677251</v>
      </c>
      <c r="AU366" s="719">
        <v>13.127279208695562</v>
      </c>
      <c r="AV366" s="719">
        <v>13.932471878382334</v>
      </c>
      <c r="AW366" s="719">
        <v>14.737664548069104</v>
      </c>
      <c r="AX366" s="727">
        <v>15.542857217755875</v>
      </c>
      <c r="AY366" s="719">
        <v>16.348049887442645</v>
      </c>
      <c r="AZ366" s="719">
        <v>17.650470569747753</v>
      </c>
      <c r="BA366" s="719">
        <v>18.952891252052858</v>
      </c>
      <c r="BB366" s="727">
        <v>20.255311934357966</v>
      </c>
      <c r="BC366" s="719">
        <v>21.557732616663074</v>
      </c>
      <c r="BD366" s="719">
        <v>24.385808415077541</v>
      </c>
      <c r="BE366" s="719">
        <v>27.213884213492008</v>
      </c>
      <c r="BF366" s="727">
        <v>30.041960011906475</v>
      </c>
      <c r="BG366" s="719">
        <v>32.870035810320942</v>
      </c>
      <c r="BH366" s="719">
        <v>33.891305000621436</v>
      </c>
      <c r="BI366" s="719">
        <v>34.91257419092193</v>
      </c>
      <c r="BJ366" s="727">
        <v>35.933843381222424</v>
      </c>
      <c r="BK366" s="719">
        <v>36.955112571522918</v>
      </c>
      <c r="BL366" s="719">
        <v>38.196333610372989</v>
      </c>
      <c r="BM366" s="719">
        <v>39.43755464922306</v>
      </c>
      <c r="BN366" s="727">
        <v>40.678775688073131</v>
      </c>
      <c r="BO366" s="719">
        <v>41.919996726923195</v>
      </c>
      <c r="BP366" s="719">
        <v>45.964026278537723</v>
      </c>
      <c r="BQ366" s="719">
        <v>50.008055830152252</v>
      </c>
      <c r="BR366" s="728">
        <v>54.05208538176678</v>
      </c>
      <c r="BS366" s="719">
        <v>58.096114933381308</v>
      </c>
      <c r="BT366" s="719">
        <v>61.814219112081659</v>
      </c>
      <c r="BU366" s="719">
        <v>65.532323290782017</v>
      </c>
      <c r="BV366" s="727">
        <v>69.250427469482375</v>
      </c>
      <c r="BW366" s="719">
        <v>72.968531648182719</v>
      </c>
      <c r="BX366" s="719">
        <v>74.138807619788082</v>
      </c>
      <c r="BY366" s="719">
        <v>75.309083591393431</v>
      </c>
      <c r="BZ366" s="727">
        <v>76.479359562998781</v>
      </c>
      <c r="CA366" s="719">
        <v>77.649635534604144</v>
      </c>
      <c r="CB366" s="719">
        <v>79.771720242187868</v>
      </c>
      <c r="CC366" s="719">
        <v>81.893804949771607</v>
      </c>
      <c r="CD366" s="727">
        <v>84.015889657355345</v>
      </c>
      <c r="CE366" s="719">
        <v>86.137974364939069</v>
      </c>
      <c r="CF366" s="719">
        <v>86.364575176970376</v>
      </c>
      <c r="CG366" s="719">
        <v>86.59117598900167</v>
      </c>
      <c r="CH366" s="727">
        <v>86.817776801032963</v>
      </c>
      <c r="CI366" s="719">
        <v>87.04437761306427</v>
      </c>
      <c r="CJ366" s="719">
        <v>87.954156432499403</v>
      </c>
      <c r="CK366" s="719">
        <v>88.863935251934549</v>
      </c>
      <c r="CL366" s="727">
        <v>89.773714071369696</v>
      </c>
      <c r="CM366" s="719">
        <v>18.277352054937303</v>
      </c>
      <c r="CN366" s="719">
        <v>18.191264734685717</v>
      </c>
      <c r="CO366" s="719">
        <v>18.105177414434131</v>
      </c>
      <c r="CP366" s="727">
        <v>18.019090094182545</v>
      </c>
      <c r="CQ366" s="719">
        <v>17.933002773930962</v>
      </c>
      <c r="CR366" s="719">
        <v>17.016080531177259</v>
      </c>
      <c r="CS366" s="719">
        <v>16.09915828842356</v>
      </c>
      <c r="CT366" s="727">
        <v>15.18223604566986</v>
      </c>
      <c r="CU366" s="719">
        <v>14.265313802916161</v>
      </c>
      <c r="CV366" s="719">
        <v>14.113530726850483</v>
      </c>
      <c r="CW366" s="719">
        <v>13.961747650784805</v>
      </c>
      <c r="CX366" s="727">
        <v>13.809964574719126</v>
      </c>
      <c r="CY366" s="719">
        <v>13.658181498653448</v>
      </c>
      <c r="CZ366" s="719">
        <v>14.372329611371192</v>
      </c>
      <c r="DA366" s="719">
        <v>15.086477724088937</v>
      </c>
      <c r="DB366" s="727">
        <v>15.800625836806681</v>
      </c>
      <c r="DC366" s="719">
        <v>16.514773949524425</v>
      </c>
      <c r="DD366" s="719">
        <v>16.997463038743433</v>
      </c>
      <c r="DE366" s="719">
        <v>17.480152127962441</v>
      </c>
      <c r="DF366" s="727">
        <v>17.962841217181449</v>
      </c>
      <c r="DG366" s="719">
        <v>18.445530306400457</v>
      </c>
      <c r="DH366" s="719">
        <v>18.429897993720814</v>
      </c>
      <c r="DI366" s="719">
        <v>18.414265681041172</v>
      </c>
      <c r="DJ366" s="727">
        <v>18.39863336836153</v>
      </c>
      <c r="DK366" s="719">
        <v>18.383001055681888</v>
      </c>
      <c r="DL366" s="719">
        <v>18.254042201329376</v>
      </c>
      <c r="DM366" s="719">
        <v>18.125083346976869</v>
      </c>
      <c r="DN366" s="727">
        <v>17.996124492624361</v>
      </c>
      <c r="DO366" s="507">
        <v>17.86716563827185</v>
      </c>
      <c r="DP366" s="507">
        <v>17.862351092948494</v>
      </c>
      <c r="DQ366" s="507">
        <v>17.857536547625138</v>
      </c>
      <c r="DR366" s="507">
        <v>17.852722002301782</v>
      </c>
      <c r="DS366" s="507">
        <v>17.84790745697843</v>
      </c>
      <c r="DT366" s="507">
        <v>19.065924023824916</v>
      </c>
      <c r="DU366" s="507"/>
      <c r="DV366" s="507">
        <v>20.283940590671406</v>
      </c>
      <c r="DW366" s="507">
        <v>21.501957157517896</v>
      </c>
      <c r="DX366" s="507">
        <v>22.719973724364383</v>
      </c>
      <c r="DY366" s="507">
        <v>22.38835931243181</v>
      </c>
      <c r="DZ366" s="507">
        <v>22.056744900499233</v>
      </c>
      <c r="EA366">
        <v>21.725130488566659</v>
      </c>
      <c r="EB366">
        <v>21.393516076634086</v>
      </c>
      <c r="EC366">
        <v>21.932495447279592</v>
      </c>
      <c r="ED366">
        <v>22.471474817925095</v>
      </c>
      <c r="EE366">
        <v>23.010454188570598</v>
      </c>
      <c r="EF366">
        <v>23.549433559216105</v>
      </c>
      <c r="EG366">
        <v>24.794315611397494</v>
      </c>
      <c r="EI366">
        <v>26.039197663578889</v>
      </c>
      <c r="EJ366">
        <v>27.284079715760285</v>
      </c>
      <c r="EK366">
        <v>28.528961767941674</v>
      </c>
      <c r="EL366">
        <v>28.408136655313218</v>
      </c>
      <c r="EM366">
        <v>28.287311542684758</v>
      </c>
      <c r="EN366">
        <v>28.166486430056302</v>
      </c>
      <c r="EO366">
        <v>28.045661317427843</v>
      </c>
      <c r="EP366">
        <v>28.635131579694772</v>
      </c>
      <c r="EQ366">
        <v>29.2246018419617</v>
      </c>
      <c r="ER366">
        <v>29.814072104228632</v>
      </c>
      <c r="ES366">
        <v>30.403542366495561</v>
      </c>
      <c r="ET366">
        <v>30.956527357530174</v>
      </c>
      <c r="EU366">
        <v>31.509512348564783</v>
      </c>
      <c r="EV366">
        <v>32.062497339599396</v>
      </c>
      <c r="EW366">
        <v>32.615482330634009</v>
      </c>
      <c r="EX366">
        <v>31.868169073775665</v>
      </c>
      <c r="EY366">
        <v>31.12085581691732</v>
      </c>
      <c r="EZ366">
        <v>30.373542560058976</v>
      </c>
      <c r="FA366">
        <v>29.626229303200631</v>
      </c>
      <c r="FB366">
        <v>30.451445967465112</v>
      </c>
      <c r="FC366">
        <v>31.276662631729593</v>
      </c>
      <c r="FD366">
        <v>32.101879295994074</v>
      </c>
      <c r="FE366">
        <v>32.927095960258555</v>
      </c>
      <c r="FF366">
        <v>32.836877196052953</v>
      </c>
      <c r="FG366">
        <v>32.746658431847351</v>
      </c>
      <c r="FH366">
        <v>32.656439667641742</v>
      </c>
      <c r="FI366">
        <v>32.56622090343614</v>
      </c>
      <c r="FJ366">
        <v>32.9182296966979</v>
      </c>
      <c r="FK366">
        <v>33.270238489959659</v>
      </c>
      <c r="FL366">
        <v>33.622247283221419</v>
      </c>
      <c r="FM366">
        <v>33.974256076483179</v>
      </c>
      <c r="FN366">
        <v>34.233986471369917</v>
      </c>
      <c r="FO366">
        <v>34.493716866256648</v>
      </c>
      <c r="FP366">
        <v>34.753447261143386</v>
      </c>
      <c r="FQ366">
        <v>35.013177656030123</v>
      </c>
      <c r="FR366">
        <v>34.963024935339348</v>
      </c>
      <c r="FS366">
        <v>34.912872214648573</v>
      </c>
      <c r="FT366">
        <v>34.862719493957798</v>
      </c>
      <c r="FU366">
        <v>34.812566773267015</v>
      </c>
      <c r="FV366">
        <v>34.963024935339348</v>
      </c>
      <c r="FW366">
        <v>34.912872214648573</v>
      </c>
      <c r="FX366">
        <v>34.862719493957798</v>
      </c>
      <c r="FY366">
        <v>39.923917174787192</v>
      </c>
    </row>
    <row r="367" spans="2:181">
      <c r="B367" s="503" t="s">
        <v>917</v>
      </c>
      <c r="C367" s="502"/>
      <c r="D367" s="507"/>
      <c r="E367" s="507"/>
      <c r="F367" s="507"/>
      <c r="G367" s="507"/>
      <c r="H367" s="507"/>
      <c r="I367" s="507"/>
      <c r="J367" s="507"/>
      <c r="K367" s="507"/>
      <c r="L367" s="507"/>
      <c r="M367" s="507"/>
      <c r="N367" s="507"/>
      <c r="O367" s="507"/>
      <c r="P367" s="507"/>
      <c r="Q367" s="507"/>
      <c r="R367" s="507"/>
      <c r="S367" s="507"/>
      <c r="T367" s="507"/>
      <c r="U367" s="507"/>
      <c r="V367" s="729">
        <v>0</v>
      </c>
      <c r="W367" s="730">
        <v>0</v>
      </c>
      <c r="X367" s="730">
        <v>0</v>
      </c>
      <c r="Y367" s="730">
        <v>0</v>
      </c>
      <c r="Z367" s="729">
        <v>0</v>
      </c>
      <c r="AA367" s="730">
        <v>0</v>
      </c>
      <c r="AB367" s="730">
        <v>0</v>
      </c>
      <c r="AC367" s="730">
        <v>0</v>
      </c>
      <c r="AD367" s="729">
        <v>0</v>
      </c>
      <c r="AE367" s="730">
        <v>0</v>
      </c>
      <c r="AF367" s="730">
        <v>0</v>
      </c>
      <c r="AG367" s="730">
        <v>0</v>
      </c>
      <c r="AH367" s="729">
        <v>0</v>
      </c>
      <c r="AI367" s="730">
        <v>0</v>
      </c>
      <c r="AJ367" s="730">
        <v>0</v>
      </c>
      <c r="AK367" s="730">
        <v>0</v>
      </c>
      <c r="AL367" s="729">
        <v>0</v>
      </c>
      <c r="AM367" s="730">
        <v>0</v>
      </c>
      <c r="AN367" s="730">
        <v>0</v>
      </c>
      <c r="AO367" s="730">
        <v>0</v>
      </c>
      <c r="AP367" s="729">
        <v>0</v>
      </c>
      <c r="AQ367" s="719">
        <v>0</v>
      </c>
      <c r="AR367" s="719">
        <v>14.671233120117801</v>
      </c>
      <c r="AS367" s="719">
        <v>29.342466240235602</v>
      </c>
      <c r="AT367" s="719">
        <v>44.013699360353399</v>
      </c>
      <c r="AU367" s="719">
        <v>58.684932480471204</v>
      </c>
      <c r="AV367" s="719">
        <v>58.50948439314476</v>
      </c>
      <c r="AW367" s="719">
        <v>58.33403630581833</v>
      </c>
      <c r="AX367" s="727">
        <v>58.158588218491886</v>
      </c>
      <c r="AY367" s="719">
        <v>57.983140131165449</v>
      </c>
      <c r="AZ367" s="719">
        <v>58.100691191454075</v>
      </c>
      <c r="BA367" s="719">
        <v>58.218242251742694</v>
      </c>
      <c r="BB367" s="727">
        <v>58.335793312031313</v>
      </c>
      <c r="BC367" s="719">
        <v>58.45334437231994</v>
      </c>
      <c r="BD367" s="719">
        <v>61.189460014167551</v>
      </c>
      <c r="BE367" s="719">
        <v>63.92557565601517</v>
      </c>
      <c r="BF367" s="727">
        <v>66.661691297862774</v>
      </c>
      <c r="BG367" s="719">
        <v>69.397806939710392</v>
      </c>
      <c r="BH367" s="719">
        <v>68.864591497929212</v>
      </c>
      <c r="BI367" s="719">
        <v>68.331376056148017</v>
      </c>
      <c r="BJ367" s="727">
        <v>67.798160614366822</v>
      </c>
      <c r="BK367" s="719">
        <v>67.264945172585641</v>
      </c>
      <c r="BL367" s="719">
        <v>68.629612260005302</v>
      </c>
      <c r="BM367" s="719">
        <v>69.994279347424964</v>
      </c>
      <c r="BN367" s="727">
        <v>71.358946434844626</v>
      </c>
      <c r="BO367" s="719">
        <v>72.723613522264287</v>
      </c>
      <c r="BP367" s="719">
        <v>75.75737322149638</v>
      </c>
      <c r="BQ367" s="719">
        <v>78.791132920728458</v>
      </c>
      <c r="BR367" s="728">
        <v>81.824892619960536</v>
      </c>
      <c r="BS367" s="719">
        <v>84.858652319192629</v>
      </c>
      <c r="BT367" s="719">
        <v>84.796576868270705</v>
      </c>
      <c r="BU367" s="719">
        <v>84.734501417348781</v>
      </c>
      <c r="BV367" s="727">
        <v>84.672425966426871</v>
      </c>
      <c r="BW367" s="719">
        <v>84.610350515504948</v>
      </c>
      <c r="BX367" s="719">
        <v>86.044865141803626</v>
      </c>
      <c r="BY367" s="719">
        <v>87.479379768102319</v>
      </c>
      <c r="BZ367" s="727">
        <v>88.913894394400984</v>
      </c>
      <c r="CA367" s="719">
        <v>90.348409020699677</v>
      </c>
      <c r="CB367" s="719">
        <v>91.858796731132088</v>
      </c>
      <c r="CC367" s="719">
        <v>93.369184441564499</v>
      </c>
      <c r="CD367" s="727">
        <v>94.879572151996911</v>
      </c>
      <c r="CE367" s="719">
        <v>96.389959862429322</v>
      </c>
      <c r="CF367" s="719">
        <v>95.092570539386486</v>
      </c>
      <c r="CG367" s="719">
        <v>93.795181216343664</v>
      </c>
      <c r="CH367" s="727">
        <v>92.497791893300843</v>
      </c>
      <c r="CI367" s="719">
        <v>91.200402570258007</v>
      </c>
      <c r="CJ367" s="719">
        <v>93.091287002790608</v>
      </c>
      <c r="CK367" s="719">
        <v>94.982171435323224</v>
      </c>
      <c r="CL367" s="727">
        <v>96.87305586785584</v>
      </c>
      <c r="CM367" s="719">
        <v>0</v>
      </c>
      <c r="CN367" s="719">
        <v>0</v>
      </c>
      <c r="CO367" s="719">
        <v>0</v>
      </c>
      <c r="CP367" s="727">
        <v>0</v>
      </c>
      <c r="CQ367" s="719">
        <v>0</v>
      </c>
      <c r="CR367" s="719">
        <v>0</v>
      </c>
      <c r="CS367" s="719">
        <v>0</v>
      </c>
      <c r="CT367" s="727">
        <v>0</v>
      </c>
      <c r="CU367" s="719">
        <v>0</v>
      </c>
      <c r="CV367" s="719">
        <v>0</v>
      </c>
      <c r="CW367" s="719">
        <v>0</v>
      </c>
      <c r="CX367" s="727">
        <v>0</v>
      </c>
      <c r="CY367" s="719">
        <v>0</v>
      </c>
      <c r="CZ367" s="719">
        <v>0</v>
      </c>
      <c r="DA367" s="719">
        <v>0</v>
      </c>
      <c r="DB367" s="727">
        <v>0</v>
      </c>
      <c r="DC367" s="719">
        <v>0</v>
      </c>
      <c r="DD367" s="719">
        <v>0</v>
      </c>
      <c r="DE367" s="719">
        <v>0</v>
      </c>
      <c r="DF367" s="727">
        <v>0</v>
      </c>
      <c r="DG367" s="719">
        <v>0</v>
      </c>
      <c r="DH367" s="719">
        <v>5.8196251523626428</v>
      </c>
      <c r="DI367" s="719">
        <v>11.639250304725286</v>
      </c>
      <c r="DJ367" s="727">
        <v>17.458875457087927</v>
      </c>
      <c r="DK367" s="719">
        <v>23.278500609450571</v>
      </c>
      <c r="DL367" s="719">
        <v>23.211943483601807</v>
      </c>
      <c r="DM367" s="719">
        <v>23.14538635775304</v>
      </c>
      <c r="DN367" s="727">
        <v>23.078829231904276</v>
      </c>
      <c r="DO367" s="507">
        <v>23.012272106055512</v>
      </c>
      <c r="DP367" s="507">
        <v>23.059749951376901</v>
      </c>
      <c r="DQ367" s="507">
        <v>23.10722779669829</v>
      </c>
      <c r="DR367" s="507">
        <v>23.154705642019678</v>
      </c>
      <c r="DS367" s="507">
        <v>23.20218348734107</v>
      </c>
      <c r="DT367" s="507">
        <v>24.289100812834462</v>
      </c>
      <c r="DU367" s="507"/>
      <c r="DV367" s="507">
        <v>25.376018138327854</v>
      </c>
      <c r="DW367" s="507">
        <v>26.462935463821246</v>
      </c>
      <c r="DX367" s="507">
        <v>27.549852789314638</v>
      </c>
      <c r="DY367" s="507">
        <v>27.331491389937423</v>
      </c>
      <c r="DZ367" s="507">
        <v>27.113129990560207</v>
      </c>
      <c r="EA367">
        <v>26.894768591182991</v>
      </c>
      <c r="EB367">
        <v>26.676407191805776</v>
      </c>
      <c r="EC367">
        <v>27.221189998627199</v>
      </c>
      <c r="ED367">
        <v>27.765972805448627</v>
      </c>
      <c r="EE367">
        <v>28.31075561227005</v>
      </c>
      <c r="EF367">
        <v>28.855538419091474</v>
      </c>
      <c r="EG367">
        <v>30.062799915416598</v>
      </c>
      <c r="EI367">
        <v>31.270061411741725</v>
      </c>
      <c r="EJ367">
        <v>32.477322908066853</v>
      </c>
      <c r="EK367">
        <v>33.684584404391977</v>
      </c>
      <c r="EL367">
        <v>33.659058621417202</v>
      </c>
      <c r="EM367">
        <v>33.63353283844242</v>
      </c>
      <c r="EN367">
        <v>33.608007055467645</v>
      </c>
      <c r="EO367">
        <v>33.582481272492871</v>
      </c>
      <c r="EP367">
        <v>34.152273655419187</v>
      </c>
      <c r="EQ367">
        <v>34.722066038345503</v>
      </c>
      <c r="ER367">
        <v>35.291858421271819</v>
      </c>
      <c r="ES367">
        <v>35.861650804198135</v>
      </c>
      <c r="ET367">
        <v>36.459722159059993</v>
      </c>
      <c r="EU367">
        <v>37.057793513921858</v>
      </c>
      <c r="EV367">
        <v>37.655864868783723</v>
      </c>
      <c r="EW367">
        <v>38.253936223645582</v>
      </c>
      <c r="EX367">
        <v>37.736123439699519</v>
      </c>
      <c r="EY367">
        <v>37.218310655753456</v>
      </c>
      <c r="EZ367">
        <v>36.7004978718074</v>
      </c>
      <c r="FA367">
        <v>36.182685087861337</v>
      </c>
      <c r="FB367">
        <v>36.951876161040609</v>
      </c>
      <c r="FC367">
        <v>37.721067234219881</v>
      </c>
      <c r="FD367">
        <v>38.490258307399152</v>
      </c>
      <c r="FE367">
        <v>39.259449380578424</v>
      </c>
      <c r="FF367">
        <v>39.384167110951452</v>
      </c>
      <c r="FG367">
        <v>39.508884841324488</v>
      </c>
      <c r="FH367">
        <v>39.633602571697516</v>
      </c>
      <c r="FI367">
        <v>39.758320302070544</v>
      </c>
      <c r="FJ367">
        <v>40.232577938872176</v>
      </c>
      <c r="FK367">
        <v>40.706835575673807</v>
      </c>
      <c r="FL367">
        <v>41.181093212475439</v>
      </c>
      <c r="FM367">
        <v>41.65535084927707</v>
      </c>
      <c r="FN367">
        <v>42.037653763554935</v>
      </c>
      <c r="FO367">
        <v>42.419956677832801</v>
      </c>
      <c r="FP367">
        <v>42.802259592110659</v>
      </c>
      <c r="FQ367">
        <v>43.184562506388524</v>
      </c>
      <c r="FR367">
        <v>43.168143628848419</v>
      </c>
      <c r="FS367">
        <v>43.151724751308308</v>
      </c>
      <c r="FT367">
        <v>43.135305873768196</v>
      </c>
      <c r="FU367">
        <v>43.118886996228092</v>
      </c>
      <c r="FV367">
        <v>43.168143628848419</v>
      </c>
      <c r="FW367">
        <v>43.151724751308308</v>
      </c>
      <c r="FX367">
        <v>43.135305873768196</v>
      </c>
      <c r="FY367">
        <v>49.166308433269151</v>
      </c>
    </row>
    <row r="368" spans="2:181">
      <c r="B368" s="503" t="s">
        <v>919</v>
      </c>
      <c r="C368" s="502"/>
      <c r="D368" s="507"/>
      <c r="E368" s="507"/>
      <c r="F368" s="507"/>
      <c r="G368" s="507"/>
      <c r="H368" s="507"/>
      <c r="I368" s="507"/>
      <c r="J368" s="507"/>
      <c r="K368" s="507"/>
      <c r="L368" s="507"/>
      <c r="M368" s="507"/>
      <c r="N368" s="507"/>
      <c r="O368" s="507"/>
      <c r="P368" s="507"/>
      <c r="Q368" s="507"/>
      <c r="R368" s="507"/>
      <c r="S368" s="507"/>
      <c r="T368" s="507"/>
      <c r="U368" s="507"/>
      <c r="V368" s="732">
        <v>6.1962380323961619E-3</v>
      </c>
      <c r="W368" s="733">
        <v>6.1962380323961619E-3</v>
      </c>
      <c r="X368" s="733">
        <v>7.8229920939230424E-2</v>
      </c>
      <c r="Y368" s="733">
        <v>7.8229920939230424E-2</v>
      </c>
      <c r="Z368" s="734">
        <v>7.8229920939230424E-2</v>
      </c>
      <c r="AA368" s="733">
        <v>7.8229920939230424E-2</v>
      </c>
      <c r="AB368" s="733">
        <v>-0.1333130272813568</v>
      </c>
      <c r="AC368" s="733">
        <v>-0.1333130272813568</v>
      </c>
      <c r="AD368" s="734">
        <v>-0.1333130272813568</v>
      </c>
      <c r="AE368" s="733">
        <v>-0.1333130272813568</v>
      </c>
      <c r="AF368" s="733">
        <v>-3.3444892340209892E-2</v>
      </c>
      <c r="AG368" s="733">
        <v>-3.3444892340209892E-2</v>
      </c>
      <c r="AH368" s="734">
        <v>-3.3444892340209892E-2</v>
      </c>
      <c r="AI368" s="733">
        <v>-3.3444892340209892E-2</v>
      </c>
      <c r="AJ368" s="733">
        <v>-8.9055145620442477E-4</v>
      </c>
      <c r="AK368" s="733">
        <v>-8.9055145620442477E-4</v>
      </c>
      <c r="AL368" s="734">
        <v>-8.9055145620442477E-4</v>
      </c>
      <c r="AM368" s="733">
        <v>-8.9055145620442477E-4</v>
      </c>
      <c r="AN368" s="733">
        <v>4.560106282354931E-2</v>
      </c>
      <c r="AO368" s="733">
        <v>4.560106282354931E-2</v>
      </c>
      <c r="AP368" s="734">
        <v>4.560106282354931E-2</v>
      </c>
      <c r="AQ368" s="733">
        <v>4.560106282354931E-2</v>
      </c>
      <c r="AR368" s="733">
        <v>2.4447532352911971E-2</v>
      </c>
      <c r="AS368" s="733">
        <v>2.4447532352911971E-2</v>
      </c>
      <c r="AT368" s="733">
        <v>2.4447532352911971E-2</v>
      </c>
      <c r="AU368" s="733">
        <v>2.4447532352911971E-2</v>
      </c>
      <c r="AV368" s="733">
        <v>-3.9775641495876118E-2</v>
      </c>
      <c r="AW368" s="733">
        <v>-3.9775641495876118E-2</v>
      </c>
      <c r="AX368" s="734">
        <v>-3.9775641495876118E-2</v>
      </c>
      <c r="AY368" s="733">
        <v>-3.9775641495876118E-2</v>
      </c>
      <c r="AZ368" s="733">
        <v>9.7315218565723893E-3</v>
      </c>
      <c r="BA368" s="733">
        <v>9.7315218565723893E-3</v>
      </c>
      <c r="BB368" s="734">
        <v>9.7315218565723893E-3</v>
      </c>
      <c r="BC368" s="733">
        <v>9.7315218565723893E-3</v>
      </c>
      <c r="BD368" s="733">
        <v>8.2332950096676849E-3</v>
      </c>
      <c r="BE368" s="733">
        <v>8.2332950096676849E-3</v>
      </c>
      <c r="BF368" s="734">
        <v>8.2332950096676849E-3</v>
      </c>
      <c r="BG368" s="733">
        <v>8.2332950096676849E-3</v>
      </c>
      <c r="BH368" s="733">
        <v>6.5778723225833891E-3</v>
      </c>
      <c r="BI368" s="733">
        <v>6.5778723225833891E-3</v>
      </c>
      <c r="BJ368" s="734">
        <v>6.5778723225833891E-3</v>
      </c>
      <c r="BK368" s="733">
        <v>6.5778723225833891E-3</v>
      </c>
      <c r="BL368" s="733">
        <v>4.2015785115286086E-2</v>
      </c>
      <c r="BM368" s="733">
        <v>4.2015785115286086E-2</v>
      </c>
      <c r="BN368" s="734">
        <v>4.2015785115286086E-2</v>
      </c>
      <c r="BO368" s="733">
        <v>4.2015785115286086E-2</v>
      </c>
      <c r="BP368" s="733">
        <v>-5.1960587829484123E-2</v>
      </c>
      <c r="BQ368" s="733">
        <v>-5.1960587829484123E-2</v>
      </c>
      <c r="BR368" s="734">
        <v>-5.1960587829484123E-2</v>
      </c>
      <c r="BS368" s="733">
        <v>-5.1960587829484123E-2</v>
      </c>
      <c r="BT368" s="733">
        <v>-4.4861178555811426E-2</v>
      </c>
      <c r="BU368" s="733">
        <v>-4.4861178555811426E-2</v>
      </c>
      <c r="BV368" s="734">
        <v>-4.4861178555811426E-2</v>
      </c>
      <c r="BW368" s="733">
        <v>-4.4861178555811426E-2</v>
      </c>
      <c r="BX368" s="733">
        <v>-1.3399454982765846E-2</v>
      </c>
      <c r="BY368" s="733">
        <v>-1.3399454982765846E-2</v>
      </c>
      <c r="BZ368" s="734">
        <v>-1.3399454982765846E-2</v>
      </c>
      <c r="CA368" s="733">
        <v>-1.3399454982765846E-2</v>
      </c>
      <c r="CB368" s="733">
        <v>-6.0765705550385463E-3</v>
      </c>
      <c r="CC368" s="733">
        <v>-6.0765705550385463E-3</v>
      </c>
      <c r="CD368" s="734">
        <v>-6.0765705550385463E-3</v>
      </c>
      <c r="CE368" s="733">
        <v>-6.0765705550385463E-3</v>
      </c>
      <c r="CF368" s="733">
        <v>-1.9618102044319491E-2</v>
      </c>
      <c r="CG368" s="733">
        <v>-1.9618102044319491E-2</v>
      </c>
      <c r="CH368" s="734">
        <v>-1.9618102044319491E-2</v>
      </c>
      <c r="CI368" s="733">
        <v>-1.9618102044319491E-2</v>
      </c>
      <c r="CJ368" s="733">
        <v>7.9972585639692673E-3</v>
      </c>
      <c r="CK368" s="733">
        <v>7.9972585639692673E-3</v>
      </c>
      <c r="CL368" s="734">
        <v>7.9972585639692673E-3</v>
      </c>
      <c r="CM368" s="733">
        <v>6.1962380323960509E-3</v>
      </c>
      <c r="CN368" s="733">
        <v>7.822992093923048E-2</v>
      </c>
      <c r="CO368" s="733">
        <v>7.822992093923048E-2</v>
      </c>
      <c r="CP368" s="734">
        <v>7.822992093923048E-2</v>
      </c>
      <c r="CQ368" s="733">
        <v>7.822992093923048E-2</v>
      </c>
      <c r="CR368" s="733">
        <v>0.108306765358615</v>
      </c>
      <c r="CS368" s="733">
        <v>0.108306765358615</v>
      </c>
      <c r="CT368" s="734">
        <v>0.108306765358615</v>
      </c>
      <c r="CU368" s="733">
        <v>0.108306765358615</v>
      </c>
      <c r="CV368" s="733">
        <v>-3.3444892340210003E-2</v>
      </c>
      <c r="CW368" s="733">
        <v>-3.3444892340210003E-2</v>
      </c>
      <c r="CX368" s="734">
        <v>-3.3444892340210003E-2</v>
      </c>
      <c r="CY368" s="733">
        <v>-3.3444892340210003E-2</v>
      </c>
      <c r="CZ368" s="733">
        <v>-8.9055145620431375E-4</v>
      </c>
      <c r="DA368" s="733">
        <v>-8.9055145620431375E-4</v>
      </c>
      <c r="DB368" s="734">
        <v>-8.9055145620431375E-4</v>
      </c>
      <c r="DC368" s="733">
        <v>-8.9055145620431375E-4</v>
      </c>
      <c r="DD368" s="733">
        <v>4.5601062823549254E-2</v>
      </c>
      <c r="DE368" s="733">
        <v>4.5601062823549254E-2</v>
      </c>
      <c r="DF368" s="734">
        <v>4.5601062823549254E-2</v>
      </c>
      <c r="DG368" s="733">
        <v>4.5601062823549254E-2</v>
      </c>
      <c r="DH368" s="733">
        <v>2.4447532352911916E-2</v>
      </c>
      <c r="DI368" s="733">
        <v>2.4447532352911916E-2</v>
      </c>
      <c r="DJ368" s="734">
        <v>2.4447532352911916E-2</v>
      </c>
      <c r="DK368" s="733">
        <v>2.4447532352911916E-2</v>
      </c>
      <c r="DL368" s="733">
        <v>-3.9775641495876174E-2</v>
      </c>
      <c r="DM368" s="733">
        <v>-3.9775641495876174E-2</v>
      </c>
      <c r="DN368" s="734">
        <v>-3.9775641495876174E-2</v>
      </c>
      <c r="DO368" s="507">
        <v>-3.9775641495876174E-2</v>
      </c>
      <c r="DP368" s="507">
        <v>9.7315218565723338E-3</v>
      </c>
      <c r="DQ368" s="507">
        <v>9.7315218565723338E-3</v>
      </c>
      <c r="DR368" s="507">
        <v>9.7315218565723338E-3</v>
      </c>
      <c r="DS368" s="507">
        <v>9.7315218565723338E-3</v>
      </c>
      <c r="DT368" s="507">
        <v>8.2332950096677404E-3</v>
      </c>
      <c r="DU368" s="507"/>
      <c r="DV368" s="507">
        <v>8.2332950096677404E-3</v>
      </c>
      <c r="DW368" s="507">
        <v>8.2332950096677404E-3</v>
      </c>
      <c r="DX368" s="507">
        <v>8.2332950096677404E-3</v>
      </c>
      <c r="DY368" s="507">
        <v>6.5778723225833891E-3</v>
      </c>
      <c r="DZ368" s="507">
        <v>6.5778723225833891E-3</v>
      </c>
      <c r="EA368">
        <v>6.5778723225833891E-3</v>
      </c>
      <c r="EB368">
        <v>6.5778723225833891E-3</v>
      </c>
      <c r="EC368">
        <v>4.2015785115286142E-2</v>
      </c>
      <c r="ED368">
        <v>4.2015785115286142E-2</v>
      </c>
      <c r="EE368">
        <v>4.2015785115286142E-2</v>
      </c>
      <c r="EF368">
        <v>4.2015785115286142E-2</v>
      </c>
      <c r="EG368">
        <v>-2.3445873122410699E-2</v>
      </c>
      <c r="EI368">
        <v>-2.3445873122410699E-2</v>
      </c>
      <c r="EJ368">
        <v>-2.3445873122410699E-2</v>
      </c>
      <c r="EK368">
        <v>-2.3445873122410699E-2</v>
      </c>
      <c r="EL368">
        <v>1.2093743670495483E-2</v>
      </c>
      <c r="EM368">
        <v>1.2093743670495483E-2</v>
      </c>
      <c r="EN368">
        <v>1.2093743670495483E-2</v>
      </c>
      <c r="EO368">
        <v>1.2093743670495483E-2</v>
      </c>
      <c r="EP368">
        <v>-1.7747149158949233E-2</v>
      </c>
      <c r="EQ368">
        <v>-1.7747149158949233E-2</v>
      </c>
      <c r="ER368">
        <v>-1.7747149158949233E-2</v>
      </c>
      <c r="ES368">
        <v>-1.7747149158949233E-2</v>
      </c>
      <c r="ET368">
        <v>2.2371971214267261E-3</v>
      </c>
      <c r="EU368">
        <v>2.2371971214267261E-3</v>
      </c>
      <c r="EV368">
        <v>2.2371971214267261E-3</v>
      </c>
      <c r="EW368">
        <v>2.2371971214267261E-3</v>
      </c>
      <c r="EX368">
        <v>6.2960111141148745E-3</v>
      </c>
      <c r="EY368">
        <v>6.2960111141148745E-3</v>
      </c>
      <c r="EZ368">
        <v>6.2960111141148745E-3</v>
      </c>
      <c r="FA368">
        <v>6.2960111141148745E-3</v>
      </c>
      <c r="FB368">
        <v>-8.1614350360748322E-3</v>
      </c>
      <c r="FC368">
        <v>-8.1614350360748322E-3</v>
      </c>
      <c r="FD368">
        <v>-8.1614350360748322E-3</v>
      </c>
      <c r="FE368">
        <v>-8.1614350360748322E-3</v>
      </c>
      <c r="FF368">
        <v>5.3358632833877873E-2</v>
      </c>
      <c r="FG368">
        <v>5.3358632833877873E-2</v>
      </c>
      <c r="FH368">
        <v>5.3358632833877873E-2</v>
      </c>
      <c r="FI368">
        <v>5.3358632833877873E-2</v>
      </c>
      <c r="FJ368">
        <v>-7.0846212471041559E-3</v>
      </c>
      <c r="FK368">
        <v>-7.0846212471041559E-3</v>
      </c>
      <c r="FL368">
        <v>-7.0846212471041559E-3</v>
      </c>
      <c r="FM368">
        <v>-7.0846212471041559E-3</v>
      </c>
      <c r="FN368">
        <v>-3.0492750917291145E-2</v>
      </c>
      <c r="FO368">
        <v>-3.0492750917291145E-2</v>
      </c>
      <c r="FP368">
        <v>-3.0492750917291145E-2</v>
      </c>
      <c r="FQ368">
        <v>-3.0492750917291145E-2</v>
      </c>
      <c r="FR368">
        <v>-5.694299503914757E-3</v>
      </c>
      <c r="FS368">
        <v>-5.694299503914757E-3</v>
      </c>
      <c r="FT368">
        <v>-5.694299503914757E-3</v>
      </c>
      <c r="FU368">
        <v>-5.694299503914757E-3</v>
      </c>
      <c r="FV368">
        <v>1.5924629310324123E-2</v>
      </c>
      <c r="FW368">
        <v>1.5924629310324123E-2</v>
      </c>
      <c r="FX368">
        <v>1.5924629310324123E-2</v>
      </c>
      <c r="FY368">
        <v>1.5924629310324123E-2</v>
      </c>
    </row>
    <row r="369" spans="2:181">
      <c r="B369" s="504" t="s">
        <v>920</v>
      </c>
      <c r="C369" s="504" t="s">
        <v>912</v>
      </c>
      <c r="D369" s="507"/>
      <c r="E369" s="507"/>
      <c r="F369" s="507"/>
      <c r="G369" s="507"/>
      <c r="H369" s="507"/>
      <c r="I369" s="507"/>
      <c r="J369" s="507"/>
      <c r="K369" s="507"/>
      <c r="L369" s="507"/>
      <c r="M369" s="507"/>
      <c r="N369" s="507"/>
      <c r="O369" s="507"/>
      <c r="P369" s="507"/>
      <c r="Q369" s="507"/>
      <c r="R369" s="507"/>
      <c r="S369" s="507"/>
      <c r="T369" s="507"/>
      <c r="U369" s="507"/>
      <c r="V369" s="717"/>
      <c r="W369" s="722"/>
      <c r="X369" s="722"/>
      <c r="Y369" s="722"/>
      <c r="Z369" s="717"/>
      <c r="AA369" s="722"/>
      <c r="AB369" s="722"/>
      <c r="AC369" s="722"/>
      <c r="AD369" s="717"/>
      <c r="AE369" s="722"/>
      <c r="AF369" s="722"/>
      <c r="AG369" s="722"/>
      <c r="AH369" s="717"/>
      <c r="AI369" s="722"/>
      <c r="AJ369" s="722"/>
      <c r="AK369" s="722"/>
      <c r="AL369" s="717"/>
      <c r="AM369" s="722"/>
      <c r="AN369" s="722"/>
      <c r="AO369" s="722"/>
      <c r="AP369" s="717"/>
      <c r="AQ369" s="722"/>
      <c r="AR369" s="722"/>
      <c r="AS369" s="722"/>
      <c r="AT369" s="722"/>
      <c r="AU369" s="722"/>
      <c r="AV369" s="722"/>
      <c r="AW369" s="722"/>
      <c r="AX369" s="717"/>
      <c r="AY369" s="722"/>
      <c r="AZ369" s="722"/>
      <c r="BA369" s="722"/>
      <c r="BB369" s="717"/>
      <c r="BC369" s="722"/>
      <c r="BD369" s="722"/>
      <c r="BE369" s="722"/>
      <c r="BF369" s="717"/>
      <c r="BG369" s="722"/>
      <c r="BH369" s="722"/>
      <c r="BI369" s="722"/>
      <c r="BJ369" s="717"/>
      <c r="BK369" s="722"/>
      <c r="BL369" s="722"/>
      <c r="BM369" s="722"/>
      <c r="BN369" s="717"/>
      <c r="BO369" s="722"/>
      <c r="BP369" s="722"/>
      <c r="BQ369" s="722"/>
      <c r="BR369" s="717"/>
      <c r="BS369" s="722"/>
      <c r="BT369" s="722"/>
      <c r="BU369" s="722"/>
      <c r="BV369" s="717"/>
      <c r="BW369" s="722"/>
      <c r="BX369" s="722"/>
      <c r="BY369" s="722"/>
      <c r="BZ369" s="717"/>
      <c r="CA369" s="722"/>
      <c r="CB369" s="722"/>
      <c r="CC369" s="722"/>
      <c r="CD369" s="717"/>
      <c r="CE369" s="722"/>
      <c r="CF369" s="722"/>
      <c r="CG369" s="722"/>
      <c r="CH369" s="717"/>
      <c r="CI369" s="722"/>
      <c r="CJ369" s="722"/>
      <c r="CK369" s="722"/>
      <c r="CL369" s="717"/>
      <c r="CM369" s="722"/>
      <c r="CN369" s="722"/>
      <c r="CO369" s="722"/>
      <c r="CP369" s="717"/>
      <c r="CQ369" s="722"/>
      <c r="CR369" s="722"/>
      <c r="CS369" s="722"/>
      <c r="CT369" s="717"/>
      <c r="CU369" s="722"/>
      <c r="CV369" s="722"/>
      <c r="CW369" s="722"/>
      <c r="CX369" s="717"/>
      <c r="CY369" s="722"/>
      <c r="CZ369" s="722"/>
      <c r="DA369" s="722"/>
      <c r="DB369" s="717"/>
      <c r="DC369" s="722"/>
      <c r="DD369" s="722"/>
      <c r="DE369" s="722"/>
      <c r="DF369" s="717"/>
      <c r="DG369" s="722"/>
      <c r="DH369" s="722"/>
      <c r="DI369" s="722"/>
      <c r="DJ369" s="717"/>
      <c r="DK369" s="722"/>
      <c r="DL369" s="722"/>
      <c r="DM369" s="722"/>
      <c r="DN369" s="717"/>
      <c r="DO369" s="507"/>
      <c r="DP369" s="507"/>
      <c r="DQ369" s="507"/>
      <c r="DR369" s="507"/>
      <c r="DS369" s="507"/>
      <c r="DT369" s="507"/>
      <c r="DU369" s="507"/>
      <c r="DV369" s="507"/>
      <c r="DW369" s="507"/>
      <c r="DX369" s="507"/>
      <c r="DY369" s="507"/>
      <c r="DZ369" s="507"/>
    </row>
    <row r="370" spans="2:181" ht="21.75" customHeight="1">
      <c r="B370" s="503" t="s">
        <v>921</v>
      </c>
      <c r="C370" s="750" t="s">
        <v>1033</v>
      </c>
      <c r="D370" s="507"/>
      <c r="E370" s="507"/>
      <c r="F370" s="507"/>
      <c r="G370" s="507"/>
      <c r="H370" s="507"/>
      <c r="I370" s="507"/>
      <c r="J370" s="507"/>
      <c r="K370" s="507"/>
      <c r="L370" s="507"/>
      <c r="M370" s="507"/>
      <c r="N370" s="507"/>
      <c r="O370" s="507"/>
      <c r="P370" s="507"/>
      <c r="Q370" s="507"/>
      <c r="R370" s="507"/>
      <c r="S370" s="507"/>
      <c r="T370" s="507"/>
      <c r="U370" s="507"/>
      <c r="V370" s="735">
        <v>516.25</v>
      </c>
      <c r="W370" s="719">
        <v>516.25</v>
      </c>
      <c r="X370" s="719">
        <v>527.0625</v>
      </c>
      <c r="Y370" s="719">
        <v>537.875</v>
      </c>
      <c r="Z370" s="735">
        <v>548.6875</v>
      </c>
      <c r="AA370" s="719">
        <v>559.5</v>
      </c>
      <c r="AB370" s="719">
        <v>571.375</v>
      </c>
      <c r="AC370" s="719">
        <v>583.25</v>
      </c>
      <c r="AD370" s="718">
        <v>595.125</v>
      </c>
      <c r="AE370" s="719">
        <v>607</v>
      </c>
      <c r="AF370" s="719">
        <v>627</v>
      </c>
      <c r="AG370" s="719">
        <v>647</v>
      </c>
      <c r="AH370" s="718">
        <v>667</v>
      </c>
      <c r="AI370" s="719">
        <v>687</v>
      </c>
      <c r="AJ370" s="719">
        <v>690.8125</v>
      </c>
      <c r="AK370" s="719">
        <v>694.625</v>
      </c>
      <c r="AL370" s="718">
        <v>698.4375</v>
      </c>
      <c r="AM370" s="719">
        <v>702.25</v>
      </c>
      <c r="AN370" s="719">
        <v>715.3125</v>
      </c>
      <c r="AO370" s="719">
        <v>728.375</v>
      </c>
      <c r="AP370" s="718">
        <v>741.4375</v>
      </c>
      <c r="AQ370" s="719">
        <v>754.5</v>
      </c>
      <c r="AR370" s="719">
        <v>772.1875</v>
      </c>
      <c r="AS370" s="719">
        <v>789.875</v>
      </c>
      <c r="AT370" s="719">
        <v>807.5625</v>
      </c>
      <c r="AU370" s="719">
        <v>825.25</v>
      </c>
      <c r="AV370" s="719">
        <v>844.25</v>
      </c>
      <c r="AW370" s="719">
        <v>863.25</v>
      </c>
      <c r="AX370" s="718">
        <v>882.25</v>
      </c>
      <c r="AY370" s="719">
        <v>901.25</v>
      </c>
      <c r="AZ370" s="719">
        <v>918.5</v>
      </c>
      <c r="BA370" s="719">
        <v>935.75</v>
      </c>
      <c r="BB370" s="718">
        <v>953</v>
      </c>
      <c r="BC370" s="719">
        <v>970.25</v>
      </c>
      <c r="BD370" s="719">
        <v>997.3125</v>
      </c>
      <c r="BE370" s="719">
        <v>1024.375</v>
      </c>
      <c r="BF370" s="718">
        <v>1051.4375</v>
      </c>
      <c r="BG370" s="719">
        <v>1078.5</v>
      </c>
      <c r="BH370" s="719">
        <v>1095.3125</v>
      </c>
      <c r="BI370" s="719">
        <v>1112.125</v>
      </c>
      <c r="BJ370" s="718">
        <v>1128.9375</v>
      </c>
      <c r="BK370" s="719">
        <v>1145.75</v>
      </c>
      <c r="BL370" s="719">
        <v>1166.75</v>
      </c>
      <c r="BM370" s="719">
        <v>1187.75</v>
      </c>
      <c r="BN370" s="718">
        <v>1208.75</v>
      </c>
      <c r="BO370" s="719">
        <v>1229.75</v>
      </c>
      <c r="BP370" s="719">
        <v>1254.25</v>
      </c>
      <c r="BQ370" s="719">
        <v>1278.75</v>
      </c>
      <c r="BR370" s="718">
        <v>1303.25</v>
      </c>
      <c r="BS370" s="719">
        <v>1327.75</v>
      </c>
      <c r="BT370" s="719">
        <v>1356.4375</v>
      </c>
      <c r="BU370" s="719">
        <v>1385.125</v>
      </c>
      <c r="BV370" s="718">
        <v>1413.8125</v>
      </c>
      <c r="BW370" s="719">
        <v>1442.5</v>
      </c>
      <c r="BX370" s="719">
        <v>1459.5</v>
      </c>
      <c r="BY370" s="719">
        <v>1476.5</v>
      </c>
      <c r="BZ370" s="718">
        <v>1493.5</v>
      </c>
      <c r="CA370" s="719">
        <v>1510.5</v>
      </c>
      <c r="CB370" s="719">
        <v>1533.8125</v>
      </c>
      <c r="CC370" s="719">
        <v>1557.125</v>
      </c>
      <c r="CD370" s="718">
        <v>1580.4375</v>
      </c>
      <c r="CE370" s="719">
        <v>1603.75</v>
      </c>
      <c r="CF370" s="719">
        <v>1639.25</v>
      </c>
      <c r="CG370" s="719">
        <v>1674.75</v>
      </c>
      <c r="CH370" s="718">
        <v>1710.25</v>
      </c>
      <c r="CI370" s="719">
        <v>1745.75</v>
      </c>
      <c r="CJ370" s="719">
        <v>1772</v>
      </c>
      <c r="CK370" s="719">
        <v>1798.25</v>
      </c>
      <c r="CL370" s="718">
        <v>1824.5</v>
      </c>
      <c r="CM370" s="719">
        <v>840.25</v>
      </c>
      <c r="CN370" s="719">
        <v>857.8125</v>
      </c>
      <c r="CO370" s="719">
        <v>875.375</v>
      </c>
      <c r="CP370" s="718">
        <v>892.9375</v>
      </c>
      <c r="CQ370" s="719">
        <v>910.5</v>
      </c>
      <c r="CR370" s="719">
        <v>929.8125</v>
      </c>
      <c r="CS370" s="719">
        <v>949.125</v>
      </c>
      <c r="CT370" s="718">
        <v>968.4375</v>
      </c>
      <c r="CU370" s="719">
        <v>987.75</v>
      </c>
      <c r="CV370" s="719">
        <v>1020.375</v>
      </c>
      <c r="CW370" s="719">
        <v>1053</v>
      </c>
      <c r="CX370" s="718">
        <v>1085.625</v>
      </c>
      <c r="CY370" s="719">
        <v>1118.25</v>
      </c>
      <c r="CZ370" s="719">
        <v>1124.375</v>
      </c>
      <c r="DA370" s="719">
        <v>1130.5</v>
      </c>
      <c r="DB370" s="718">
        <v>1136.625</v>
      </c>
      <c r="DC370" s="719">
        <v>1142.75</v>
      </c>
      <c r="DD370" s="719">
        <v>1164.0625</v>
      </c>
      <c r="DE370" s="719">
        <v>1185.375</v>
      </c>
      <c r="DF370" s="718">
        <v>1206.6875</v>
      </c>
      <c r="DG370" s="719">
        <v>1228</v>
      </c>
      <c r="DH370" s="719">
        <v>1256.75</v>
      </c>
      <c r="DI370" s="719">
        <v>1285.5</v>
      </c>
      <c r="DJ370" s="718">
        <v>1314.25</v>
      </c>
      <c r="DK370" s="719">
        <v>1343</v>
      </c>
      <c r="DL370" s="719">
        <v>1374</v>
      </c>
      <c r="DM370" s="719">
        <v>1405</v>
      </c>
      <c r="DN370" s="718">
        <v>1436</v>
      </c>
      <c r="DO370" s="507">
        <v>1467</v>
      </c>
      <c r="DP370" s="507">
        <v>1495</v>
      </c>
      <c r="DQ370" s="507">
        <v>1523</v>
      </c>
      <c r="DR370" s="507">
        <v>1551</v>
      </c>
      <c r="DS370" s="507">
        <v>1579</v>
      </c>
      <c r="DT370" s="507">
        <v>1623.0625</v>
      </c>
      <c r="DU370" s="507"/>
      <c r="DV370" s="507">
        <v>1667.125</v>
      </c>
      <c r="DW370" s="507">
        <v>1711.1875</v>
      </c>
      <c r="DX370" s="507">
        <v>1755.25</v>
      </c>
      <c r="DY370" s="507">
        <v>1782.6875</v>
      </c>
      <c r="DZ370" s="507">
        <v>1810.125</v>
      </c>
      <c r="EA370">
        <v>1837.5625</v>
      </c>
      <c r="EB370">
        <v>1865</v>
      </c>
      <c r="EC370">
        <v>1899.1875</v>
      </c>
      <c r="ED370">
        <v>1933.375</v>
      </c>
      <c r="EE370">
        <v>1967.5625</v>
      </c>
      <c r="EF370">
        <v>2001.75</v>
      </c>
      <c r="EG370">
        <v>2041.5625</v>
      </c>
      <c r="EI370">
        <v>2081.375</v>
      </c>
      <c r="EJ370">
        <v>2121.1875</v>
      </c>
      <c r="EK370">
        <v>2161</v>
      </c>
      <c r="EL370">
        <v>2207.6875</v>
      </c>
      <c r="EM370">
        <v>2254.375</v>
      </c>
      <c r="EN370">
        <v>2301.0625</v>
      </c>
      <c r="EO370">
        <v>2347.75</v>
      </c>
      <c r="EP370">
        <v>2375.4375</v>
      </c>
      <c r="EQ370">
        <v>2403.125</v>
      </c>
      <c r="ER370">
        <v>2430.8125</v>
      </c>
      <c r="ES370">
        <v>2458.5</v>
      </c>
      <c r="ET370">
        <v>2493.375</v>
      </c>
      <c r="EU370">
        <v>2528.25</v>
      </c>
      <c r="EV370">
        <v>2563.125</v>
      </c>
      <c r="EW370">
        <v>2598</v>
      </c>
      <c r="EX370">
        <v>2655.5625</v>
      </c>
      <c r="EY370">
        <v>2713.125</v>
      </c>
      <c r="EZ370">
        <v>2770.6875</v>
      </c>
      <c r="FA370">
        <v>2828.25</v>
      </c>
      <c r="FB370">
        <v>2868.3125</v>
      </c>
      <c r="FC370">
        <v>2908.375</v>
      </c>
      <c r="FD370">
        <v>2948.4375</v>
      </c>
      <c r="FE370">
        <v>2988.5</v>
      </c>
      <c r="FF370">
        <v>3023.625</v>
      </c>
      <c r="FG370">
        <v>3058.75</v>
      </c>
      <c r="FH370">
        <v>3093.875</v>
      </c>
      <c r="FI370">
        <v>3129</v>
      </c>
      <c r="FJ370">
        <v>3192.125</v>
      </c>
      <c r="FK370">
        <v>3255.25</v>
      </c>
      <c r="FL370">
        <v>3318.375</v>
      </c>
      <c r="FM370">
        <v>3381.5</v>
      </c>
      <c r="FN370">
        <v>3460</v>
      </c>
      <c r="FO370">
        <v>3538.5</v>
      </c>
      <c r="FP370">
        <v>3617</v>
      </c>
      <c r="FQ370">
        <v>3695.5</v>
      </c>
      <c r="FR370">
        <v>3669.875</v>
      </c>
      <c r="FS370">
        <v>3644.25</v>
      </c>
      <c r="FT370">
        <v>3618.625</v>
      </c>
      <c r="FU370">
        <v>3593</v>
      </c>
      <c r="FV370">
        <v>3669.875</v>
      </c>
      <c r="FW370">
        <v>3644.25</v>
      </c>
      <c r="FX370">
        <v>3618.625</v>
      </c>
      <c r="FY370">
        <v>3895</v>
      </c>
    </row>
    <row r="371" spans="2:181">
      <c r="B371" s="503" t="s">
        <v>922</v>
      </c>
      <c r="C371" s="502"/>
      <c r="D371" s="507"/>
      <c r="E371" s="507"/>
      <c r="F371" s="507"/>
      <c r="G371" s="507"/>
      <c r="H371" s="507"/>
      <c r="I371" s="507"/>
      <c r="J371" s="507"/>
      <c r="K371" s="507"/>
      <c r="L371" s="507"/>
      <c r="M371" s="507"/>
      <c r="N371" s="507"/>
      <c r="O371" s="507"/>
      <c r="P371" s="507"/>
      <c r="Q371" s="507"/>
      <c r="R371" s="507"/>
      <c r="S371" s="507"/>
      <c r="T371" s="507"/>
      <c r="U371" s="507"/>
      <c r="V371" s="728">
        <v>60.393106081064815</v>
      </c>
      <c r="W371" s="719">
        <v>60.393106081064815</v>
      </c>
      <c r="X371" s="719">
        <v>59.337496609563182</v>
      </c>
      <c r="Y371" s="719">
        <v>58.281887138061549</v>
      </c>
      <c r="Z371" s="728">
        <v>57.226277666559916</v>
      </c>
      <c r="AA371" s="719">
        <v>56.170668195058283</v>
      </c>
      <c r="AB371" s="719">
        <v>55.34266951617915</v>
      </c>
      <c r="AC371" s="719">
        <v>54.514670837300017</v>
      </c>
      <c r="AD371" s="718">
        <v>53.686672158420876</v>
      </c>
      <c r="AE371" s="719">
        <v>52.858673479541743</v>
      </c>
      <c r="AF371" s="719">
        <v>52.535333560386221</v>
      </c>
      <c r="AG371" s="719">
        <v>52.211993641230698</v>
      </c>
      <c r="AH371" s="718">
        <v>51.888653722075176</v>
      </c>
      <c r="AI371" s="719">
        <v>51.565313802919654</v>
      </c>
      <c r="AJ371" s="719">
        <v>52.51814504798908</v>
      </c>
      <c r="AK371" s="719">
        <v>53.470976293058513</v>
      </c>
      <c r="AL371" s="718">
        <v>54.423807538127939</v>
      </c>
      <c r="AM371" s="719">
        <v>55.376638783197365</v>
      </c>
      <c r="AN371" s="719">
        <v>56.794392128217048</v>
      </c>
      <c r="AO371" s="719">
        <v>58.212145473236731</v>
      </c>
      <c r="AP371" s="718">
        <v>59.629898818256414</v>
      </c>
      <c r="AQ371" s="719">
        <v>61.047652163276098</v>
      </c>
      <c r="AR371" s="719">
        <v>64.176338722858674</v>
      </c>
      <c r="AS371" s="719">
        <v>67.30502528244125</v>
      </c>
      <c r="AT371" s="719">
        <v>70.43371184202384</v>
      </c>
      <c r="AU371" s="719">
        <v>73.562398401606416</v>
      </c>
      <c r="AV371" s="719">
        <v>77.352668626454289</v>
      </c>
      <c r="AW371" s="719">
        <v>81.142938851302176</v>
      </c>
      <c r="AX371" s="718">
        <v>84.933209076150035</v>
      </c>
      <c r="AY371" s="719">
        <v>88.723479300997923</v>
      </c>
      <c r="AZ371" s="719">
        <v>92.786142673876611</v>
      </c>
      <c r="BA371" s="719">
        <v>96.848806046755328</v>
      </c>
      <c r="BB371" s="718">
        <v>100.91146941963405</v>
      </c>
      <c r="BC371" s="719">
        <v>104.97413279251273</v>
      </c>
      <c r="BD371" s="719">
        <v>111.23644755082734</v>
      </c>
      <c r="BE371" s="719">
        <v>117.49876230914192</v>
      </c>
      <c r="BF371" s="718">
        <v>123.76107706745651</v>
      </c>
      <c r="BG371" s="719">
        <v>130.02339182577111</v>
      </c>
      <c r="BH371" s="719">
        <v>132.58662327932032</v>
      </c>
      <c r="BI371" s="719">
        <v>135.14985473286953</v>
      </c>
      <c r="BJ371" s="718">
        <v>137.71308618641874</v>
      </c>
      <c r="BK371" s="719">
        <v>140.27631763996794</v>
      </c>
      <c r="BL371" s="719">
        <v>141.90304650697536</v>
      </c>
      <c r="BM371" s="719">
        <v>143.52977537398277</v>
      </c>
      <c r="BN371" s="718">
        <v>145.15650424099022</v>
      </c>
      <c r="BO371" s="719">
        <v>146.78323310799763</v>
      </c>
      <c r="BP371" s="719">
        <v>152.17431324942953</v>
      </c>
      <c r="BQ371" s="719">
        <v>157.56539339086146</v>
      </c>
      <c r="BR371" s="718">
        <v>162.95647353229336</v>
      </c>
      <c r="BS371" s="719">
        <v>168.34755367372526</v>
      </c>
      <c r="BT371" s="719">
        <v>171.87807962411424</v>
      </c>
      <c r="BU371" s="719">
        <v>175.40860557450321</v>
      </c>
      <c r="BV371" s="718">
        <v>178.93913152489216</v>
      </c>
      <c r="BW371" s="719">
        <v>182.46965747528114</v>
      </c>
      <c r="BX371" s="719">
        <v>182.34888463499158</v>
      </c>
      <c r="BY371" s="719">
        <v>182.22811179470199</v>
      </c>
      <c r="BZ371" s="718">
        <v>182.1073389544124</v>
      </c>
      <c r="CA371" s="719">
        <v>181.98656611412281</v>
      </c>
      <c r="CB371" s="719">
        <v>183.29396452267659</v>
      </c>
      <c r="CC371" s="719">
        <v>184.60136293123037</v>
      </c>
      <c r="CD371" s="718">
        <v>185.90876133978412</v>
      </c>
      <c r="CE371" s="719">
        <v>187.2161597483379</v>
      </c>
      <c r="CF371" s="719">
        <v>187.82005241514946</v>
      </c>
      <c r="CG371" s="719">
        <v>188.42394508196099</v>
      </c>
      <c r="CH371" s="718">
        <v>189.02783774877253</v>
      </c>
      <c r="CI371" s="719">
        <v>189.63173041558409</v>
      </c>
      <c r="CJ371" s="719">
        <v>189.3426208125907</v>
      </c>
      <c r="CK371" s="719">
        <v>189.05351120959733</v>
      </c>
      <c r="CL371" s="718">
        <v>188.76440160660397</v>
      </c>
      <c r="CM371" s="719">
        <v>0</v>
      </c>
      <c r="CN371" s="719">
        <v>5.2500000000000003E-3</v>
      </c>
      <c r="CO371" s="719">
        <v>1.0500000000000001E-2</v>
      </c>
      <c r="CP371" s="718">
        <v>1.575E-2</v>
      </c>
      <c r="CQ371" s="719">
        <v>2.1000000000000001E-2</v>
      </c>
      <c r="CR371" s="719">
        <v>2.1062500000000001E-2</v>
      </c>
      <c r="CS371" s="719">
        <v>2.1125000000000001E-2</v>
      </c>
      <c r="CT371" s="718">
        <v>2.1187500000000001E-2</v>
      </c>
      <c r="CU371" s="719">
        <v>2.1250000000000002E-2</v>
      </c>
      <c r="CV371" s="719">
        <v>2.4187500000000001E-2</v>
      </c>
      <c r="CW371" s="719">
        <v>2.7125000000000003E-2</v>
      </c>
      <c r="CX371" s="718">
        <v>3.0062500000000002E-2</v>
      </c>
      <c r="CY371" s="719">
        <v>3.3000000000000002E-2</v>
      </c>
      <c r="CZ371" s="719">
        <v>2.6125000000000002E-2</v>
      </c>
      <c r="DA371" s="719">
        <v>1.925E-2</v>
      </c>
      <c r="DB371" s="718">
        <v>1.2375000000000001E-2</v>
      </c>
      <c r="DC371" s="719">
        <v>5.4999999999999997E-3</v>
      </c>
      <c r="DD371" s="719">
        <v>8.7500000000000008E-3</v>
      </c>
      <c r="DE371" s="719">
        <v>1.2E-2</v>
      </c>
      <c r="DF371" s="718">
        <v>1.5249999999999998E-2</v>
      </c>
      <c r="DG371" s="719">
        <v>1.8499999999999999E-2</v>
      </c>
      <c r="DH371" s="719">
        <v>1.9749999999999997E-2</v>
      </c>
      <c r="DI371" s="719">
        <v>2.0999999999999998E-2</v>
      </c>
      <c r="DJ371" s="718">
        <v>2.2250000000000002E-2</v>
      </c>
      <c r="DK371" s="719">
        <v>2.35E-2</v>
      </c>
      <c r="DL371" s="719">
        <v>2.3375E-2</v>
      </c>
      <c r="DM371" s="719">
        <v>2.325E-2</v>
      </c>
      <c r="DN371" s="718">
        <v>2.3125E-2</v>
      </c>
      <c r="DO371" s="507">
        <v>2.3E-2</v>
      </c>
      <c r="DP371" s="507">
        <v>2.2000000000000002E-2</v>
      </c>
      <c r="DQ371" s="507">
        <v>2.0999999999999998E-2</v>
      </c>
      <c r="DR371" s="507">
        <v>1.9999999999999997E-2</v>
      </c>
      <c r="DS371" s="507">
        <v>1.9E-2</v>
      </c>
      <c r="DT371" s="507">
        <v>2.1249999999999998E-2</v>
      </c>
      <c r="DU371" s="507"/>
      <c r="DV371" s="507">
        <v>2.35E-2</v>
      </c>
      <c r="DW371" s="507">
        <v>2.5750000000000002E-2</v>
      </c>
      <c r="DX371" s="507">
        <v>2.8000000000000001E-2</v>
      </c>
      <c r="DY371" s="507">
        <v>2.4875000000000001E-2</v>
      </c>
      <c r="DZ371" s="507">
        <v>2.1749999999999999E-2</v>
      </c>
      <c r="EA371">
        <v>1.8624999999999999E-2</v>
      </c>
      <c r="EB371">
        <v>1.55E-2</v>
      </c>
      <c r="EC371">
        <v>1.61875E-2</v>
      </c>
      <c r="ED371">
        <v>1.6875000000000001E-2</v>
      </c>
      <c r="EE371">
        <v>1.7562499999999998E-2</v>
      </c>
      <c r="EF371">
        <v>1.8249999999999999E-2</v>
      </c>
      <c r="EG371">
        <v>1.8687499999999999E-2</v>
      </c>
      <c r="EI371">
        <v>1.9125E-2</v>
      </c>
      <c r="EJ371">
        <v>1.95625E-2</v>
      </c>
      <c r="EK371">
        <v>0.02</v>
      </c>
      <c r="EL371">
        <v>2.0401145303100415E-2</v>
      </c>
      <c r="EM371">
        <v>2.0802290606200834E-2</v>
      </c>
      <c r="EN371">
        <v>2.1203435909301249E-2</v>
      </c>
      <c r="EO371">
        <v>2.1604581212401663E-2</v>
      </c>
      <c r="EP371">
        <v>1.9151737474629754E-2</v>
      </c>
      <c r="EQ371">
        <v>1.6698893736857845E-2</v>
      </c>
      <c r="ER371">
        <v>1.4246049999085936E-2</v>
      </c>
      <c r="ES371">
        <v>1.1793206261314026E-2</v>
      </c>
      <c r="ET371">
        <v>1.2391274433630431E-2</v>
      </c>
      <c r="EU371">
        <v>1.2989342605946835E-2</v>
      </c>
      <c r="EV371">
        <v>1.358741077826324E-2</v>
      </c>
      <c r="EW371">
        <v>1.4185478950579644E-2</v>
      </c>
      <c r="EX371">
        <v>1.6178225841110255E-2</v>
      </c>
      <c r="EY371">
        <v>1.8170972731640866E-2</v>
      </c>
      <c r="EZ371">
        <v>2.0163719622171478E-2</v>
      </c>
      <c r="FA371">
        <v>2.2156466512702089E-2</v>
      </c>
      <c r="FB371">
        <v>2.015862982795448E-2</v>
      </c>
      <c r="FC371">
        <v>1.8160793143206871E-2</v>
      </c>
      <c r="FD371">
        <v>1.6162956458459263E-2</v>
      </c>
      <c r="FE371">
        <v>1.4165119773711654E-2</v>
      </c>
      <c r="FF371">
        <v>1.3562186827104888E-2</v>
      </c>
      <c r="FG371">
        <v>1.2959253880498123E-2</v>
      </c>
      <c r="FH371">
        <v>1.2356320933891357E-2</v>
      </c>
      <c r="FI371">
        <v>1.1753387987284591E-2</v>
      </c>
      <c r="FJ371">
        <v>1.3858585253806371E-2</v>
      </c>
      <c r="FK371">
        <v>1.5963782520328151E-2</v>
      </c>
      <c r="FL371">
        <v>1.8068979786849931E-2</v>
      </c>
      <c r="FM371">
        <v>2.0174177053371711E-2</v>
      </c>
      <c r="FN371">
        <v>2.0934270229035143E-2</v>
      </c>
      <c r="FO371">
        <v>2.1694363404698574E-2</v>
      </c>
      <c r="FP371">
        <v>2.2454456580362006E-2</v>
      </c>
      <c r="FQ371">
        <v>2.3214549756025438E-2</v>
      </c>
      <c r="FR371">
        <v>1.5677385054131784E-2</v>
      </c>
      <c r="FS371">
        <v>8.1402203522381311E-3</v>
      </c>
      <c r="FT371">
        <v>6.0305565034447783E-4</v>
      </c>
      <c r="FU371">
        <v>-6.9341090515491755E-3</v>
      </c>
      <c r="FV371">
        <v>1.5677385054131784E-2</v>
      </c>
      <c r="FW371">
        <v>8.1402203522381311E-3</v>
      </c>
      <c r="FX371">
        <v>6.0305565034447783E-4</v>
      </c>
      <c r="FY371">
        <v>2.1013080990815447E-2</v>
      </c>
    </row>
    <row r="372" spans="2:181">
      <c r="B372" s="505" t="s">
        <v>923</v>
      </c>
      <c r="C372" s="506" t="s">
        <v>1035</v>
      </c>
      <c r="D372" s="507"/>
      <c r="E372" s="507"/>
      <c r="F372" s="507"/>
      <c r="G372" s="507"/>
      <c r="H372" s="507"/>
      <c r="I372" s="507"/>
      <c r="J372" s="507"/>
      <c r="K372" s="507"/>
      <c r="L372" s="507"/>
      <c r="M372" s="507"/>
      <c r="N372" s="507"/>
      <c r="O372" s="507"/>
      <c r="P372" s="507"/>
      <c r="Q372" s="507"/>
      <c r="R372" s="507"/>
      <c r="S372" s="507"/>
      <c r="T372" s="507"/>
      <c r="U372" s="507"/>
      <c r="V372" s="728">
        <v>451.57732590366533</v>
      </c>
      <c r="W372" s="719">
        <v>451.57732590366533</v>
      </c>
      <c r="X372" s="719">
        <v>445.87552780114834</v>
      </c>
      <c r="Y372" s="719">
        <v>440.1737296986314</v>
      </c>
      <c r="Z372" s="728">
        <v>434.47193159611442</v>
      </c>
      <c r="AA372" s="719">
        <v>428.77013349359743</v>
      </c>
      <c r="AB372" s="719">
        <v>424.85817662264344</v>
      </c>
      <c r="AC372" s="719">
        <v>420.94621975168945</v>
      </c>
      <c r="AD372" s="718">
        <v>417.03426288073547</v>
      </c>
      <c r="AE372" s="719">
        <v>413.12230600978143</v>
      </c>
      <c r="AF372" s="719">
        <v>413.43895105950207</v>
      </c>
      <c r="AG372" s="719">
        <v>413.75559610922267</v>
      </c>
      <c r="AH372" s="718">
        <v>414.07224115894331</v>
      </c>
      <c r="AI372" s="719">
        <v>414.38888620866396</v>
      </c>
      <c r="AJ372" s="719">
        <v>424.31520988147105</v>
      </c>
      <c r="AK372" s="719">
        <v>434.24153355427813</v>
      </c>
      <c r="AL372" s="718">
        <v>444.16785722708528</v>
      </c>
      <c r="AM372" s="719">
        <v>454.09418089989236</v>
      </c>
      <c r="AN372" s="719">
        <v>468.99822610991532</v>
      </c>
      <c r="AO372" s="719">
        <v>483.90227131993822</v>
      </c>
      <c r="AP372" s="718">
        <v>498.80631652996112</v>
      </c>
      <c r="AQ372" s="719">
        <v>513.71036173998402</v>
      </c>
      <c r="AR372" s="719">
        <v>544.80108829175151</v>
      </c>
      <c r="AS372" s="719">
        <v>575.891814843519</v>
      </c>
      <c r="AT372" s="719">
        <v>606.98254139528649</v>
      </c>
      <c r="AU372" s="719">
        <v>638.07326794705398</v>
      </c>
      <c r="AV372" s="719">
        <v>676.32129954416394</v>
      </c>
      <c r="AW372" s="719">
        <v>714.56933114127378</v>
      </c>
      <c r="AX372" s="718">
        <v>752.81736273838362</v>
      </c>
      <c r="AY372" s="719">
        <v>791.06539433549358</v>
      </c>
      <c r="AZ372" s="719">
        <v>834.47318771386153</v>
      </c>
      <c r="BA372" s="719">
        <v>877.88098109222938</v>
      </c>
      <c r="BB372" s="718">
        <v>921.28877447059745</v>
      </c>
      <c r="BC372" s="719">
        <v>964.69656784896529</v>
      </c>
      <c r="BD372" s="719">
        <v>1028.9957725996621</v>
      </c>
      <c r="BE372" s="719">
        <v>1093.2949773503587</v>
      </c>
      <c r="BF372" s="718">
        <v>1157.5941821010554</v>
      </c>
      <c r="BG372" s="719">
        <v>1221.8933868517522</v>
      </c>
      <c r="BH372" s="719">
        <v>1254.7308244774663</v>
      </c>
      <c r="BI372" s="719">
        <v>1287.5682621031806</v>
      </c>
      <c r="BJ372" s="718">
        <v>1320.4056997288949</v>
      </c>
      <c r="BK372" s="719">
        <v>1353.243137354609</v>
      </c>
      <c r="BL372" s="719">
        <v>1377.3193847233256</v>
      </c>
      <c r="BM372" s="719">
        <v>1401.395632092042</v>
      </c>
      <c r="BN372" s="718">
        <v>1425.4718794607584</v>
      </c>
      <c r="BO372" s="719">
        <v>1449.548126829475</v>
      </c>
      <c r="BP372" s="719">
        <v>1514.1300675795731</v>
      </c>
      <c r="BQ372" s="719">
        <v>1578.7120083296711</v>
      </c>
      <c r="BR372" s="718">
        <v>1643.2939490797692</v>
      </c>
      <c r="BS372" s="719">
        <v>1707.8758898298672</v>
      </c>
      <c r="BT372" s="719">
        <v>1751.6424543298892</v>
      </c>
      <c r="BU372" s="719">
        <v>1795.4090188299112</v>
      </c>
      <c r="BV372" s="718">
        <v>1839.1755833299333</v>
      </c>
      <c r="BW372" s="719">
        <v>1882.9421478299553</v>
      </c>
      <c r="BX372" s="719">
        <v>1889.9792396088303</v>
      </c>
      <c r="BY372" s="719">
        <v>1897.0163313877056</v>
      </c>
      <c r="BZ372" s="718">
        <v>1904.0534231665806</v>
      </c>
      <c r="CA372" s="719">
        <v>1911.0905149454557</v>
      </c>
      <c r="CB372" s="719">
        <v>1936.5866956652835</v>
      </c>
      <c r="CC372" s="719">
        <v>1962.0828763851114</v>
      </c>
      <c r="CD372" s="718">
        <v>1987.579057104939</v>
      </c>
      <c r="CE372" s="719">
        <v>2013.0752378247669</v>
      </c>
      <c r="CF372" s="719">
        <v>2035.967889587067</v>
      </c>
      <c r="CG372" s="719">
        <v>2058.8605413493669</v>
      </c>
      <c r="CH372" s="718">
        <v>2081.7531931116673</v>
      </c>
      <c r="CI372" s="719">
        <v>2104.6458448739672</v>
      </c>
      <c r="CJ372" s="719">
        <v>2102.7949849096281</v>
      </c>
      <c r="CK372" s="719">
        <v>2100.9441249452884</v>
      </c>
      <c r="CL372" s="718">
        <v>2099.0932649809492</v>
      </c>
      <c r="CM372" s="719">
        <v>0</v>
      </c>
      <c r="CN372" s="719">
        <v>3.4902597402597518E-3</v>
      </c>
      <c r="CO372" s="719">
        <v>6.9805194805195037E-3</v>
      </c>
      <c r="CP372" s="718">
        <v>1.0470779220779255E-2</v>
      </c>
      <c r="CQ372" s="719">
        <v>1.3961038961039007E-2</v>
      </c>
      <c r="CR372" s="719">
        <v>1.4066507068880518E-2</v>
      </c>
      <c r="CS372" s="719">
        <v>1.4171975176722029E-2</v>
      </c>
      <c r="CT372" s="718">
        <v>1.427744328456354E-2</v>
      </c>
      <c r="CU372" s="719">
        <v>1.4382911392405051E-2</v>
      </c>
      <c r="CV372" s="719">
        <v>1.7290269964056887E-2</v>
      </c>
      <c r="CW372" s="719">
        <v>2.0197628535708723E-2</v>
      </c>
      <c r="CX372" s="718">
        <v>2.3104987107360558E-2</v>
      </c>
      <c r="CY372" s="719">
        <v>2.6012345679012394E-2</v>
      </c>
      <c r="CZ372" s="719">
        <v>1.9345102632753269E-2</v>
      </c>
      <c r="DA372" s="719">
        <v>1.2677859586494145E-2</v>
      </c>
      <c r="DB372" s="718">
        <v>6.0106165402350198E-3</v>
      </c>
      <c r="DC372" s="719">
        <v>-6.5662650602410499E-4</v>
      </c>
      <c r="DD372" s="719">
        <v>1.7909603530400775E-3</v>
      </c>
      <c r="DE372" s="719">
        <v>4.23854721210426E-3</v>
      </c>
      <c r="DF372" s="718">
        <v>6.6861340711684425E-3</v>
      </c>
      <c r="DG372" s="719">
        <v>9.133720930232625E-3</v>
      </c>
      <c r="DH372" s="719">
        <v>1.1171313424947205E-2</v>
      </c>
      <c r="DI372" s="719">
        <v>1.3208905919661784E-2</v>
      </c>
      <c r="DJ372" s="718">
        <v>1.5246498414376364E-2</v>
      </c>
      <c r="DK372" s="719">
        <v>1.7284090909090943E-2</v>
      </c>
      <c r="DL372" s="719">
        <v>1.7196401515151546E-2</v>
      </c>
      <c r="DM372" s="719">
        <v>1.710871212121215E-2</v>
      </c>
      <c r="DN372" s="718">
        <v>1.7021022727272753E-2</v>
      </c>
      <c r="DO372" s="507">
        <v>1.6933333333333356E-2</v>
      </c>
      <c r="DP372" s="507">
        <v>1.5988043478260897E-2</v>
      </c>
      <c r="DQ372" s="507">
        <v>1.5042753623188437E-2</v>
      </c>
      <c r="DR372" s="507">
        <v>1.4097463768115978E-2</v>
      </c>
      <c r="DS372" s="507">
        <v>1.3152173913043519E-2</v>
      </c>
      <c r="DT372" s="507">
        <v>1.4669393592677368E-2</v>
      </c>
      <c r="DU372" s="507"/>
      <c r="DV372" s="507">
        <v>1.6186613272311218E-2</v>
      </c>
      <c r="DW372" s="507">
        <v>1.7703832951945067E-2</v>
      </c>
      <c r="DX372" s="507">
        <v>1.9221052631578917E-2</v>
      </c>
      <c r="DY372" s="507">
        <v>1.692223277265327E-2</v>
      </c>
      <c r="DZ372" s="507">
        <v>1.4623412913727624E-2</v>
      </c>
      <c r="EA372">
        <v>1.2324593054801977E-2</v>
      </c>
      <c r="EB372">
        <v>1.0025773195876331E-2</v>
      </c>
      <c r="EC372">
        <v>1.0069954896907235E-2</v>
      </c>
      <c r="ED372">
        <v>1.0114136597938139E-2</v>
      </c>
      <c r="EE372">
        <v>1.0158318298969043E-2</v>
      </c>
      <c r="EF372">
        <v>1.0202499999999948E-2</v>
      </c>
      <c r="EG372">
        <v>1.1328345588235256E-2</v>
      </c>
      <c r="EI372">
        <v>1.2454191176470564E-2</v>
      </c>
      <c r="EJ372">
        <v>1.3580036764705872E-2</v>
      </c>
      <c r="EK372">
        <v>1.470588235294118E-2</v>
      </c>
      <c r="EL372">
        <v>1.4490524344860561E-2</v>
      </c>
      <c r="EM372">
        <v>1.4275166336779943E-2</v>
      </c>
      <c r="EN372">
        <v>1.4059808328699325E-2</v>
      </c>
      <c r="EO372">
        <v>1.3844450320618706E-2</v>
      </c>
      <c r="EP372">
        <v>1.2108306566253696E-2</v>
      </c>
      <c r="EQ372">
        <v>1.0372162811888685E-2</v>
      </c>
      <c r="ER372">
        <v>8.636019057523675E-3</v>
      </c>
      <c r="ES372">
        <v>6.8998753031586646E-3</v>
      </c>
      <c r="ET372">
        <v>6.9200115858054079E-3</v>
      </c>
      <c r="EU372">
        <v>6.9401478684521511E-3</v>
      </c>
      <c r="EV372">
        <v>6.9602841510988944E-3</v>
      </c>
      <c r="EW372">
        <v>6.9804204337456377E-3</v>
      </c>
      <c r="EX372">
        <v>8.9680837244181383E-3</v>
      </c>
      <c r="EY372">
        <v>1.0955747015090639E-2</v>
      </c>
      <c r="EZ372">
        <v>1.2943410305763139E-2</v>
      </c>
      <c r="FA372">
        <v>1.493107359643564E-2</v>
      </c>
      <c r="FB372">
        <v>1.3591041141738508E-2</v>
      </c>
      <c r="FC372">
        <v>1.2251008687041376E-2</v>
      </c>
      <c r="FD372">
        <v>1.0910976232344244E-2</v>
      </c>
      <c r="FE372">
        <v>9.5709437776471118E-3</v>
      </c>
      <c r="FF372">
        <v>8.4528680420016961E-3</v>
      </c>
      <c r="FG372">
        <v>7.3347923063562803E-3</v>
      </c>
      <c r="FH372">
        <v>6.2167165707108646E-3</v>
      </c>
      <c r="FI372">
        <v>5.0986408350654489E-3</v>
      </c>
      <c r="FJ372">
        <v>7.1928915607988031E-3</v>
      </c>
      <c r="FK372">
        <v>9.2871422865321573E-3</v>
      </c>
      <c r="FL372">
        <v>1.1381393012265512E-2</v>
      </c>
      <c r="FM372">
        <v>1.3475643737998866E-2</v>
      </c>
      <c r="FN372">
        <v>1.425786288511019E-2</v>
      </c>
      <c r="FO372">
        <v>1.5040082032221513E-2</v>
      </c>
      <c r="FP372">
        <v>1.5822301179332837E-2</v>
      </c>
      <c r="FQ372">
        <v>1.6604520326444161E-2</v>
      </c>
      <c r="FR372">
        <v>9.2844344920927704E-3</v>
      </c>
      <c r="FS372">
        <v>1.9643486577413799E-3</v>
      </c>
      <c r="FT372">
        <v>-5.3557371766100106E-3</v>
      </c>
      <c r="FU372">
        <v>-1.2675823010961401E-2</v>
      </c>
      <c r="FV372">
        <v>9.2844344920927704E-3</v>
      </c>
      <c r="FW372">
        <v>1.9643486577413799E-3</v>
      </c>
      <c r="FX372">
        <v>-5.3557371766100106E-3</v>
      </c>
      <c r="FY372">
        <v>1.47589329679505E-2</v>
      </c>
    </row>
    <row r="373" spans="2:181">
      <c r="B373" s="505" t="s">
        <v>924</v>
      </c>
      <c r="C373" s="502"/>
      <c r="D373" s="507"/>
      <c r="E373" s="507"/>
      <c r="F373" s="507"/>
      <c r="G373" s="507"/>
      <c r="H373" s="507"/>
      <c r="I373" s="507"/>
      <c r="J373" s="507"/>
      <c r="K373" s="507"/>
      <c r="L373" s="507"/>
      <c r="M373" s="507"/>
      <c r="N373" s="507"/>
      <c r="O373" s="507"/>
      <c r="P373" s="507"/>
      <c r="Q373" s="507"/>
      <c r="R373" s="507"/>
      <c r="S373" s="507"/>
      <c r="T373" s="507"/>
      <c r="U373" s="507"/>
      <c r="V373" s="728">
        <v>60.015266711002852</v>
      </c>
      <c r="W373" s="719">
        <v>60.015266711002852</v>
      </c>
      <c r="X373" s="719">
        <v>58.895418229613128</v>
      </c>
      <c r="Y373" s="719">
        <v>57.775569748223404</v>
      </c>
      <c r="Z373" s="728">
        <v>56.655721266833673</v>
      </c>
      <c r="AA373" s="719">
        <v>55.535872785443949</v>
      </c>
      <c r="AB373" s="719">
        <v>54.68917809877744</v>
      </c>
      <c r="AC373" s="719">
        <v>53.842483412110937</v>
      </c>
      <c r="AD373" s="718">
        <v>52.995788725444434</v>
      </c>
      <c r="AE373" s="719">
        <v>52.149094038777925</v>
      </c>
      <c r="AF373" s="719">
        <v>51.856674570407407</v>
      </c>
      <c r="AG373" s="719">
        <v>51.564255102036881</v>
      </c>
      <c r="AH373" s="718">
        <v>51.271835633666356</v>
      </c>
      <c r="AI373" s="719">
        <v>50.979416165295838</v>
      </c>
      <c r="AJ373" s="719">
        <v>51.849854014406063</v>
      </c>
      <c r="AK373" s="719">
        <v>52.720291863516287</v>
      </c>
      <c r="AL373" s="718">
        <v>53.590729712626512</v>
      </c>
      <c r="AM373" s="719">
        <v>54.461167561736737</v>
      </c>
      <c r="AN373" s="719">
        <v>55.861852809791344</v>
      </c>
      <c r="AO373" s="719">
        <v>57.262538057845944</v>
      </c>
      <c r="AP373" s="718">
        <v>58.663223305900551</v>
      </c>
      <c r="AQ373" s="719">
        <v>60.063908553955159</v>
      </c>
      <c r="AR373" s="719">
        <v>63.230702698229294</v>
      </c>
      <c r="AS373" s="719">
        <v>66.397496842503443</v>
      </c>
      <c r="AT373" s="719">
        <v>69.564290986777593</v>
      </c>
      <c r="AU373" s="719">
        <v>72.731085131051728</v>
      </c>
      <c r="AV373" s="719">
        <v>76.524694301847845</v>
      </c>
      <c r="AW373" s="719">
        <v>80.318303472643947</v>
      </c>
      <c r="AX373" s="718">
        <v>84.111912643440064</v>
      </c>
      <c r="AY373" s="719">
        <v>87.905521814236181</v>
      </c>
      <c r="AZ373" s="719">
        <v>92.05609441002423</v>
      </c>
      <c r="BA373" s="719">
        <v>96.206667005812264</v>
      </c>
      <c r="BB373" s="718">
        <v>100.3572396016003</v>
      </c>
      <c r="BC373" s="719">
        <v>104.50781219738835</v>
      </c>
      <c r="BD373" s="719">
        <v>110.642436595875</v>
      </c>
      <c r="BE373" s="719">
        <v>116.77706099436166</v>
      </c>
      <c r="BF373" s="718">
        <v>122.91168539284831</v>
      </c>
      <c r="BG373" s="719">
        <v>129.04630979133498</v>
      </c>
      <c r="BH373" s="719">
        <v>131.61704986177332</v>
      </c>
      <c r="BI373" s="719">
        <v>134.18778993221167</v>
      </c>
      <c r="BJ373" s="718">
        <v>136.75853000265002</v>
      </c>
      <c r="BK373" s="719">
        <v>139.32927007308837</v>
      </c>
      <c r="BL373" s="719">
        <v>140.87115077889996</v>
      </c>
      <c r="BM373" s="719">
        <v>142.41303148471152</v>
      </c>
      <c r="BN373" s="718">
        <v>143.95491219052309</v>
      </c>
      <c r="BO373" s="719">
        <v>145.49679289633468</v>
      </c>
      <c r="BP373" s="719">
        <v>150.90287510331996</v>
      </c>
      <c r="BQ373" s="719">
        <v>156.30895731030523</v>
      </c>
      <c r="BR373" s="718">
        <v>161.71503951729048</v>
      </c>
      <c r="BS373" s="719">
        <v>167.12112172427575</v>
      </c>
      <c r="BT373" s="719">
        <v>170.24703782874482</v>
      </c>
      <c r="BU373" s="719">
        <v>173.37295393321392</v>
      </c>
      <c r="BV373" s="718">
        <v>176.49887003768302</v>
      </c>
      <c r="BW373" s="719">
        <v>179.62478614215209</v>
      </c>
      <c r="BX373" s="719">
        <v>179.21731540940561</v>
      </c>
      <c r="BY373" s="719">
        <v>178.80984467665911</v>
      </c>
      <c r="BZ373" s="718">
        <v>178.40237394391264</v>
      </c>
      <c r="CA373" s="719">
        <v>177.99490321116616</v>
      </c>
      <c r="CB373" s="719">
        <v>179.26082211169955</v>
      </c>
      <c r="CC373" s="719">
        <v>180.52674101223295</v>
      </c>
      <c r="CD373" s="718">
        <v>181.79265991276637</v>
      </c>
      <c r="CE373" s="719">
        <v>183.05857881329976</v>
      </c>
      <c r="CF373" s="719">
        <v>184.0116674092921</v>
      </c>
      <c r="CG373" s="719">
        <v>184.96475600528441</v>
      </c>
      <c r="CH373" s="718">
        <v>185.91784460127673</v>
      </c>
      <c r="CI373" s="719">
        <v>186.87093319726907</v>
      </c>
      <c r="CJ373" s="719">
        <v>185.61321650653252</v>
      </c>
      <c r="CK373" s="719">
        <v>184.35549981579601</v>
      </c>
      <c r="CL373" s="718">
        <v>183.09778312505949</v>
      </c>
      <c r="CM373" s="719">
        <v>536.17287346781131</v>
      </c>
      <c r="CN373" s="719">
        <v>530.17176219991154</v>
      </c>
      <c r="CO373" s="719">
        <v>524.17065093201177</v>
      </c>
      <c r="CP373" s="718">
        <v>518.16953966411211</v>
      </c>
      <c r="CQ373" s="719">
        <v>512.16842839621233</v>
      </c>
      <c r="CR373" s="719">
        <v>505.60700518682222</v>
      </c>
      <c r="CS373" s="719">
        <v>499.04558197743205</v>
      </c>
      <c r="CT373" s="718">
        <v>492.48415876804188</v>
      </c>
      <c r="CU373" s="719">
        <v>485.92273555865177</v>
      </c>
      <c r="CV373" s="719">
        <v>486.18321653884476</v>
      </c>
      <c r="CW373" s="719">
        <v>486.44369751903776</v>
      </c>
      <c r="CX373" s="718">
        <v>486.70417849923081</v>
      </c>
      <c r="CY373" s="719">
        <v>486.9646594794238</v>
      </c>
      <c r="CZ373" s="719">
        <v>496.99759135609463</v>
      </c>
      <c r="DA373" s="719">
        <v>507.0305232327654</v>
      </c>
      <c r="DB373" s="718">
        <v>517.06345510943618</v>
      </c>
      <c r="DC373" s="719">
        <v>527.09638698610695</v>
      </c>
      <c r="DD373" s="719">
        <v>541.71683612286711</v>
      </c>
      <c r="DE373" s="719">
        <v>556.33728525962727</v>
      </c>
      <c r="DF373" s="718">
        <v>570.95773439638742</v>
      </c>
      <c r="DG373" s="719">
        <v>585.57818353314758</v>
      </c>
      <c r="DH373" s="719">
        <v>620.77438250167791</v>
      </c>
      <c r="DI373" s="719">
        <v>655.97058147020834</v>
      </c>
      <c r="DJ373" s="718">
        <v>691.16678043873878</v>
      </c>
      <c r="DK373" s="719">
        <v>726.36297940726911</v>
      </c>
      <c r="DL373" s="719">
        <v>747.52308285566187</v>
      </c>
      <c r="DM373" s="719">
        <v>768.68318630405474</v>
      </c>
      <c r="DN373" s="718">
        <v>789.8432897524475</v>
      </c>
      <c r="DO373" s="507">
        <v>811.00339320084026</v>
      </c>
      <c r="DP373" s="507">
        <v>858.33966873523764</v>
      </c>
      <c r="DQ373" s="507">
        <v>905.67594426963501</v>
      </c>
      <c r="DR373" s="507">
        <v>953.01221980403238</v>
      </c>
      <c r="DS373" s="507">
        <v>1000.3484953384296</v>
      </c>
      <c r="DT373" s="507">
        <v>1067.9638788122982</v>
      </c>
      <c r="DU373" s="507"/>
      <c r="DV373" s="507">
        <v>1135.5792622861668</v>
      </c>
      <c r="DW373" s="507">
        <v>1203.1946457600352</v>
      </c>
      <c r="DX373" s="507">
        <v>1270.8100292339038</v>
      </c>
      <c r="DY373" s="507">
        <v>1300.9866305134437</v>
      </c>
      <c r="DZ373" s="507">
        <v>1331.1632317929839</v>
      </c>
      <c r="EA373">
        <v>1361.339833072524</v>
      </c>
      <c r="EB373">
        <v>1391.5164343520639</v>
      </c>
      <c r="EC373">
        <v>1419.4510359425544</v>
      </c>
      <c r="ED373">
        <v>1447.3856375330447</v>
      </c>
      <c r="EE373">
        <v>1475.3202391235352</v>
      </c>
      <c r="EF373">
        <v>1503.2548407140257</v>
      </c>
      <c r="EG373">
        <v>1549.5166609709368</v>
      </c>
      <c r="EI373">
        <v>1595.7784812278478</v>
      </c>
      <c r="EJ373">
        <v>1642.0403014847586</v>
      </c>
      <c r="EK373">
        <v>1688.3021217416697</v>
      </c>
      <c r="EL373">
        <v>1731.0610481075194</v>
      </c>
      <c r="EM373">
        <v>1773.819974473369</v>
      </c>
      <c r="EN373">
        <v>1816.5789008392187</v>
      </c>
      <c r="EO373">
        <v>1859.3378272050684</v>
      </c>
      <c r="EP373">
        <v>1865.8968651057723</v>
      </c>
      <c r="EQ373">
        <v>1872.4559030064765</v>
      </c>
      <c r="ER373">
        <v>1879.0149409071805</v>
      </c>
      <c r="ES373">
        <v>1885.5739788078845</v>
      </c>
      <c r="ET373">
        <v>1910.8731972649093</v>
      </c>
      <c r="EU373">
        <v>1936.1724157219342</v>
      </c>
      <c r="EV373">
        <v>1961.4716341789592</v>
      </c>
      <c r="EW373">
        <v>1986.7708526359841</v>
      </c>
      <c r="EX373">
        <v>2010.5496365281083</v>
      </c>
      <c r="EY373">
        <v>2034.3284204202328</v>
      </c>
      <c r="EZ373">
        <v>2058.1072043123568</v>
      </c>
      <c r="FA373">
        <v>2081.8859882044812</v>
      </c>
      <c r="FB373">
        <v>2079.8821809789097</v>
      </c>
      <c r="FC373">
        <v>2077.8783737533386</v>
      </c>
      <c r="FD373">
        <v>2075.8745665277675</v>
      </c>
      <c r="FE373">
        <v>2073.8707593021963</v>
      </c>
      <c r="FF373">
        <v>2109.9039285656654</v>
      </c>
      <c r="FG373">
        <v>2145.9370978291345</v>
      </c>
      <c r="FH373">
        <v>2181.9702670926035</v>
      </c>
      <c r="FI373">
        <v>2218.0034363560721</v>
      </c>
      <c r="FJ373">
        <v>2245.0307134414693</v>
      </c>
      <c r="FK373">
        <v>2272.0579905268664</v>
      </c>
      <c r="FL373">
        <v>2299.0852676122636</v>
      </c>
      <c r="FM373">
        <v>2326.1125446976607</v>
      </c>
      <c r="FN373">
        <v>2380.0881937829081</v>
      </c>
      <c r="FO373">
        <v>2434.063842868155</v>
      </c>
      <c r="FP373">
        <v>2488.0394919534019</v>
      </c>
      <c r="FQ373">
        <v>2542.0151410386488</v>
      </c>
      <c r="FR373">
        <v>2548.1441192310194</v>
      </c>
      <c r="FS373">
        <v>2554.27309742339</v>
      </c>
      <c r="FT373">
        <v>2560.4020756157606</v>
      </c>
      <c r="FU373">
        <v>2566.5310538081312</v>
      </c>
      <c r="FV373">
        <v>2548.1441192310194</v>
      </c>
      <c r="FW373">
        <v>2554.27309742339</v>
      </c>
      <c r="FX373">
        <v>2560.4020756157606</v>
      </c>
      <c r="FY373">
        <v>2762.6749231761487</v>
      </c>
    </row>
    <row r="374" spans="2:181">
      <c r="B374" s="501" t="s">
        <v>1028</v>
      </c>
      <c r="C374" s="502"/>
      <c r="D374" s="507"/>
      <c r="E374" s="507"/>
      <c r="F374" s="507"/>
      <c r="G374" s="507"/>
      <c r="H374" s="507"/>
      <c r="I374" s="507"/>
      <c r="J374" s="507"/>
      <c r="K374" s="507"/>
      <c r="L374" s="507"/>
      <c r="M374" s="507"/>
      <c r="N374" s="507"/>
      <c r="O374" s="507"/>
      <c r="P374" s="507"/>
      <c r="Q374" s="507"/>
      <c r="R374" s="507"/>
      <c r="S374" s="507"/>
      <c r="T374" s="507"/>
      <c r="U374" s="507"/>
      <c r="V374" s="728">
        <v>-2.7125671467932726</v>
      </c>
      <c r="W374" s="719">
        <v>-2.7125671467932726</v>
      </c>
      <c r="X374" s="719">
        <v>-3.3607456086250487</v>
      </c>
      <c r="Y374" s="719">
        <v>-4.0089240704568248</v>
      </c>
      <c r="Z374" s="728">
        <v>-4.6571025322886008</v>
      </c>
      <c r="AA374" s="719">
        <v>-5.3052809941203769</v>
      </c>
      <c r="AB374" s="719">
        <v>-5.7082441976953193</v>
      </c>
      <c r="AC374" s="719">
        <v>-6.1112074012702617</v>
      </c>
      <c r="AD374" s="718">
        <v>-6.5141706048452033</v>
      </c>
      <c r="AE374" s="719">
        <v>-6.9171338084201457</v>
      </c>
      <c r="AF374" s="719">
        <v>-6.8525025353132722</v>
      </c>
      <c r="AG374" s="719">
        <v>-6.7878712622063979</v>
      </c>
      <c r="AH374" s="718">
        <v>-6.7232399890995254</v>
      </c>
      <c r="AI374" s="719">
        <v>-6.658608715992651</v>
      </c>
      <c r="AJ374" s="719">
        <v>-7.4963956182168143</v>
      </c>
      <c r="AK374" s="719">
        <v>-8.3341825204409758</v>
      </c>
      <c r="AL374" s="718">
        <v>-9.1719694226651391</v>
      </c>
      <c r="AM374" s="719">
        <v>-10.009756324889302</v>
      </c>
      <c r="AN374" s="719">
        <v>-10.206471899452081</v>
      </c>
      <c r="AO374" s="719">
        <v>-10.40318747401486</v>
      </c>
      <c r="AP374" s="718">
        <v>-10.599903048577641</v>
      </c>
      <c r="AQ374" s="719">
        <v>-10.79661862314042</v>
      </c>
      <c r="AR374" s="719">
        <v>-10.131606300275417</v>
      </c>
      <c r="AS374" s="719">
        <v>-9.4665939774104135</v>
      </c>
      <c r="AT374" s="719">
        <v>-8.8015816545454104</v>
      </c>
      <c r="AU374" s="719">
        <v>-8.1365693316804073</v>
      </c>
      <c r="AV374" s="719">
        <v>-8.0931366079271285</v>
      </c>
      <c r="AW374" s="719">
        <v>-8.049703884173848</v>
      </c>
      <c r="AX374" s="718">
        <v>-8.0062711604205692</v>
      </c>
      <c r="AY374" s="719">
        <v>-7.9628384366672895</v>
      </c>
      <c r="AZ374" s="719">
        <v>-7.0047554644167871</v>
      </c>
      <c r="BA374" s="719">
        <v>-6.0466724921662856</v>
      </c>
      <c r="BB374" s="718">
        <v>-5.088589519915784</v>
      </c>
      <c r="BC374" s="719">
        <v>-4.1305065476652825</v>
      </c>
      <c r="BD374" s="719">
        <v>-5.0142614219824546</v>
      </c>
      <c r="BE374" s="719">
        <v>-5.8980162962996268</v>
      </c>
      <c r="BF374" s="718">
        <v>-6.7817711706167998</v>
      </c>
      <c r="BG374" s="719">
        <v>-7.6655260449339711</v>
      </c>
      <c r="BH374" s="719">
        <v>-7.6159996679935613</v>
      </c>
      <c r="BI374" s="719">
        <v>-7.5664732910531516</v>
      </c>
      <c r="BJ374" s="718">
        <v>-7.5169469141127419</v>
      </c>
      <c r="BK374" s="719">
        <v>-7.4674205371723312</v>
      </c>
      <c r="BL374" s="719">
        <v>-7.5374290664971593</v>
      </c>
      <c r="BM374" s="719">
        <v>-7.6074375958219864</v>
      </c>
      <c r="BN374" s="718">
        <v>-7.6774461251468145</v>
      </c>
      <c r="BO374" s="719">
        <v>-7.7474546544716425</v>
      </c>
      <c r="BP374" s="719">
        <v>-8.2220354046494819</v>
      </c>
      <c r="BQ374" s="719">
        <v>-8.6966161548273195</v>
      </c>
      <c r="BR374" s="718">
        <v>-9.1711969050051572</v>
      </c>
      <c r="BS374" s="719">
        <v>-9.6457776551829966</v>
      </c>
      <c r="BT374" s="719">
        <v>-12.888450730772668</v>
      </c>
      <c r="BU374" s="719">
        <v>-16.131123806362339</v>
      </c>
      <c r="BV374" s="718">
        <v>-19.373796881952011</v>
      </c>
      <c r="BW374" s="719">
        <v>-22.616469957541682</v>
      </c>
      <c r="BX374" s="719">
        <v>-25.210387489917341</v>
      </c>
      <c r="BY374" s="719">
        <v>-27.804305022293001</v>
      </c>
      <c r="BZ374" s="718">
        <v>-30.39822255466866</v>
      </c>
      <c r="CA374" s="719">
        <v>-32.992140087044319</v>
      </c>
      <c r="CB374" s="719">
        <v>-33.608131458109739</v>
      </c>
      <c r="CC374" s="719">
        <v>-34.224122829175158</v>
      </c>
      <c r="CD374" s="718">
        <v>-34.840114200240578</v>
      </c>
      <c r="CE374" s="719">
        <v>-35.456105571305997</v>
      </c>
      <c r="CF374" s="719">
        <v>-32.948081672623189</v>
      </c>
      <c r="CG374" s="719">
        <v>-30.440057773940374</v>
      </c>
      <c r="CH374" s="718">
        <v>-27.932033875257567</v>
      </c>
      <c r="CI374" s="719">
        <v>-25.424009976574755</v>
      </c>
      <c r="CJ374" s="719">
        <v>-35.438694639562257</v>
      </c>
      <c r="CK374" s="719">
        <v>-45.453379302549749</v>
      </c>
      <c r="CL374" s="718">
        <v>-55.468063965537247</v>
      </c>
      <c r="CM374" s="719">
        <v>-4.5209452446554543</v>
      </c>
      <c r="CN374" s="719">
        <v>-5.5610511583590174</v>
      </c>
      <c r="CO374" s="719">
        <v>-6.6011570720625805</v>
      </c>
      <c r="CP374" s="718">
        <v>-7.6412629857661436</v>
      </c>
      <c r="CQ374" s="719">
        <v>-8.6813688994697067</v>
      </c>
      <c r="CR374" s="719">
        <v>-9.3407632325923391</v>
      </c>
      <c r="CS374" s="719">
        <v>-10.000157565714971</v>
      </c>
      <c r="CT374" s="718">
        <v>-10.659551898837602</v>
      </c>
      <c r="CU374" s="719">
        <v>-11.318946231960235</v>
      </c>
      <c r="CV374" s="719">
        <v>-11.184360820919583</v>
      </c>
      <c r="CW374" s="719">
        <v>-11.049775409878929</v>
      </c>
      <c r="CX374" s="718">
        <v>-10.915189998838278</v>
      </c>
      <c r="CY374" s="719">
        <v>-10.780604587797626</v>
      </c>
      <c r="CZ374" s="719">
        <v>-12.189453534052834</v>
      </c>
      <c r="DA374" s="719">
        <v>-13.598302480308041</v>
      </c>
      <c r="DB374" s="718">
        <v>-15.007151426563247</v>
      </c>
      <c r="DC374" s="719">
        <v>-16.416000372818456</v>
      </c>
      <c r="DD374" s="719">
        <v>-16.649927404982762</v>
      </c>
      <c r="DE374" s="719">
        <v>-16.883854437147065</v>
      </c>
      <c r="DF374" s="718">
        <v>-17.117781469311371</v>
      </c>
      <c r="DG374" s="719">
        <v>-17.351708501475677</v>
      </c>
      <c r="DH374" s="719">
        <v>-16.404018597640256</v>
      </c>
      <c r="DI374" s="719">
        <v>-15.456328693804839</v>
      </c>
      <c r="DJ374" s="718">
        <v>-14.508638789969417</v>
      </c>
      <c r="DK374" s="719">
        <v>-13.560948886133998</v>
      </c>
      <c r="DL374" s="719">
        <v>-13.445750053874946</v>
      </c>
      <c r="DM374" s="719">
        <v>-13.330551221615892</v>
      </c>
      <c r="DN374" s="718">
        <v>-13.215352389356841</v>
      </c>
      <c r="DO374" s="507">
        <v>-13.100153557097787</v>
      </c>
      <c r="DP374" s="507">
        <v>-11.506821405087063</v>
      </c>
      <c r="DQ374" s="507">
        <v>-9.9134892530763388</v>
      </c>
      <c r="DR374" s="507">
        <v>-8.3201571010656146</v>
      </c>
      <c r="DS374" s="507">
        <v>-6.7268249490548886</v>
      </c>
      <c r="DT374" s="507">
        <v>-8.2071482053264297</v>
      </c>
      <c r="DU374" s="507"/>
      <c r="DV374" s="507">
        <v>-9.6874714615979709</v>
      </c>
      <c r="DW374" s="507">
        <v>-11.167794717869512</v>
      </c>
      <c r="DX374" s="507">
        <v>-12.648117974141053</v>
      </c>
      <c r="DY374" s="507">
        <v>-12.525154978292203</v>
      </c>
      <c r="DZ374" s="507">
        <v>-12.402191982443354</v>
      </c>
      <c r="EA374">
        <v>-12.279228986594504</v>
      </c>
      <c r="EB374">
        <v>-12.156265990745654</v>
      </c>
      <c r="EC374">
        <v>-12.330632389516229</v>
      </c>
      <c r="ED374">
        <v>-12.504998788286802</v>
      </c>
      <c r="EE374">
        <v>-12.679365187057376</v>
      </c>
      <c r="EF374">
        <v>-12.853731585827951</v>
      </c>
      <c r="EG374">
        <v>-13.642270269712846</v>
      </c>
      <c r="EI374">
        <v>-14.43080895359774</v>
      </c>
      <c r="EJ374">
        <v>-15.219347637482635</v>
      </c>
      <c r="EK374">
        <v>-16.007886321367529</v>
      </c>
      <c r="EL374">
        <v>-21.352517121438282</v>
      </c>
      <c r="EM374">
        <v>-26.697147921509032</v>
      </c>
      <c r="EN374">
        <v>-32.041778721579782</v>
      </c>
      <c r="EO374">
        <v>-37.386409521650535</v>
      </c>
      <c r="EP374">
        <v>-41.624806000609091</v>
      </c>
      <c r="EQ374">
        <v>-45.863202479567647</v>
      </c>
      <c r="ER374">
        <v>-50.101598958526203</v>
      </c>
      <c r="ES374">
        <v>-54.33999543748476</v>
      </c>
      <c r="ET374">
        <v>-55.449562397927707</v>
      </c>
      <c r="EU374">
        <v>-56.559129358370662</v>
      </c>
      <c r="EV374">
        <v>-57.668696318813609</v>
      </c>
      <c r="EW374">
        <v>-58.778263279256564</v>
      </c>
      <c r="EX374">
        <v>-54.384510444325585</v>
      </c>
      <c r="EY374">
        <v>-49.990757609394606</v>
      </c>
      <c r="EZ374">
        <v>-45.597004774463628</v>
      </c>
      <c r="FA374">
        <v>-41.203251939532656</v>
      </c>
      <c r="FB374">
        <v>-56.951965073928029</v>
      </c>
      <c r="FC374">
        <v>-72.70067820832341</v>
      </c>
      <c r="FD374">
        <v>-88.449391342718783</v>
      </c>
      <c r="FE374">
        <v>-104.19810447711416</v>
      </c>
      <c r="FF374">
        <v>-103.20629734069639</v>
      </c>
      <c r="FG374">
        <v>-102.21449020427863</v>
      </c>
      <c r="FH374">
        <v>-101.22268306786086</v>
      </c>
      <c r="FI374">
        <v>-100.23087593144309</v>
      </c>
      <c r="FJ374">
        <v>-105.71664692686856</v>
      </c>
      <c r="FK374">
        <v>-111.20241792229405</v>
      </c>
      <c r="FL374">
        <v>-116.68818891771953</v>
      </c>
      <c r="FM374">
        <v>-122.173959913145</v>
      </c>
      <c r="FN374">
        <v>-120.68668868987812</v>
      </c>
      <c r="FO374">
        <v>-119.19941746661125</v>
      </c>
      <c r="FP374">
        <v>-117.71214624334438</v>
      </c>
      <c r="FQ374">
        <v>-116.2248750200775</v>
      </c>
      <c r="FR374">
        <v>-104.24648349232365</v>
      </c>
      <c r="FS374">
        <v>-92.268091964569791</v>
      </c>
      <c r="FT374">
        <v>-80.289700436815934</v>
      </c>
      <c r="FU374">
        <v>-68.311308909062078</v>
      </c>
      <c r="FV374">
        <v>-104.24648349232365</v>
      </c>
      <c r="FW374">
        <v>-92.268091964569791</v>
      </c>
      <c r="FX374">
        <v>-80.289700436815934</v>
      </c>
      <c r="FY374">
        <v>-63.661355108339905</v>
      </c>
    </row>
    <row r="375" spans="2:181">
      <c r="B375" s="501" t="s">
        <v>1027</v>
      </c>
      <c r="C375" s="502"/>
      <c r="D375" s="507"/>
      <c r="E375" s="507"/>
      <c r="F375" s="507"/>
      <c r="G375" s="507"/>
      <c r="H375" s="507"/>
      <c r="I375" s="507"/>
      <c r="J375" s="507"/>
      <c r="K375" s="507"/>
      <c r="L375" s="507"/>
      <c r="M375" s="507"/>
      <c r="N375" s="507"/>
      <c r="O375" s="507"/>
      <c r="P375" s="507"/>
      <c r="Q375" s="507"/>
      <c r="R375" s="507"/>
      <c r="S375" s="507"/>
      <c r="T375" s="507"/>
      <c r="U375" s="507"/>
      <c r="V375" s="728">
        <v>53.597678962500005</v>
      </c>
      <c r="W375" s="719">
        <v>53.597678962500005</v>
      </c>
      <c r="X375" s="719">
        <v>53.486494276649324</v>
      </c>
      <c r="Y375" s="719">
        <v>53.375309590798643</v>
      </c>
      <c r="Z375" s="728">
        <v>53.264124904947963</v>
      </c>
      <c r="AA375" s="719">
        <v>53.152940219097282</v>
      </c>
      <c r="AB375" s="719">
        <v>52.542271730700286</v>
      </c>
      <c r="AC375" s="719">
        <v>51.931603242303289</v>
      </c>
      <c r="AD375" s="718">
        <v>51.320934753906293</v>
      </c>
      <c r="AE375" s="719">
        <v>50.710266265509297</v>
      </c>
      <c r="AF375" s="719">
        <v>51.455650944061517</v>
      </c>
      <c r="AG375" s="719">
        <v>52.20103562261373</v>
      </c>
      <c r="AH375" s="718">
        <v>52.946420301165944</v>
      </c>
      <c r="AI375" s="719">
        <v>53.691804979718164</v>
      </c>
      <c r="AJ375" s="719">
        <v>54.861549945431499</v>
      </c>
      <c r="AK375" s="719">
        <v>56.031294911144833</v>
      </c>
      <c r="AL375" s="718">
        <v>57.201039876858168</v>
      </c>
      <c r="AM375" s="719">
        <v>58.370784842571503</v>
      </c>
      <c r="AN375" s="719">
        <v>60.733148135063644</v>
      </c>
      <c r="AO375" s="719">
        <v>63.095511427555778</v>
      </c>
      <c r="AP375" s="718">
        <v>65.457874720047911</v>
      </c>
      <c r="AQ375" s="719">
        <v>67.820238012540059</v>
      </c>
      <c r="AR375" s="719">
        <v>69.132467016213809</v>
      </c>
      <c r="AS375" s="719">
        <v>70.444696019887559</v>
      </c>
      <c r="AT375" s="719">
        <v>71.756925023561308</v>
      </c>
      <c r="AU375" s="719">
        <v>73.069154027235058</v>
      </c>
      <c r="AV375" s="719">
        <v>79.863138985099582</v>
      </c>
      <c r="AW375" s="719">
        <v>86.65712394296412</v>
      </c>
      <c r="AX375" s="718">
        <v>93.451108900828643</v>
      </c>
      <c r="AY375" s="719">
        <v>100.24509385869317</v>
      </c>
      <c r="AZ375" s="719">
        <v>92.820710705725958</v>
      </c>
      <c r="BA375" s="719">
        <v>85.396327552758734</v>
      </c>
      <c r="BB375" s="718">
        <v>77.971944399791511</v>
      </c>
      <c r="BC375" s="719">
        <v>70.547561246824301</v>
      </c>
      <c r="BD375" s="719">
        <v>73.048052928888239</v>
      </c>
      <c r="BE375" s="719">
        <v>75.548544610952177</v>
      </c>
      <c r="BF375" s="718">
        <v>78.049036293016115</v>
      </c>
      <c r="BG375" s="719">
        <v>80.549527975080068</v>
      </c>
      <c r="BH375" s="719">
        <v>79.904196974492578</v>
      </c>
      <c r="BI375" s="719">
        <v>79.258865973905102</v>
      </c>
      <c r="BJ375" s="718">
        <v>78.613534973317627</v>
      </c>
      <c r="BK375" s="719">
        <v>77.968203972730151</v>
      </c>
      <c r="BL375" s="719">
        <v>101.73124582363155</v>
      </c>
      <c r="BM375" s="719">
        <v>125.49428767453294</v>
      </c>
      <c r="BN375" s="718">
        <v>149.25732952543433</v>
      </c>
      <c r="BO375" s="719">
        <v>173.02037137633573</v>
      </c>
      <c r="BP375" s="719">
        <v>177.6016528989739</v>
      </c>
      <c r="BQ375" s="719">
        <v>182.18293442161212</v>
      </c>
      <c r="BR375" s="718">
        <v>186.76421594425028</v>
      </c>
      <c r="BS375" s="719">
        <v>191.34549746688847</v>
      </c>
      <c r="BT375" s="719">
        <v>181.58548236093708</v>
      </c>
      <c r="BU375" s="719">
        <v>171.82546725498565</v>
      </c>
      <c r="BV375" s="718">
        <v>162.06545214903426</v>
      </c>
      <c r="BW375" s="719">
        <v>152.30543704308286</v>
      </c>
      <c r="BX375" s="719">
        <v>161.16289487627196</v>
      </c>
      <c r="BY375" s="719">
        <v>170.02035270946106</v>
      </c>
      <c r="BZ375" s="718">
        <v>178.8778105426502</v>
      </c>
      <c r="CA375" s="719">
        <v>187.7352683758393</v>
      </c>
      <c r="CB375" s="719">
        <v>185.15447640469375</v>
      </c>
      <c r="CC375" s="719">
        <v>182.57368443354818</v>
      </c>
      <c r="CD375" s="718">
        <v>179.99289246240264</v>
      </c>
      <c r="CE375" s="719">
        <v>177.41210049125709</v>
      </c>
      <c r="CF375" s="719">
        <v>175.79492409619559</v>
      </c>
      <c r="CG375" s="719">
        <v>174.17774770113405</v>
      </c>
      <c r="CH375" s="718">
        <v>172.56057130607255</v>
      </c>
      <c r="CI375" s="719">
        <v>170.94339491101101</v>
      </c>
      <c r="CJ375" s="719">
        <v>166.40429025545959</v>
      </c>
      <c r="CK375" s="719">
        <v>161.86518559990813</v>
      </c>
      <c r="CL375" s="718">
        <v>157.3260809443567</v>
      </c>
      <c r="CM375" s="719">
        <v>89.329464937500006</v>
      </c>
      <c r="CN375" s="719">
        <v>88.741483338210259</v>
      </c>
      <c r="CO375" s="719">
        <v>88.153501738920511</v>
      </c>
      <c r="CP375" s="718">
        <v>87.565520139630749</v>
      </c>
      <c r="CQ375" s="719">
        <v>86.977538540341001</v>
      </c>
      <c r="CR375" s="719">
        <v>85.978262832055009</v>
      </c>
      <c r="CS375" s="719">
        <v>84.978987123769016</v>
      </c>
      <c r="CT375" s="718">
        <v>83.979711415483024</v>
      </c>
      <c r="CU375" s="719">
        <v>82.980435707197032</v>
      </c>
      <c r="CV375" s="719">
        <v>83.967724034093223</v>
      </c>
      <c r="CW375" s="719">
        <v>84.955012360989414</v>
      </c>
      <c r="CX375" s="718">
        <v>85.942300687885606</v>
      </c>
      <c r="CY375" s="719">
        <v>86.929589014781797</v>
      </c>
      <c r="CZ375" s="719">
        <v>89.129213546540655</v>
      </c>
      <c r="DA375" s="719">
        <v>91.328838078299526</v>
      </c>
      <c r="DB375" s="718">
        <v>93.528462610058398</v>
      </c>
      <c r="DC375" s="719">
        <v>95.728087141817255</v>
      </c>
      <c r="DD375" s="719">
        <v>99.045268129258503</v>
      </c>
      <c r="DE375" s="719">
        <v>102.36244911669975</v>
      </c>
      <c r="DF375" s="718">
        <v>105.679630104141</v>
      </c>
      <c r="DG375" s="719">
        <v>108.99681109158225</v>
      </c>
      <c r="DH375" s="719">
        <v>112.19308916336796</v>
      </c>
      <c r="DI375" s="719">
        <v>115.38936723515367</v>
      </c>
      <c r="DJ375" s="718">
        <v>118.58564530693938</v>
      </c>
      <c r="DK375" s="719">
        <v>121.7819233787251</v>
      </c>
      <c r="DL375" s="719">
        <v>132.56627952431279</v>
      </c>
      <c r="DM375" s="719">
        <v>143.35063566990047</v>
      </c>
      <c r="DN375" s="718">
        <v>154.13499181548818</v>
      </c>
      <c r="DO375" s="507">
        <v>164.91934796107586</v>
      </c>
      <c r="DP375" s="507">
        <v>152.41244662129964</v>
      </c>
      <c r="DQ375" s="507">
        <v>139.90554528152342</v>
      </c>
      <c r="DR375" s="507">
        <v>127.39864394174721</v>
      </c>
      <c r="DS375" s="507">
        <v>114.891742601971</v>
      </c>
      <c r="DT375" s="507">
        <v>119.39548724119877</v>
      </c>
      <c r="DU375" s="507"/>
      <c r="DV375" s="507">
        <v>123.89923188042656</v>
      </c>
      <c r="DW375" s="507">
        <v>128.40297651965435</v>
      </c>
      <c r="DX375" s="507">
        <v>132.90672115888211</v>
      </c>
      <c r="DY375" s="507">
        <v>131.41128667201687</v>
      </c>
      <c r="DZ375" s="507">
        <v>129.91585218515164</v>
      </c>
      <c r="EA375">
        <v>128.4204176982864</v>
      </c>
      <c r="EB375">
        <v>126.92498321142116</v>
      </c>
      <c r="EC375">
        <v>166.95786871806877</v>
      </c>
      <c r="ED375">
        <v>206.99075422471634</v>
      </c>
      <c r="EE375">
        <v>247.02363973136394</v>
      </c>
      <c r="EF375">
        <v>287.05652523801155</v>
      </c>
      <c r="EG375">
        <v>294.68041947328152</v>
      </c>
      <c r="EI375">
        <v>302.30431370855155</v>
      </c>
      <c r="EJ375">
        <v>309.92820794382158</v>
      </c>
      <c r="EK375">
        <v>317.55210217909155</v>
      </c>
      <c r="EL375">
        <v>301.10662969804167</v>
      </c>
      <c r="EM375">
        <v>284.6611572169918</v>
      </c>
      <c r="EN375">
        <v>268.21568473594198</v>
      </c>
      <c r="EO375">
        <v>251.7702122548921</v>
      </c>
      <c r="EP375">
        <v>266.13041675769114</v>
      </c>
      <c r="EQ375">
        <v>280.49062126049012</v>
      </c>
      <c r="ER375">
        <v>294.85082576328915</v>
      </c>
      <c r="ES375">
        <v>309.21103026608819</v>
      </c>
      <c r="ET375">
        <v>305.5510313940502</v>
      </c>
      <c r="EU375">
        <v>301.89103252201221</v>
      </c>
      <c r="EV375">
        <v>298.23103364997428</v>
      </c>
      <c r="EW375">
        <v>294.57103477793629</v>
      </c>
      <c r="EX375">
        <v>290.57188141756779</v>
      </c>
      <c r="EY375">
        <v>286.57272805719936</v>
      </c>
      <c r="EZ375">
        <v>282.57357469683092</v>
      </c>
      <c r="FA375">
        <v>278.57442133646242</v>
      </c>
      <c r="FB375">
        <v>270.58170117151388</v>
      </c>
      <c r="FC375">
        <v>262.58898100656529</v>
      </c>
      <c r="FD375">
        <v>254.5962608416167</v>
      </c>
      <c r="FE375">
        <v>246.60354067666816</v>
      </c>
      <c r="FF375">
        <v>250.73207389186049</v>
      </c>
      <c r="FG375">
        <v>254.86060710705286</v>
      </c>
      <c r="FH375">
        <v>258.98914032224519</v>
      </c>
      <c r="FI375">
        <v>263.11767353743755</v>
      </c>
      <c r="FJ375">
        <v>277.80328633629762</v>
      </c>
      <c r="FK375">
        <v>292.48889913515768</v>
      </c>
      <c r="FL375">
        <v>307.17451193401769</v>
      </c>
      <c r="FM375">
        <v>321.86012473287775</v>
      </c>
      <c r="FN375">
        <v>315.46691333779984</v>
      </c>
      <c r="FO375">
        <v>309.07370194272198</v>
      </c>
      <c r="FP375">
        <v>302.68049054764407</v>
      </c>
      <c r="FQ375">
        <v>296.28727915256616</v>
      </c>
      <c r="FR375">
        <v>302.11449770866585</v>
      </c>
      <c r="FS375">
        <v>307.94171626476555</v>
      </c>
      <c r="FT375">
        <v>313.76893482086518</v>
      </c>
      <c r="FU375">
        <v>319.59615337696488</v>
      </c>
      <c r="FV375">
        <v>302.11449770866585</v>
      </c>
      <c r="FW375">
        <v>307.94171626476555</v>
      </c>
      <c r="FX375">
        <v>313.76893482086518</v>
      </c>
      <c r="FY375">
        <v>410.92082054920144</v>
      </c>
    </row>
    <row r="376" spans="2:181">
      <c r="B376" s="501" t="s">
        <v>1023</v>
      </c>
      <c r="C376" s="507" t="s">
        <v>1034</v>
      </c>
      <c r="D376" s="501"/>
      <c r="E376" s="501"/>
      <c r="F376" s="501"/>
      <c r="G376" s="501"/>
      <c r="H376" s="501"/>
      <c r="I376" s="501"/>
      <c r="J376" s="501"/>
      <c r="K376" s="501"/>
      <c r="L376" s="501"/>
      <c r="M376" s="501"/>
      <c r="N376" s="501"/>
      <c r="O376" s="501"/>
      <c r="P376" s="501"/>
      <c r="Q376" s="501"/>
      <c r="R376" s="501"/>
      <c r="S376" s="501"/>
      <c r="T376" s="501"/>
      <c r="U376" s="501"/>
      <c r="V376" s="736">
        <v>169.5597891354974</v>
      </c>
      <c r="W376" s="719">
        <v>169.5597891354974</v>
      </c>
      <c r="X376" s="719">
        <v>173.72613118187098</v>
      </c>
      <c r="Y376" s="719">
        <v>177.89247322824457</v>
      </c>
      <c r="Z376" s="736">
        <v>182.05881527461815</v>
      </c>
      <c r="AA376" s="719">
        <v>186.22515732099171</v>
      </c>
      <c r="AB376" s="719">
        <v>189.98524991188182</v>
      </c>
      <c r="AC376" s="719">
        <v>193.7453425027719</v>
      </c>
      <c r="AD376" s="737">
        <v>197.50543509366202</v>
      </c>
      <c r="AE376" s="719">
        <v>201.26552768455213</v>
      </c>
      <c r="AF376" s="719">
        <v>204.75946744583075</v>
      </c>
      <c r="AG376" s="719">
        <v>208.25340720710938</v>
      </c>
      <c r="AH376" s="737">
        <v>211.74734696838803</v>
      </c>
      <c r="AI376" s="719">
        <v>215.24128672966665</v>
      </c>
      <c r="AJ376" s="719">
        <v>228.45047047031244</v>
      </c>
      <c r="AK376" s="719">
        <v>241.65965421095819</v>
      </c>
      <c r="AL376" s="737">
        <v>254.86883795160395</v>
      </c>
      <c r="AM376" s="719">
        <v>268.07802169224971</v>
      </c>
      <c r="AN376" s="719">
        <v>282.84867345049474</v>
      </c>
      <c r="AO376" s="719">
        <v>297.61932520873978</v>
      </c>
      <c r="AP376" s="737">
        <v>312.38997696698482</v>
      </c>
      <c r="AQ376" s="719">
        <v>327.16062872522986</v>
      </c>
      <c r="AR376" s="719">
        <v>343.48704463086676</v>
      </c>
      <c r="AS376" s="719">
        <v>359.81346053650361</v>
      </c>
      <c r="AT376" s="719">
        <v>376.13987644214046</v>
      </c>
      <c r="AU376" s="719">
        <v>392.46629234777731</v>
      </c>
      <c r="AV376" s="719">
        <v>416.24070682714131</v>
      </c>
      <c r="AW376" s="719">
        <v>440.01512130650525</v>
      </c>
      <c r="AX376" s="737">
        <v>463.78953578586925</v>
      </c>
      <c r="AY376" s="719">
        <v>487.56395026523319</v>
      </c>
      <c r="AZ376" s="719">
        <v>507.63739299355507</v>
      </c>
      <c r="BA376" s="719">
        <v>527.71083572187695</v>
      </c>
      <c r="BB376" s="737">
        <v>547.78427845019883</v>
      </c>
      <c r="BC376" s="719">
        <v>567.85772117852059</v>
      </c>
      <c r="BD376" s="719">
        <v>606.23165120236456</v>
      </c>
      <c r="BE376" s="719">
        <v>644.60558122620853</v>
      </c>
      <c r="BF376" s="737">
        <v>682.9795112500525</v>
      </c>
      <c r="BG376" s="719">
        <v>721.35344127389646</v>
      </c>
      <c r="BH376" s="719">
        <v>746.91521805664502</v>
      </c>
      <c r="BI376" s="719">
        <v>772.47699483939346</v>
      </c>
      <c r="BJ376" s="737">
        <v>798.03877162214201</v>
      </c>
      <c r="BK376" s="719">
        <v>823.60054840489056</v>
      </c>
      <c r="BL376" s="719">
        <v>860.59570741603352</v>
      </c>
      <c r="BM376" s="719">
        <v>897.59086642717637</v>
      </c>
      <c r="BN376" s="737">
        <v>934.58602543831933</v>
      </c>
      <c r="BO376" s="719">
        <v>971.58118444946217</v>
      </c>
      <c r="BP376" s="719">
        <v>1022.3048337003793</v>
      </c>
      <c r="BQ376" s="719">
        <v>1073.0284829512962</v>
      </c>
      <c r="BR376" s="737">
        <v>1123.752132202213</v>
      </c>
      <c r="BS376" s="719">
        <v>1174.4757814531301</v>
      </c>
      <c r="BT376" s="719">
        <v>1200.8688519246696</v>
      </c>
      <c r="BU376" s="719">
        <v>1227.2619223962092</v>
      </c>
      <c r="BV376" s="737">
        <v>1253.6549928677489</v>
      </c>
      <c r="BW376" s="719">
        <v>1280.0480633392883</v>
      </c>
      <c r="BX376" s="719">
        <v>1308.4071044451132</v>
      </c>
      <c r="BY376" s="719">
        <v>1336.7661455509381</v>
      </c>
      <c r="BZ376" s="737">
        <v>1365.1251866567629</v>
      </c>
      <c r="CA376" s="719">
        <v>1393.4842277625878</v>
      </c>
      <c r="CB376" s="719">
        <v>1427.5934897043301</v>
      </c>
      <c r="CC376" s="719">
        <v>1461.7027516460721</v>
      </c>
      <c r="CD376" s="737">
        <v>1495.8120135878144</v>
      </c>
      <c r="CE376" s="719">
        <v>1529.9212755295566</v>
      </c>
      <c r="CF376" s="719">
        <v>1563.6427213327436</v>
      </c>
      <c r="CG376" s="719">
        <v>1597.3641671359305</v>
      </c>
      <c r="CH376" s="737">
        <v>1631.0856129391173</v>
      </c>
      <c r="CI376" s="719">
        <v>1664.8070587423042</v>
      </c>
      <c r="CJ376" s="719">
        <v>1696.4977664185926</v>
      </c>
      <c r="CK376" s="719">
        <v>1728.188474094881</v>
      </c>
      <c r="CL376" s="737">
        <v>1759.8791817711694</v>
      </c>
      <c r="CM376" s="719">
        <v>197.80978913549731</v>
      </c>
      <c r="CN376" s="719">
        <v>203.03863118187093</v>
      </c>
      <c r="CO376" s="719">
        <v>208.26747322824451</v>
      </c>
      <c r="CP376" s="737">
        <v>213.49631527461815</v>
      </c>
      <c r="CQ376" s="719">
        <v>218.72515732099174</v>
      </c>
      <c r="CR376" s="719">
        <v>222.42274991188185</v>
      </c>
      <c r="CS376" s="719">
        <v>226.1203425027719</v>
      </c>
      <c r="CT376" s="737">
        <v>229.81793509366202</v>
      </c>
      <c r="CU376" s="719">
        <v>233.5155276845521</v>
      </c>
      <c r="CV376" s="719">
        <v>237.57196744583072</v>
      </c>
      <c r="CW376" s="719">
        <v>241.62840720710938</v>
      </c>
      <c r="CX376" s="737">
        <v>245.68484696838803</v>
      </c>
      <c r="CY376" s="719">
        <v>249.74128672966665</v>
      </c>
      <c r="CZ376" s="719">
        <v>264.13797047031244</v>
      </c>
      <c r="DA376" s="719">
        <v>278.53465421095819</v>
      </c>
      <c r="DB376" s="737">
        <v>292.93133795160401</v>
      </c>
      <c r="DC376" s="719">
        <v>307.32802169224976</v>
      </c>
      <c r="DD376" s="719">
        <v>322.6611734504948</v>
      </c>
      <c r="DE376" s="719">
        <v>337.99432520873984</v>
      </c>
      <c r="DF376" s="737">
        <v>353.32747696698482</v>
      </c>
      <c r="DG376" s="719">
        <v>368.66062872522986</v>
      </c>
      <c r="DH376" s="719">
        <v>386.92454463086676</v>
      </c>
      <c r="DI376" s="719">
        <v>405.18846053650361</v>
      </c>
      <c r="DJ376" s="737">
        <v>423.45237644214046</v>
      </c>
      <c r="DK376" s="719">
        <v>441.71629234777731</v>
      </c>
      <c r="DL376" s="719">
        <v>455.92820682714131</v>
      </c>
      <c r="DM376" s="719">
        <v>470.14012130650531</v>
      </c>
      <c r="DN376" s="737">
        <v>484.35203578586925</v>
      </c>
      <c r="DO376" s="501">
        <v>498.56395026523325</v>
      </c>
      <c r="DP376" s="501">
        <v>520.76239299355507</v>
      </c>
      <c r="DQ376" s="501">
        <v>542.96083572187695</v>
      </c>
      <c r="DR376" s="501">
        <v>565.15927845019883</v>
      </c>
      <c r="DS376" s="501">
        <v>587.35772117852071</v>
      </c>
      <c r="DT376" s="501">
        <v>627.54415120236467</v>
      </c>
      <c r="DU376" s="501"/>
      <c r="DV376" s="501">
        <v>667.73058122620853</v>
      </c>
      <c r="DW376" s="501">
        <v>707.91701125005238</v>
      </c>
      <c r="DX376" s="501">
        <v>748.10344127389635</v>
      </c>
      <c r="DY376" s="501">
        <v>772.4152180566449</v>
      </c>
      <c r="DZ376" s="501">
        <v>796.72699483939346</v>
      </c>
      <c r="EA376">
        <v>821.03877162214189</v>
      </c>
      <c r="EB376">
        <v>845.35054840489045</v>
      </c>
      <c r="EC376">
        <v>884.73771860540796</v>
      </c>
      <c r="ED376">
        <v>924.12488880592559</v>
      </c>
      <c r="EE376">
        <v>963.51205900644322</v>
      </c>
      <c r="EF376">
        <v>1002.8992292069607</v>
      </c>
      <c r="EG376">
        <v>1042.8558672685031</v>
      </c>
      <c r="EI376">
        <v>1082.8125053300455</v>
      </c>
      <c r="EJ376">
        <v>1122.7691433915879</v>
      </c>
      <c r="EK376">
        <v>1162.7257814531304</v>
      </c>
      <c r="EL376">
        <v>1188.4313519246698</v>
      </c>
      <c r="EM376">
        <v>1214.1369223962092</v>
      </c>
      <c r="EN376">
        <v>1239.8424928677489</v>
      </c>
      <c r="EO376">
        <v>1265.5480633392883</v>
      </c>
      <c r="EP376">
        <v>1293.4071044451132</v>
      </c>
      <c r="EQ376">
        <v>1321.2661455509381</v>
      </c>
      <c r="ER376">
        <v>1349.1251866567629</v>
      </c>
      <c r="ES376">
        <v>1376.9842277625878</v>
      </c>
      <c r="ET376">
        <v>1410.730713045516</v>
      </c>
      <c r="EU376">
        <v>1444.477198328444</v>
      </c>
      <c r="EV376">
        <v>1478.2236836113718</v>
      </c>
      <c r="EW376">
        <v>1511.9701688943001</v>
      </c>
      <c r="EX376">
        <v>1546.0852345393105</v>
      </c>
      <c r="EY376">
        <v>1580.2003001843209</v>
      </c>
      <c r="EZ376">
        <v>1614.3153658293313</v>
      </c>
      <c r="FA376">
        <v>1648.430431474342</v>
      </c>
      <c r="FB376">
        <v>1679.6155982641928</v>
      </c>
      <c r="FC376">
        <v>1710.8007650540439</v>
      </c>
      <c r="FD376">
        <v>1741.9859318438951</v>
      </c>
      <c r="FE376">
        <v>1773.1710986337459</v>
      </c>
      <c r="FF376">
        <v>1831.0310606102237</v>
      </c>
      <c r="FG376">
        <v>1888.8910225867012</v>
      </c>
      <c r="FH376">
        <v>1946.7509845631787</v>
      </c>
      <c r="FI376">
        <v>2004.6109465396564</v>
      </c>
      <c r="FJ376">
        <v>2053.2853500397514</v>
      </c>
      <c r="FK376">
        <v>2101.959753539847</v>
      </c>
      <c r="FL376">
        <v>2150.6341570399422</v>
      </c>
      <c r="FM376">
        <v>2199.3085605400374</v>
      </c>
      <c r="FN376">
        <v>2269.6039050662262</v>
      </c>
      <c r="FO376">
        <v>2339.8992495924149</v>
      </c>
      <c r="FP376">
        <v>2410.1945941186041</v>
      </c>
      <c r="FQ376">
        <v>2480.4899386447928</v>
      </c>
      <c r="FR376">
        <v>2521.9640896543078</v>
      </c>
      <c r="FS376">
        <v>2563.4382406638229</v>
      </c>
      <c r="FT376">
        <v>2604.9123916733379</v>
      </c>
      <c r="FU376">
        <v>2646.3865426828529</v>
      </c>
      <c r="FV376">
        <v>2521.9640896543078</v>
      </c>
      <c r="FW376">
        <v>2563.4382406638229</v>
      </c>
      <c r="FX376">
        <v>2604.9123916733379</v>
      </c>
      <c r="FY376">
        <v>3027.8042204630115</v>
      </c>
    </row>
    <row r="377" spans="2:181">
      <c r="B377" s="501" t="s">
        <v>925</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1215.1624413509462</v>
      </c>
      <c r="BM377" s="719">
        <v>1253.7526706949056</v>
      </c>
      <c r="BN377" s="737">
        <v>1292.3429000388653</v>
      </c>
      <c r="BO377" s="719">
        <v>1330.933129382825</v>
      </c>
      <c r="BP377" s="719">
        <v>1374.6343923746604</v>
      </c>
      <c r="BQ377" s="719">
        <v>1418.3356553664958</v>
      </c>
      <c r="BR377" s="737">
        <v>1462.0369183583311</v>
      </c>
      <c r="BS377" s="719">
        <v>1505.7381813501668</v>
      </c>
      <c r="BT377" s="719">
        <v>1524.3801987716647</v>
      </c>
      <c r="BU377" s="719">
        <v>1543.0222161931624</v>
      </c>
      <c r="BV377" s="737">
        <v>1561.6642336146606</v>
      </c>
      <c r="BW377" s="719">
        <v>1580.3062510361583</v>
      </c>
      <c r="BX377" s="719">
        <v>1599.9571370159842</v>
      </c>
      <c r="BY377" s="719">
        <v>1619.6080229958102</v>
      </c>
      <c r="BZ377" s="737">
        <v>1639.2589089756361</v>
      </c>
      <c r="CA377" s="719">
        <v>1658.9097949554618</v>
      </c>
      <c r="CB377" s="719">
        <v>1678.8190722193115</v>
      </c>
      <c r="CC377" s="719">
        <v>1698.7283494831609</v>
      </c>
      <c r="CD377" s="737">
        <v>1718.6376267470102</v>
      </c>
      <c r="CE377" s="719">
        <v>1738.5469040108599</v>
      </c>
      <c r="CF377" s="719">
        <v>1776.8667287872086</v>
      </c>
      <c r="CG377" s="719">
        <v>1815.1865535635575</v>
      </c>
      <c r="CH377" s="737">
        <v>1853.5063783399062</v>
      </c>
      <c r="CI377" s="719">
        <v>1891.8262031162549</v>
      </c>
      <c r="CJ377" s="719">
        <v>1905.7092962087829</v>
      </c>
      <c r="CK377" s="719">
        <v>1919.592389301311</v>
      </c>
      <c r="CL377" s="737">
        <v>1933.475482393839</v>
      </c>
      <c r="CM377" s="719">
        <v>941.95137683570147</v>
      </c>
      <c r="CN377" s="719">
        <v>955.01484776426673</v>
      </c>
      <c r="CO377" s="719">
        <v>968.078318692832</v>
      </c>
      <c r="CP377" s="737">
        <v>981.14178962139715</v>
      </c>
      <c r="CQ377" s="719">
        <v>994.20526054996242</v>
      </c>
      <c r="CR377" s="719">
        <v>1011.0124995994628</v>
      </c>
      <c r="CS377" s="719">
        <v>1027.8197386489633</v>
      </c>
      <c r="CT377" s="737">
        <v>1044.6269776984636</v>
      </c>
      <c r="CU377" s="719">
        <v>1061.434216747964</v>
      </c>
      <c r="CV377" s="719">
        <v>1093.3867181915284</v>
      </c>
      <c r="CW377" s="719">
        <v>1125.3392196350931</v>
      </c>
      <c r="CX377" s="737">
        <v>1157.2917210786577</v>
      </c>
      <c r="CY377" s="719">
        <v>1189.2442225222221</v>
      </c>
      <c r="CZ377" s="719">
        <v>1199.2611885839165</v>
      </c>
      <c r="DA377" s="719">
        <v>1209.2781546456106</v>
      </c>
      <c r="DB377" s="737">
        <v>1219.2951207073047</v>
      </c>
      <c r="DC377" s="719">
        <v>1229.3120867689991</v>
      </c>
      <c r="DD377" s="719">
        <v>1251.1453407242759</v>
      </c>
      <c r="DE377" s="719">
        <v>1272.9785946795528</v>
      </c>
      <c r="DF377" s="737">
        <v>1294.8118486348296</v>
      </c>
      <c r="DG377" s="719">
        <v>1316.6451025901065</v>
      </c>
      <c r="DH377" s="719">
        <v>1355.5807372323943</v>
      </c>
      <c r="DI377" s="719">
        <v>1394.5163718746821</v>
      </c>
      <c r="DJ377" s="737">
        <v>1433.45200651697</v>
      </c>
      <c r="DK377" s="719">
        <v>1472.3876411592578</v>
      </c>
      <c r="DL377" s="719">
        <v>1506.3584326962446</v>
      </c>
      <c r="DM377" s="719">
        <v>1540.3292242332309</v>
      </c>
      <c r="DN377" s="737">
        <v>1574.3000157702172</v>
      </c>
      <c r="DO377" s="507">
        <v>1608.270807307204</v>
      </c>
      <c r="DP377" s="507">
        <v>1625.744334893632</v>
      </c>
      <c r="DQ377" s="507">
        <v>1643.2178624800601</v>
      </c>
      <c r="DR377" s="507">
        <v>1660.6913900664881</v>
      </c>
      <c r="DS377" s="507">
        <v>1678.1649176529163</v>
      </c>
      <c r="DT377" s="507">
        <v>1726.1883390358726</v>
      </c>
      <c r="DU377" s="507"/>
      <c r="DV377" s="507">
        <v>1774.2117604188286</v>
      </c>
      <c r="DW377" s="507">
        <v>1822.2351818017848</v>
      </c>
      <c r="DX377" s="507">
        <v>1870.2586031847409</v>
      </c>
      <c r="DY377" s="507">
        <v>1894.1768293681432</v>
      </c>
      <c r="DZ377" s="507">
        <v>1918.0950555515456</v>
      </c>
      <c r="EA377">
        <v>1942.0132817349477</v>
      </c>
      <c r="EB377">
        <v>1965.93150791835</v>
      </c>
      <c r="EC377">
        <v>2044.2777384427177</v>
      </c>
      <c r="ED377">
        <v>2122.6239689670851</v>
      </c>
      <c r="EE377">
        <v>2200.9701994914526</v>
      </c>
      <c r="EF377">
        <v>2279.3164300158201</v>
      </c>
      <c r="EG377">
        <v>2327.9584828592747</v>
      </c>
      <c r="EI377">
        <v>2376.6005357027298</v>
      </c>
      <c r="EJ377">
        <v>2425.2425885461844</v>
      </c>
      <c r="EK377">
        <v>2473.884641389639</v>
      </c>
      <c r="EL377">
        <v>2501.1012684602338</v>
      </c>
      <c r="EM377">
        <v>2528.3178955308281</v>
      </c>
      <c r="EN377">
        <v>2555.5345226014224</v>
      </c>
      <c r="EO377">
        <v>2582.7511496720172</v>
      </c>
      <c r="EP377">
        <v>2612.0556307650854</v>
      </c>
      <c r="EQ377">
        <v>2641.3601118581537</v>
      </c>
      <c r="ER377">
        <v>2670.6645929512215</v>
      </c>
      <c r="ES377">
        <v>2699.9690740442898</v>
      </c>
      <c r="ET377">
        <v>2738.1702814267551</v>
      </c>
      <c r="EU377">
        <v>2776.3714888092204</v>
      </c>
      <c r="EV377">
        <v>2814.5726961916857</v>
      </c>
      <c r="EW377">
        <v>2852.7739035741511</v>
      </c>
      <c r="EX377">
        <v>2902.74266447429</v>
      </c>
      <c r="EY377">
        <v>2952.7114253744294</v>
      </c>
      <c r="EZ377">
        <v>3002.6801862745679</v>
      </c>
      <c r="FA377">
        <v>3052.6489471747072</v>
      </c>
      <c r="FB377">
        <v>3067.1933325888135</v>
      </c>
      <c r="FC377">
        <v>3081.7377180029207</v>
      </c>
      <c r="FD377">
        <v>3096.2821034170274</v>
      </c>
      <c r="FE377">
        <v>3110.8264888311337</v>
      </c>
      <c r="FF377">
        <v>3154.6817299592749</v>
      </c>
      <c r="FG377">
        <v>3198.5369710874165</v>
      </c>
      <c r="FH377">
        <v>3242.3922122155577</v>
      </c>
      <c r="FI377">
        <v>3286.2474533436989</v>
      </c>
      <c r="FJ377">
        <v>3366.0415574422159</v>
      </c>
      <c r="FK377">
        <v>3445.8356615407329</v>
      </c>
      <c r="FL377">
        <v>3525.6297656392499</v>
      </c>
      <c r="FM377">
        <v>3605.4238697377664</v>
      </c>
      <c r="FN377">
        <v>3673.0092845864469</v>
      </c>
      <c r="FO377">
        <v>3740.5946994351275</v>
      </c>
      <c r="FP377">
        <v>3808.1801142838081</v>
      </c>
      <c r="FQ377">
        <v>3875.7655291324886</v>
      </c>
      <c r="FR377">
        <v>3865.6598507199656</v>
      </c>
      <c r="FS377">
        <v>3855.5541723074421</v>
      </c>
      <c r="FT377">
        <v>3845.448493894919</v>
      </c>
      <c r="FU377">
        <v>3835.342815482396</v>
      </c>
      <c r="FV377">
        <v>3865.6598507199656</v>
      </c>
      <c r="FW377">
        <v>3855.5541723074421</v>
      </c>
      <c r="FX377">
        <v>3845.448493894919</v>
      </c>
      <c r="FY377">
        <v>4264.5129865676217</v>
      </c>
    </row>
    <row r="378" spans="2:181">
      <c r="B378" s="501" t="s">
        <v>1024</v>
      </c>
      <c r="C378" s="502"/>
      <c r="D378" s="507"/>
      <c r="E378" s="507"/>
      <c r="F378" s="507"/>
      <c r="G378" s="507"/>
      <c r="H378" s="507"/>
      <c r="I378" s="507"/>
      <c r="J378" s="507"/>
      <c r="K378" s="507"/>
      <c r="L378" s="507"/>
      <c r="M378" s="507"/>
      <c r="N378" s="507"/>
      <c r="O378" s="507"/>
      <c r="P378" s="507"/>
      <c r="Q378" s="507"/>
      <c r="R378" s="507"/>
      <c r="S378" s="507"/>
      <c r="T378" s="507"/>
      <c r="U378" s="507"/>
      <c r="V378" s="736">
        <v>484.45654038713548</v>
      </c>
      <c r="W378" s="719">
        <v>484.45654038713548</v>
      </c>
      <c r="X378" s="719">
        <v>492.665431207707</v>
      </c>
      <c r="Y378" s="719">
        <v>500.87432202827847</v>
      </c>
      <c r="Z378" s="736">
        <v>509.08321284884988</v>
      </c>
      <c r="AA378" s="719">
        <v>517.29210366942141</v>
      </c>
      <c r="AB378" s="719">
        <v>527.73680531078276</v>
      </c>
      <c r="AC378" s="719">
        <v>538.18150695214422</v>
      </c>
      <c r="AD378" s="737">
        <v>548.62620859350568</v>
      </c>
      <c r="AE378" s="719">
        <v>559.07091023486703</v>
      </c>
      <c r="AF378" s="719">
        <v>577.56883468325816</v>
      </c>
      <c r="AG378" s="719">
        <v>596.06675913164918</v>
      </c>
      <c r="AH378" s="737">
        <v>614.5646835800402</v>
      </c>
      <c r="AI378" s="719">
        <v>633.06260802843133</v>
      </c>
      <c r="AJ378" s="719">
        <v>638.25916437025626</v>
      </c>
      <c r="AK378" s="719">
        <v>643.45572071208119</v>
      </c>
      <c r="AL378" s="737">
        <v>648.65227705390612</v>
      </c>
      <c r="AM378" s="719">
        <v>653.84883339573105</v>
      </c>
      <c r="AN378" s="719">
        <v>672.1425298941482</v>
      </c>
      <c r="AO378" s="719">
        <v>690.43622639256535</v>
      </c>
      <c r="AP378" s="737">
        <v>708.72992289098249</v>
      </c>
      <c r="AQ378" s="719">
        <v>727.02361938939964</v>
      </c>
      <c r="AR378" s="719">
        <v>741.50086071593842</v>
      </c>
      <c r="AS378" s="719">
        <v>755.97810204247708</v>
      </c>
      <c r="AT378" s="719">
        <v>770.45534336901596</v>
      </c>
      <c r="AU378" s="719">
        <v>784.93258469555462</v>
      </c>
      <c r="AV378" s="719">
        <v>827.7013749261921</v>
      </c>
      <c r="AW378" s="719">
        <v>870.47016515682947</v>
      </c>
      <c r="AX378" s="737">
        <v>913.23895538746683</v>
      </c>
      <c r="AY378" s="719">
        <v>956.00774561810431</v>
      </c>
      <c r="AZ378" s="719">
        <v>966.06621323924514</v>
      </c>
      <c r="BA378" s="719">
        <v>976.12468086038598</v>
      </c>
      <c r="BB378" s="737">
        <v>986.18314848152693</v>
      </c>
      <c r="BC378" s="719">
        <v>996.24161610266776</v>
      </c>
      <c r="BD378" s="719">
        <v>1020.4211519534767</v>
      </c>
      <c r="BE378" s="719">
        <v>1044.6006878042858</v>
      </c>
      <c r="BF378" s="737">
        <v>1068.7802236550947</v>
      </c>
      <c r="BG378" s="719">
        <v>1092.9597595059038</v>
      </c>
      <c r="BH378" s="719">
        <v>1113.8628726311745</v>
      </c>
      <c r="BI378" s="719">
        <v>1134.7659857564452</v>
      </c>
      <c r="BJ378" s="737">
        <v>1155.6690988817159</v>
      </c>
      <c r="BK378" s="719">
        <v>1176.5722120069865</v>
      </c>
      <c r="BL378" s="719">
        <v>1206.5356120384033</v>
      </c>
      <c r="BM378" s="719">
        <v>1236.4990120698203</v>
      </c>
      <c r="BN378" s="737">
        <v>1266.4624121012371</v>
      </c>
      <c r="BO378" s="719">
        <v>1296.4258121326538</v>
      </c>
      <c r="BP378" s="719">
        <v>1330.1352052086268</v>
      </c>
      <c r="BQ378" s="719">
        <v>1363.8445982845994</v>
      </c>
      <c r="BR378" s="737">
        <v>1397.5539913605724</v>
      </c>
      <c r="BS378" s="719">
        <v>1431.263384436545</v>
      </c>
      <c r="BT378" s="719">
        <v>1444.2286553441645</v>
      </c>
      <c r="BU378" s="719">
        <v>1457.1939262517838</v>
      </c>
      <c r="BV378" s="737">
        <v>1470.159197159403</v>
      </c>
      <c r="BW378" s="719">
        <v>1483.1244680670225</v>
      </c>
      <c r="BX378" s="719">
        <v>1481.274230399189</v>
      </c>
      <c r="BY378" s="719">
        <v>1479.4239927313558</v>
      </c>
      <c r="BZ378" s="737">
        <v>1477.5737550635226</v>
      </c>
      <c r="CA378" s="719">
        <v>1475.7235173956892</v>
      </c>
      <c r="CB378" s="719">
        <v>1477.2171169138255</v>
      </c>
      <c r="CC378" s="719">
        <v>1478.7107164319614</v>
      </c>
      <c r="CD378" s="737">
        <v>1480.2043159500972</v>
      </c>
      <c r="CE378" s="719">
        <v>1481.6979154682335</v>
      </c>
      <c r="CF378" s="719">
        <v>1506.4252923863414</v>
      </c>
      <c r="CG378" s="719">
        <v>1531.1526693044495</v>
      </c>
      <c r="CH378" s="737">
        <v>1555.8800462225577</v>
      </c>
      <c r="CI378" s="719">
        <v>1580.6074231406656</v>
      </c>
      <c r="CJ378" s="719">
        <v>1589.0044466961147</v>
      </c>
      <c r="CK378" s="719">
        <v>1597.4014702515638</v>
      </c>
      <c r="CL378" s="737">
        <v>1605.7984938070131</v>
      </c>
      <c r="CM378" s="719">
        <v>941.95137683570147</v>
      </c>
      <c r="CN378" s="719">
        <v>955.01484776426673</v>
      </c>
      <c r="CO378" s="719">
        <v>968.078318692832</v>
      </c>
      <c r="CP378" s="737">
        <v>981.14178962139715</v>
      </c>
      <c r="CQ378" s="719">
        <v>994.20526054996242</v>
      </c>
      <c r="CR378" s="719">
        <v>1011.0124995994628</v>
      </c>
      <c r="CS378" s="719">
        <v>1027.8197386489633</v>
      </c>
      <c r="CT378" s="737">
        <v>1044.6269776984636</v>
      </c>
      <c r="CU378" s="719">
        <v>1061.434216747964</v>
      </c>
      <c r="CV378" s="719">
        <v>1093.3867181915284</v>
      </c>
      <c r="CW378" s="719">
        <v>1125.3392196350931</v>
      </c>
      <c r="CX378" s="737">
        <v>1157.2917210786577</v>
      </c>
      <c r="CY378" s="719">
        <v>1189.2442225222221</v>
      </c>
      <c r="CZ378" s="719">
        <v>1199.2611885839165</v>
      </c>
      <c r="DA378" s="719">
        <v>1209.2781546456106</v>
      </c>
      <c r="DB378" s="737">
        <v>1219.2951207073047</v>
      </c>
      <c r="DC378" s="719">
        <v>1229.3120867689991</v>
      </c>
      <c r="DD378" s="719">
        <v>1251.1453407242759</v>
      </c>
      <c r="DE378" s="719">
        <v>1272.9785946795528</v>
      </c>
      <c r="DF378" s="737">
        <v>1294.8118486348296</v>
      </c>
      <c r="DG378" s="719">
        <v>1316.6451025901065</v>
      </c>
      <c r="DH378" s="719">
        <v>1355.5807372323943</v>
      </c>
      <c r="DI378" s="719">
        <v>1394.5163718746821</v>
      </c>
      <c r="DJ378" s="737">
        <v>1433.45200651697</v>
      </c>
      <c r="DK378" s="719">
        <v>1472.3876411592578</v>
      </c>
      <c r="DL378" s="719">
        <v>1506.3584326962446</v>
      </c>
      <c r="DM378" s="719">
        <v>1540.3292242332309</v>
      </c>
      <c r="DN378" s="737">
        <v>1574.3000157702172</v>
      </c>
      <c r="DO378" s="507">
        <v>1608.270807307204</v>
      </c>
      <c r="DP378" s="507">
        <v>1625.744334893632</v>
      </c>
      <c r="DQ378" s="507">
        <v>1643.2178624800601</v>
      </c>
      <c r="DR378" s="507">
        <v>1660.6913900664881</v>
      </c>
      <c r="DS378" s="507">
        <v>1678.1649176529163</v>
      </c>
      <c r="DT378" s="507">
        <v>1726.1883390358726</v>
      </c>
      <c r="DU378" s="507"/>
      <c r="DV378" s="507">
        <v>1774.2117604188286</v>
      </c>
      <c r="DW378" s="507">
        <v>1822.2351818017848</v>
      </c>
      <c r="DX378" s="507">
        <v>1870.2586031847409</v>
      </c>
      <c r="DY378" s="507">
        <v>1894.1768293681432</v>
      </c>
      <c r="DZ378" s="507">
        <v>1918.0950555515456</v>
      </c>
      <c r="EA378">
        <v>1942.0132817349477</v>
      </c>
      <c r="EB378">
        <v>1965.93150791835</v>
      </c>
      <c r="EC378">
        <v>2029.9650443559988</v>
      </c>
      <c r="ED378">
        <v>2093.9985807936473</v>
      </c>
      <c r="EE378">
        <v>2158.0321172312961</v>
      </c>
      <c r="EF378">
        <v>2222.0656536689448</v>
      </c>
      <c r="EG378">
        <v>2254.1212827307008</v>
      </c>
      <c r="EI378">
        <v>2286.1769117924568</v>
      </c>
      <c r="EJ378">
        <v>2318.2325408542129</v>
      </c>
      <c r="EK378">
        <v>2350.2881699159689</v>
      </c>
      <c r="EL378">
        <v>2368.2420555667159</v>
      </c>
      <c r="EM378">
        <v>2386.1959412174624</v>
      </c>
      <c r="EN378">
        <v>2404.1498268682089</v>
      </c>
      <c r="EO378">
        <v>2422.1037125189559</v>
      </c>
      <c r="EP378">
        <v>2416.1404091992063</v>
      </c>
      <c r="EQ378">
        <v>2410.177105879457</v>
      </c>
      <c r="ER378">
        <v>2404.2138025597078</v>
      </c>
      <c r="ES378">
        <v>2398.2504992399581</v>
      </c>
      <c r="ET378">
        <v>2401.7838783222287</v>
      </c>
      <c r="EU378">
        <v>2405.3172574044993</v>
      </c>
      <c r="EV378">
        <v>2408.8506364867699</v>
      </c>
      <c r="EW378">
        <v>2412.3840155690409</v>
      </c>
      <c r="EX378">
        <v>2446.8285591630256</v>
      </c>
      <c r="EY378">
        <v>2481.2731027570107</v>
      </c>
      <c r="EZ378">
        <v>2515.7176463509959</v>
      </c>
      <c r="FA378">
        <v>2550.162189944981</v>
      </c>
      <c r="FB378">
        <v>2556.9109422050383</v>
      </c>
      <c r="FC378">
        <v>2563.6596944650955</v>
      </c>
      <c r="FD378">
        <v>2570.4084467251532</v>
      </c>
      <c r="FE378">
        <v>2577.1571989852105</v>
      </c>
      <c r="FF378">
        <v>2616.7140638136284</v>
      </c>
      <c r="FG378">
        <v>2656.2709286420468</v>
      </c>
      <c r="FH378">
        <v>2695.8277934704652</v>
      </c>
      <c r="FI378">
        <v>2735.3846582988831</v>
      </c>
      <c r="FJ378">
        <v>2794.4457270727826</v>
      </c>
      <c r="FK378">
        <v>2853.5067958466816</v>
      </c>
      <c r="FL378">
        <v>2912.5678646205802</v>
      </c>
      <c r="FM378">
        <v>2971.6289333944796</v>
      </c>
      <c r="FN378">
        <v>3029.8989682224528</v>
      </c>
      <c r="FO378">
        <v>3088.1690030504265</v>
      </c>
      <c r="FP378">
        <v>3146.4390378784001</v>
      </c>
      <c r="FQ378">
        <v>3204.7090727063733</v>
      </c>
      <c r="FR378">
        <v>3191.5054263076618</v>
      </c>
      <c r="FS378">
        <v>3178.3017799089507</v>
      </c>
      <c r="FT378">
        <v>3165.0981335102397</v>
      </c>
      <c r="FU378">
        <v>3151.8944871115282</v>
      </c>
      <c r="FV378">
        <v>3191.5054263076618</v>
      </c>
      <c r="FW378">
        <v>3178.3017799089507</v>
      </c>
      <c r="FX378">
        <v>3165.0981335102397</v>
      </c>
      <c r="FY378">
        <v>3510.0936775540958</v>
      </c>
    </row>
    <row r="379" spans="2:181">
      <c r="B379" s="760" t="s">
        <v>1448</v>
      </c>
      <c r="C379" s="497"/>
    </row>
    <row r="380" spans="2:181">
      <c r="B380" s="444"/>
      <c r="C380" s="497"/>
    </row>
    <row r="381" spans="2:181">
      <c r="B381" s="759" t="s">
        <v>1030</v>
      </c>
      <c r="C381" s="497"/>
    </row>
    <row r="382" spans="2:181" hidden="1">
      <c r="B382" s="572" t="s">
        <v>1031</v>
      </c>
      <c r="C382" s="573"/>
      <c r="D382" s="573"/>
      <c r="E382" s="573"/>
      <c r="F382" s="573"/>
      <c r="G382" s="573"/>
      <c r="H382" s="573"/>
      <c r="I382" s="573"/>
      <c r="J382" s="573"/>
      <c r="K382" s="573"/>
      <c r="L382" s="573"/>
      <c r="M382" s="573"/>
      <c r="N382" s="573"/>
      <c r="O382" s="573"/>
      <c r="P382" s="573"/>
      <c r="Q382" s="573"/>
      <c r="R382" s="573"/>
      <c r="S382" s="573" t="str">
        <f t="shared" ref="S382:AT382" si="11">+S391</f>
        <v>1999Q1</v>
      </c>
      <c r="T382" s="573" t="str">
        <f t="shared" si="11"/>
        <v>1999Q2</v>
      </c>
      <c r="U382" s="573" t="str">
        <f t="shared" si="11"/>
        <v>1999Q3</v>
      </c>
      <c r="V382" s="573" t="str">
        <f t="shared" si="11"/>
        <v>1999Q4</v>
      </c>
      <c r="W382" s="573" t="str">
        <f t="shared" si="11"/>
        <v>2000Q1</v>
      </c>
      <c r="X382" s="573" t="str">
        <f t="shared" si="11"/>
        <v>2000Q2</v>
      </c>
      <c r="Y382" s="573" t="str">
        <f t="shared" si="11"/>
        <v>2000Q3</v>
      </c>
      <c r="Z382" s="573" t="str">
        <f t="shared" si="11"/>
        <v>2000Q4</v>
      </c>
      <c r="AA382" s="573" t="str">
        <f t="shared" si="11"/>
        <v>2001Q1</v>
      </c>
      <c r="AB382" s="573" t="str">
        <f t="shared" si="11"/>
        <v>2001Q2</v>
      </c>
      <c r="AC382" s="573" t="str">
        <f t="shared" si="11"/>
        <v>2001Q3</v>
      </c>
      <c r="AD382" s="573" t="str">
        <f t="shared" si="11"/>
        <v>2001Q4</v>
      </c>
      <c r="AE382" s="573" t="str">
        <f t="shared" si="11"/>
        <v>2002Q1</v>
      </c>
      <c r="AF382" s="573" t="str">
        <f t="shared" si="11"/>
        <v>2002Q2</v>
      </c>
      <c r="AG382" s="573" t="str">
        <f t="shared" si="11"/>
        <v>2002Q3</v>
      </c>
      <c r="AH382" s="573" t="str">
        <f t="shared" si="11"/>
        <v>2002Q4</v>
      </c>
      <c r="AI382" s="573" t="str">
        <f t="shared" si="11"/>
        <v>2003Q1</v>
      </c>
      <c r="AJ382" s="573" t="str">
        <f t="shared" si="11"/>
        <v>2003Q2</v>
      </c>
      <c r="AK382" s="573" t="str">
        <f t="shared" si="11"/>
        <v>2003Q3</v>
      </c>
      <c r="AL382" s="573" t="str">
        <f t="shared" si="11"/>
        <v>2003Q4</v>
      </c>
      <c r="AM382" s="573" t="str">
        <f t="shared" si="11"/>
        <v>2004Q1</v>
      </c>
      <c r="AN382" s="573" t="str">
        <f t="shared" si="11"/>
        <v>2004Q2</v>
      </c>
      <c r="AO382" s="573" t="str">
        <f t="shared" si="11"/>
        <v>2004Q3</v>
      </c>
      <c r="AP382" s="573" t="str">
        <f t="shared" si="11"/>
        <v>2004Q4</v>
      </c>
      <c r="AQ382" s="573" t="str">
        <f t="shared" si="11"/>
        <v>2005Q1</v>
      </c>
      <c r="AR382" s="573" t="str">
        <f t="shared" si="11"/>
        <v>2005Q2</v>
      </c>
      <c r="AS382" s="573" t="str">
        <f t="shared" si="11"/>
        <v>2005Q3</v>
      </c>
      <c r="AT382" s="573" t="str">
        <f t="shared" si="11"/>
        <v>2005Q4</v>
      </c>
      <c r="AU382" s="573" t="str">
        <f>+AU391</f>
        <v>2006Q1</v>
      </c>
      <c r="AV382" s="573" t="str">
        <f t="shared" ref="AV382:CC382" si="12">+AV391</f>
        <v>2006Q2</v>
      </c>
      <c r="AW382" s="573" t="str">
        <f t="shared" si="12"/>
        <v>2006Q3</v>
      </c>
      <c r="AX382" s="573" t="str">
        <f t="shared" si="12"/>
        <v>2006Q4</v>
      </c>
      <c r="AY382" s="573" t="str">
        <f t="shared" si="12"/>
        <v>2007Q1</v>
      </c>
      <c r="AZ382" s="573" t="str">
        <f t="shared" si="12"/>
        <v>2007Q2</v>
      </c>
      <c r="BA382" s="573" t="str">
        <f t="shared" si="12"/>
        <v>2007Q3</v>
      </c>
      <c r="BB382" s="573" t="str">
        <f t="shared" si="12"/>
        <v>2007Q4</v>
      </c>
      <c r="BC382" s="573" t="str">
        <f t="shared" si="12"/>
        <v>2008Q1</v>
      </c>
      <c r="BD382" s="573" t="str">
        <f t="shared" si="12"/>
        <v>2008Q2</v>
      </c>
      <c r="BE382" s="573" t="str">
        <f t="shared" si="12"/>
        <v>2008Q3</v>
      </c>
      <c r="BF382" s="573" t="str">
        <f t="shared" si="12"/>
        <v>2008Q4</v>
      </c>
      <c r="BG382" s="573" t="str">
        <f t="shared" si="12"/>
        <v>2009Q1</v>
      </c>
      <c r="BH382" s="573" t="str">
        <f t="shared" si="12"/>
        <v>2009Q2</v>
      </c>
      <c r="BI382" s="573" t="str">
        <f t="shared" si="12"/>
        <v>2009Q3</v>
      </c>
      <c r="BJ382" s="573" t="str">
        <f t="shared" si="12"/>
        <v>2009Q4</v>
      </c>
      <c r="BK382" s="573" t="str">
        <f t="shared" si="12"/>
        <v>2010Q1</v>
      </c>
      <c r="BL382" s="573" t="str">
        <f t="shared" si="12"/>
        <v>2010Q2</v>
      </c>
      <c r="BM382" s="573" t="str">
        <f t="shared" si="12"/>
        <v>2010Q3</v>
      </c>
      <c r="BN382" s="573" t="str">
        <f t="shared" si="12"/>
        <v>2010Q4</v>
      </c>
      <c r="BO382" s="573" t="str">
        <f t="shared" si="12"/>
        <v>2011Q1</v>
      </c>
      <c r="BP382" s="573" t="str">
        <f t="shared" si="12"/>
        <v>2011Q2</v>
      </c>
      <c r="BQ382" s="573" t="str">
        <f t="shared" si="12"/>
        <v>2011Q3</v>
      </c>
      <c r="BR382" s="573" t="str">
        <f t="shared" si="12"/>
        <v>2011Q4</v>
      </c>
      <c r="BS382" s="573" t="str">
        <f t="shared" si="12"/>
        <v>2012Q1</v>
      </c>
      <c r="BT382" s="573" t="str">
        <f t="shared" si="12"/>
        <v>2012Q2</v>
      </c>
      <c r="BU382" s="573" t="str">
        <f t="shared" si="12"/>
        <v>2012Q3</v>
      </c>
      <c r="BV382" s="573" t="str">
        <f t="shared" si="12"/>
        <v>2012Q4</v>
      </c>
      <c r="BW382" s="573" t="str">
        <f t="shared" si="12"/>
        <v>2013Q1</v>
      </c>
      <c r="BX382" s="573" t="str">
        <f t="shared" si="12"/>
        <v>2013Q2</v>
      </c>
      <c r="BY382" s="573" t="str">
        <f t="shared" si="12"/>
        <v>2013Q3</v>
      </c>
      <c r="BZ382" s="573" t="str">
        <f t="shared" si="12"/>
        <v>2013Q4</v>
      </c>
      <c r="CA382" s="573" t="str">
        <f t="shared" si="12"/>
        <v>2014Q1</v>
      </c>
      <c r="CB382" s="573" t="str">
        <f t="shared" si="12"/>
        <v>2014Q2</v>
      </c>
      <c r="CC382" s="573" t="str">
        <f t="shared" si="12"/>
        <v>2014Q3</v>
      </c>
      <c r="CD382" s="573" t="str">
        <f t="shared" ref="CD382" si="13">+CD391</f>
        <v>2014Q4</v>
      </c>
      <c r="CE382" s="573" t="str">
        <f t="shared" ref="CE382:CX382" si="14">+CE391</f>
        <v>2015Q1</v>
      </c>
      <c r="CF382" s="573" t="str">
        <f t="shared" si="14"/>
        <v>2015Q2</v>
      </c>
      <c r="CG382" s="573" t="str">
        <f t="shared" si="14"/>
        <v>2015Q3</v>
      </c>
      <c r="CH382" s="573" t="str">
        <f t="shared" si="14"/>
        <v>2015Q4</v>
      </c>
      <c r="CI382" s="573" t="str">
        <f t="shared" si="14"/>
        <v>2016Q1</v>
      </c>
      <c r="CJ382" s="573" t="str">
        <f t="shared" si="14"/>
        <v>2016Q2</v>
      </c>
      <c r="CK382" s="573" t="str">
        <f t="shared" si="14"/>
        <v>2016Q3</v>
      </c>
      <c r="CL382" s="573" t="str">
        <f t="shared" si="14"/>
        <v>2016Q4</v>
      </c>
      <c r="CM382" s="573" t="str">
        <f t="shared" si="14"/>
        <v>2017Q1</v>
      </c>
      <c r="CN382" s="573" t="str">
        <f t="shared" si="14"/>
        <v>2017Q2</v>
      </c>
      <c r="CO382" s="573" t="str">
        <f t="shared" si="14"/>
        <v>2017Q3</v>
      </c>
      <c r="CP382" s="573" t="str">
        <f t="shared" si="14"/>
        <v>2017Q4</v>
      </c>
      <c r="CQ382" s="573" t="str">
        <f t="shared" si="14"/>
        <v>2018Q1</v>
      </c>
      <c r="CR382" s="573" t="str">
        <f t="shared" si="14"/>
        <v>2018Q2</v>
      </c>
      <c r="CS382" s="573" t="str">
        <f t="shared" si="14"/>
        <v>2018Q3</v>
      </c>
      <c r="CT382" s="573" t="str">
        <f t="shared" si="14"/>
        <v>2018Q4</v>
      </c>
      <c r="CU382" s="573" t="str">
        <f t="shared" si="14"/>
        <v>2019Q1</v>
      </c>
      <c r="CV382" s="573" t="str">
        <f t="shared" si="14"/>
        <v>2019Q2</v>
      </c>
      <c r="CW382" s="573" t="str">
        <f t="shared" si="14"/>
        <v>2019Q3</v>
      </c>
      <c r="CX382" s="573" t="str">
        <f t="shared" si="14"/>
        <v>2019Q4</v>
      </c>
      <c r="CY382" s="573" t="s">
        <v>551</v>
      </c>
      <c r="CZ382" s="573" t="s">
        <v>552</v>
      </c>
      <c r="DA382" s="573" t="s">
        <v>553</v>
      </c>
      <c r="DB382" s="573" t="s">
        <v>554</v>
      </c>
      <c r="DC382" s="573"/>
      <c r="DD382" s="573"/>
      <c r="DE382" s="573"/>
      <c r="DF382" s="573"/>
      <c r="DG382" s="573"/>
      <c r="DH382" s="573"/>
      <c r="DI382" s="573"/>
      <c r="DJ382" s="573"/>
      <c r="DK382" s="573"/>
      <c r="DL382" s="573"/>
      <c r="DM382" s="573"/>
      <c r="DN382" s="573"/>
      <c r="DO382" s="573"/>
      <c r="DP382" s="573"/>
      <c r="DQ382" s="573"/>
      <c r="DR382" s="573"/>
      <c r="DS382" s="573"/>
      <c r="DT382" s="573"/>
      <c r="DU382" s="573"/>
      <c r="DV382" s="573"/>
      <c r="DW382" s="573"/>
      <c r="DX382" s="573"/>
      <c r="DY382" s="573"/>
      <c r="DZ382" s="573"/>
    </row>
    <row r="383" spans="2:181" hidden="1">
      <c r="B383" s="570" t="str">
        <f>+B378</f>
        <v>Gross National Disposable Income, after taxes, RWF bln in constant 2014 prices</v>
      </c>
      <c r="C383" s="571"/>
      <c r="D383" s="571"/>
      <c r="E383" s="571"/>
      <c r="F383" s="571"/>
      <c r="G383" s="571"/>
      <c r="H383" s="571"/>
      <c r="I383" s="571"/>
      <c r="J383" s="571"/>
      <c r="K383" s="571"/>
      <c r="L383" s="571"/>
      <c r="M383" s="571"/>
      <c r="N383" s="571"/>
      <c r="O383" s="571"/>
      <c r="P383" s="571"/>
      <c r="Q383" s="571"/>
      <c r="R383" s="571"/>
      <c r="S383" s="571">
        <f t="shared" ref="S383:AX383" si="15">+S80</f>
        <v>813</v>
      </c>
      <c r="T383" s="571">
        <f t="shared" si="15"/>
        <v>873</v>
      </c>
      <c r="U383" s="571">
        <f t="shared" si="15"/>
        <v>960</v>
      </c>
      <c r="V383" s="571">
        <f t="shared" si="15"/>
        <v>961</v>
      </c>
      <c r="W383" s="571">
        <f t="shared" si="15"/>
        <v>922</v>
      </c>
      <c r="X383" s="571">
        <f t="shared" si="15"/>
        <v>941</v>
      </c>
      <c r="Y383" s="571">
        <f t="shared" si="15"/>
        <v>995</v>
      </c>
      <c r="Z383" s="571">
        <f t="shared" si="15"/>
        <v>1024</v>
      </c>
      <c r="AA383" s="571">
        <f t="shared" si="15"/>
        <v>1009</v>
      </c>
      <c r="AB383" s="571">
        <f t="shared" si="15"/>
        <v>1067</v>
      </c>
      <c r="AC383" s="571">
        <f t="shared" si="15"/>
        <v>1113</v>
      </c>
      <c r="AD383" s="571">
        <f t="shared" si="15"/>
        <v>1127</v>
      </c>
      <c r="AE383" s="571">
        <f t="shared" si="15"/>
        <v>1133</v>
      </c>
      <c r="AF383" s="571">
        <f t="shared" si="15"/>
        <v>1121</v>
      </c>
      <c r="AG383" s="571">
        <f t="shared" si="15"/>
        <v>1152</v>
      </c>
      <c r="AH383" s="571">
        <f t="shared" si="15"/>
        <v>1180</v>
      </c>
      <c r="AI383" s="571">
        <f t="shared" si="15"/>
        <v>1191</v>
      </c>
      <c r="AJ383" s="571">
        <f t="shared" si="15"/>
        <v>1193</v>
      </c>
      <c r="AK383" s="571">
        <f t="shared" si="15"/>
        <v>1244</v>
      </c>
      <c r="AL383" s="571">
        <f t="shared" si="15"/>
        <v>1294</v>
      </c>
      <c r="AM383" s="571">
        <f t="shared" si="15"/>
        <v>1292</v>
      </c>
      <c r="AN383" s="571">
        <f t="shared" si="15"/>
        <v>1263</v>
      </c>
      <c r="AO383" s="571">
        <f t="shared" si="15"/>
        <v>1373</v>
      </c>
      <c r="AP383" s="571">
        <f t="shared" si="15"/>
        <v>1386</v>
      </c>
      <c r="AQ383" s="571">
        <f t="shared" si="15"/>
        <v>1400</v>
      </c>
      <c r="AR383" s="571">
        <f t="shared" si="15"/>
        <v>1399</v>
      </c>
      <c r="AS383" s="571">
        <f t="shared" si="15"/>
        <v>1471</v>
      </c>
      <c r="AT383" s="571">
        <f t="shared" si="15"/>
        <v>1503</v>
      </c>
      <c r="AU383" s="571">
        <f t="shared" si="15"/>
        <v>1323</v>
      </c>
      <c r="AV383" s="571">
        <f t="shared" si="15"/>
        <v>1421</v>
      </c>
      <c r="AW383" s="571">
        <f t="shared" si="15"/>
        <v>1561</v>
      </c>
      <c r="AX383" s="571">
        <f t="shared" si="15"/>
        <v>1564</v>
      </c>
      <c r="AY383" s="571">
        <f t="shared" ref="AY383:CD383" si="16">+AY80</f>
        <v>1500</v>
      </c>
      <c r="AZ383" s="571">
        <f t="shared" si="16"/>
        <v>1531</v>
      </c>
      <c r="BA383" s="571">
        <f t="shared" si="16"/>
        <v>1619</v>
      </c>
      <c r="BB383" s="571">
        <f t="shared" si="16"/>
        <v>1666</v>
      </c>
      <c r="BC383" s="571">
        <f t="shared" si="16"/>
        <v>1642</v>
      </c>
      <c r="BD383" s="571">
        <f t="shared" si="16"/>
        <v>1736</v>
      </c>
      <c r="BE383" s="571">
        <f t="shared" si="16"/>
        <v>1810</v>
      </c>
      <c r="BF383" s="571">
        <f t="shared" si="16"/>
        <v>1833</v>
      </c>
      <c r="BG383" s="571">
        <f t="shared" si="16"/>
        <v>1842</v>
      </c>
      <c r="BH383" s="571">
        <f t="shared" si="16"/>
        <v>1824</v>
      </c>
      <c r="BI383" s="571">
        <f t="shared" si="16"/>
        <v>1874</v>
      </c>
      <c r="BJ383" s="571">
        <f t="shared" si="16"/>
        <v>1920</v>
      </c>
      <c r="BK383" s="571">
        <f t="shared" si="16"/>
        <v>1937</v>
      </c>
      <c r="BL383" s="571">
        <f t="shared" si="16"/>
        <v>1940</v>
      </c>
      <c r="BM383" s="571">
        <f t="shared" si="16"/>
        <v>2024</v>
      </c>
      <c r="BN383" s="571">
        <f t="shared" si="16"/>
        <v>2105</v>
      </c>
      <c r="BO383" s="571">
        <f t="shared" si="16"/>
        <v>2101</v>
      </c>
      <c r="BP383" s="571">
        <f t="shared" si="16"/>
        <v>2055</v>
      </c>
      <c r="BQ383" s="571">
        <f t="shared" si="16"/>
        <v>2234</v>
      </c>
      <c r="BR383" s="571">
        <f t="shared" si="16"/>
        <v>2254</v>
      </c>
      <c r="BS383" s="571">
        <f t="shared" si="16"/>
        <v>2277</v>
      </c>
      <c r="BT383" s="571">
        <f t="shared" si="16"/>
        <v>2275</v>
      </c>
      <c r="BU383" s="571">
        <f t="shared" si="16"/>
        <v>2393</v>
      </c>
      <c r="BV383" s="571">
        <f t="shared" si="16"/>
        <v>2445</v>
      </c>
      <c r="BW383" s="571">
        <f t="shared" si="16"/>
        <v>2384</v>
      </c>
      <c r="BX383" s="571">
        <f t="shared" si="16"/>
        <v>2456</v>
      </c>
      <c r="BY383" s="571">
        <f t="shared" si="16"/>
        <v>2455</v>
      </c>
      <c r="BZ383" s="571">
        <f t="shared" si="16"/>
        <v>2539</v>
      </c>
      <c r="CA383" s="571">
        <f t="shared" si="16"/>
        <v>2504</v>
      </c>
      <c r="CB383" s="571">
        <f t="shared" si="16"/>
        <v>2610</v>
      </c>
      <c r="CC383" s="571">
        <f t="shared" si="16"/>
        <v>2368</v>
      </c>
      <c r="CD383" s="571">
        <f t="shared" si="16"/>
        <v>2910</v>
      </c>
      <c r="CE383" s="571">
        <f t="shared" ref="CE383:DB383" si="17">+CE80</f>
        <v>2723</v>
      </c>
      <c r="CF383" s="571">
        <f t="shared" si="17"/>
        <v>2858</v>
      </c>
      <c r="CG383" s="571">
        <f t="shared" si="17"/>
        <v>2569</v>
      </c>
      <c r="CH383" s="571">
        <f t="shared" si="17"/>
        <v>3164</v>
      </c>
      <c r="CI383" s="571">
        <f t="shared" si="17"/>
        <v>2955</v>
      </c>
      <c r="CJ383" s="571">
        <f t="shared" si="17"/>
        <v>3059</v>
      </c>
      <c r="CK383" s="571">
        <f t="shared" si="17"/>
        <v>2689</v>
      </c>
      <c r="CL383" s="571">
        <f t="shared" si="17"/>
        <v>3251</v>
      </c>
      <c r="CM383" s="571">
        <f t="shared" si="17"/>
        <v>3016</v>
      </c>
      <c r="CN383" s="571">
        <f t="shared" si="17"/>
        <v>3213</v>
      </c>
      <c r="CO383" s="571">
        <f t="shared" si="17"/>
        <v>2808</v>
      </c>
      <c r="CP383" s="571">
        <f t="shared" si="17"/>
        <v>3479</v>
      </c>
      <c r="CQ383" s="571">
        <f t="shared" si="17"/>
        <v>3264</v>
      </c>
      <c r="CR383" s="571">
        <f t="shared" si="17"/>
        <v>3433</v>
      </c>
      <c r="CS383" s="571">
        <f t="shared" si="17"/>
        <v>3026</v>
      </c>
      <c r="CT383" s="571">
        <f t="shared" si="17"/>
        <v>3803</v>
      </c>
      <c r="CU383" s="571">
        <f t="shared" si="17"/>
        <v>3468</v>
      </c>
      <c r="CV383" s="571">
        <f t="shared" si="17"/>
        <v>3885</v>
      </c>
      <c r="CW383" s="571">
        <f t="shared" si="17"/>
        <v>3383</v>
      </c>
      <c r="CX383" s="571">
        <f t="shared" si="17"/>
        <v>4046</v>
      </c>
      <c r="CY383" s="571">
        <f t="shared" si="17"/>
        <v>3621</v>
      </c>
      <c r="CZ383" s="571">
        <f t="shared" si="17"/>
        <v>3451</v>
      </c>
      <c r="DA383" s="571">
        <f t="shared" si="17"/>
        <v>3258</v>
      </c>
      <c r="DB383" s="571">
        <f t="shared" si="17"/>
        <v>4042</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81" hidden="1">
      <c r="B384" s="570" t="str">
        <f>+B374</f>
        <v>Net primary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18">+S223*S268/1000/(S103/100)</f>
        <v>#DIV/0!</v>
      </c>
      <c r="T384" s="571" t="e">
        <f t="shared" si="18"/>
        <v>#DIV/0!</v>
      </c>
      <c r="U384" s="571" t="e">
        <f t="shared" si="18"/>
        <v>#DIV/0!</v>
      </c>
      <c r="V384" s="571" t="e">
        <f t="shared" si="18"/>
        <v>#DIV/0!</v>
      </c>
      <c r="W384" s="571" t="e">
        <f t="shared" si="18"/>
        <v>#DIV/0!</v>
      </c>
      <c r="X384" s="571" t="e">
        <f t="shared" si="18"/>
        <v>#DIV/0!</v>
      </c>
      <c r="Y384" s="571" t="e">
        <f t="shared" si="18"/>
        <v>#DIV/0!</v>
      </c>
      <c r="Z384" s="571" t="e">
        <f t="shared" si="18"/>
        <v>#DIV/0!</v>
      </c>
      <c r="AA384" s="571" t="e">
        <f t="shared" si="18"/>
        <v>#DIV/0!</v>
      </c>
      <c r="AB384" s="571" t="e">
        <f t="shared" si="18"/>
        <v>#DIV/0!</v>
      </c>
      <c r="AC384" s="571" t="e">
        <f t="shared" si="18"/>
        <v>#DIV/0!</v>
      </c>
      <c r="AD384" s="571" t="e">
        <f t="shared" si="18"/>
        <v>#DIV/0!</v>
      </c>
      <c r="AE384" s="571" t="e">
        <f t="shared" si="18"/>
        <v>#DIV/0!</v>
      </c>
      <c r="AF384" s="571" t="e">
        <f t="shared" si="18"/>
        <v>#DIV/0!</v>
      </c>
      <c r="AG384" s="571" t="e">
        <f t="shared" si="18"/>
        <v>#DIV/0!</v>
      </c>
      <c r="AH384" s="571" t="e">
        <f t="shared" si="18"/>
        <v>#DIV/0!</v>
      </c>
      <c r="AI384" s="571" t="e">
        <f t="shared" si="18"/>
        <v>#DIV/0!</v>
      </c>
      <c r="AJ384" s="571" t="e">
        <f t="shared" si="18"/>
        <v>#DIV/0!</v>
      </c>
      <c r="AK384" s="571" t="e">
        <f t="shared" si="18"/>
        <v>#DIV/0!</v>
      </c>
      <c r="AL384" s="571" t="e">
        <f t="shared" si="18"/>
        <v>#DIV/0!</v>
      </c>
      <c r="AM384" s="571" t="e">
        <f t="shared" si="18"/>
        <v>#DIV/0!</v>
      </c>
      <c r="AN384" s="571" t="e">
        <f t="shared" si="18"/>
        <v>#DIV/0!</v>
      </c>
      <c r="AO384" s="571" t="e">
        <f t="shared" si="18"/>
        <v>#DIV/0!</v>
      </c>
      <c r="AP384" s="571" t="e">
        <f t="shared" si="18"/>
        <v>#DIV/0!</v>
      </c>
      <c r="AQ384" s="571" t="e">
        <f t="shared" si="18"/>
        <v>#DIV/0!</v>
      </c>
      <c r="AR384" s="571" t="e">
        <f t="shared" si="18"/>
        <v>#DIV/0!</v>
      </c>
      <c r="AS384" s="571" t="e">
        <f t="shared" si="18"/>
        <v>#DIV/0!</v>
      </c>
      <c r="AT384" s="571" t="e">
        <f t="shared" si="18"/>
        <v>#DIV/0!</v>
      </c>
      <c r="AU384" s="571">
        <f t="shared" si="18"/>
        <v>-13.589608239707371</v>
      </c>
      <c r="AV384" s="571">
        <f t="shared" si="18"/>
        <v>-13.108089801402155</v>
      </c>
      <c r="AW384" s="571">
        <f t="shared" si="18"/>
        <v>-13.526511997495421</v>
      </c>
      <c r="AX384" s="571">
        <f t="shared" si="18"/>
        <v>-13.059781367063277</v>
      </c>
      <c r="AY384" s="571">
        <f t="shared" ref="AY384:CD384" si="19">+AY223*AY268/1000/(AY103/100)</f>
        <v>-7.1464556902415968</v>
      </c>
      <c r="AZ384" s="571">
        <f t="shared" si="19"/>
        <v>-6.7196052134777506</v>
      </c>
      <c r="BA384" s="571">
        <f t="shared" si="19"/>
        <v>-6.7388165727768143</v>
      </c>
      <c r="BB384" s="571">
        <f t="shared" si="19"/>
        <v>-6.5180570063771563</v>
      </c>
      <c r="BC384" s="571">
        <f t="shared" si="19"/>
        <v>-13.596165154044765</v>
      </c>
      <c r="BD384" s="571">
        <f t="shared" si="19"/>
        <v>-12.889447332843716</v>
      </c>
      <c r="BE384" s="571">
        <f t="shared" si="19"/>
        <v>-12.375767665570411</v>
      </c>
      <c r="BF384" s="571">
        <f t="shared" si="19"/>
        <v>-11.938395176453067</v>
      </c>
      <c r="BG384" s="571">
        <f t="shared" si="19"/>
        <v>-12.428886488509345</v>
      </c>
      <c r="BH384" s="571">
        <f t="shared" si="19"/>
        <v>-12.438338786610252</v>
      </c>
      <c r="BI384" s="571">
        <f t="shared" si="19"/>
        <v>-12.1634129570306</v>
      </c>
      <c r="BJ384" s="571">
        <f t="shared" si="19"/>
        <v>-11.923234465001348</v>
      </c>
      <c r="BK384" s="571">
        <f t="shared" si="19"/>
        <v>-12.923648350976777</v>
      </c>
      <c r="BL384" s="571">
        <f t="shared" si="19"/>
        <v>-12.826799035614567</v>
      </c>
      <c r="BM384" s="571">
        <f t="shared" si="19"/>
        <v>-12.975584500165665</v>
      </c>
      <c r="BN384" s="571">
        <f t="shared" si="19"/>
        <v>-12.779236226434962</v>
      </c>
      <c r="BO384" s="571">
        <f t="shared" si="19"/>
        <v>-16.677544746652885</v>
      </c>
      <c r="BP384" s="571">
        <f t="shared" si="19"/>
        <v>-15.688203979029286</v>
      </c>
      <c r="BQ384" s="571">
        <f t="shared" si="19"/>
        <v>-15.658973337266506</v>
      </c>
      <c r="BR384" s="571">
        <f t="shared" si="19"/>
        <v>-15.74214802128672</v>
      </c>
      <c r="BS384" s="571">
        <f t="shared" si="19"/>
        <v>-37.635044493480656</v>
      </c>
      <c r="BT384" s="571">
        <f t="shared" si="19"/>
        <v>-36.379698212229904</v>
      </c>
      <c r="BU384" s="571">
        <f t="shared" si="19"/>
        <v>-36.786830910675256</v>
      </c>
      <c r="BV384" s="571">
        <f t="shared" si="19"/>
        <v>-37.508611062213674</v>
      </c>
      <c r="BW384" s="571">
        <f t="shared" si="19"/>
        <v>-53.564708748817964</v>
      </c>
      <c r="BX384" s="571">
        <f t="shared" si="19"/>
        <v>-54.143724028975477</v>
      </c>
      <c r="BY384" s="571">
        <f t="shared" si="19"/>
        <v>-53.977552021142188</v>
      </c>
      <c r="BZ384" s="571">
        <f t="shared" si="19"/>
        <v>-54.109441466481655</v>
      </c>
      <c r="CA384" s="571">
        <f t="shared" si="19"/>
        <v>-57.674507855312228</v>
      </c>
      <c r="CB384" s="571">
        <f t="shared" si="19"/>
        <v>-56.977839091646757</v>
      </c>
      <c r="CC384" s="571">
        <f t="shared" si="19"/>
        <v>-56.341720965720349</v>
      </c>
      <c r="CD384" s="571">
        <f t="shared" si="19"/>
        <v>-60.168870359380207</v>
      </c>
      <c r="CE384" s="571">
        <f t="shared" ref="CE384:DB384" si="20">+CE223*CE268/1000/(CE103/100)</f>
        <v>-43.277425102964671</v>
      </c>
      <c r="CF384" s="571">
        <f t="shared" si="20"/>
        <v>-43.93711410705572</v>
      </c>
      <c r="CG384" s="571">
        <f t="shared" si="20"/>
        <v>-43.049135423001118</v>
      </c>
      <c r="CH384" s="571">
        <f t="shared" si="20"/>
        <v>-44.749440400108988</v>
      </c>
      <c r="CI384" s="571">
        <f t="shared" si="20"/>
        <v>-109.21463273985729</v>
      </c>
      <c r="CJ384" s="571">
        <f t="shared" si="20"/>
        <v>-109.61063002536017</v>
      </c>
      <c r="CK384" s="571">
        <f t="shared" si="20"/>
        <v>-111.17602019190252</v>
      </c>
      <c r="CL384" s="571">
        <f t="shared" si="20"/>
        <v>-109.05694859781872</v>
      </c>
      <c r="CM384" s="571">
        <f t="shared" si="20"/>
        <v>-87.724968496580274</v>
      </c>
      <c r="CN384" s="571">
        <f t="shared" si="20"/>
        <v>-99.042210158210722</v>
      </c>
      <c r="CO384" s="571">
        <f t="shared" si="20"/>
        <v>-108.96353973104341</v>
      </c>
      <c r="CP384" s="571">
        <f t="shared" si="20"/>
        <v>-105.91940479467044</v>
      </c>
      <c r="CQ384" s="571">
        <f t="shared" si="20"/>
        <v>-120.79563732552246</v>
      </c>
      <c r="CR384" s="571">
        <f t="shared" si="20"/>
        <v>-130.06154804055757</v>
      </c>
      <c r="CS384" s="571">
        <f t="shared" si="20"/>
        <v>-117.14963768986932</v>
      </c>
      <c r="CT384" s="571">
        <f t="shared" si="20"/>
        <v>-116.9696794110009</v>
      </c>
      <c r="CU384" s="571">
        <f t="shared" si="20"/>
        <v>-128.57176232090208</v>
      </c>
      <c r="CV384" s="571">
        <f t="shared" si="20"/>
        <v>-118.04935378255372</v>
      </c>
      <c r="CW384" s="571">
        <f t="shared" si="20"/>
        <v>-115.71952404250942</v>
      </c>
      <c r="CX384" s="571">
        <f t="shared" si="20"/>
        <v>-102.70445577446664</v>
      </c>
      <c r="CY384" s="571">
        <f t="shared" si="20"/>
        <v>-73.46437030172946</v>
      </c>
      <c r="CZ384" s="571">
        <f t="shared" si="20"/>
        <v>-72.424283433449048</v>
      </c>
      <c r="DA384" s="571">
        <f t="shared" si="20"/>
        <v>-70.049457953257132</v>
      </c>
      <c r="DB384" s="571">
        <f t="shared" si="20"/>
        <v>-58.414496824902628</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+B375</f>
        <v>Net secondary income BOP in constant 2014 RWF bln ($ at current ER, divided by Pgdp)</v>
      </c>
      <c r="C385" s="571"/>
      <c r="D385" s="571"/>
      <c r="E385" s="571"/>
      <c r="F385" s="571"/>
      <c r="G385" s="571"/>
      <c r="H385" s="571"/>
      <c r="I385" s="571"/>
      <c r="J385" s="571"/>
      <c r="K385" s="571"/>
      <c r="L385" s="571"/>
      <c r="M385" s="571"/>
      <c r="N385" s="571"/>
      <c r="O385" s="571"/>
      <c r="P385" s="571"/>
      <c r="Q385" s="571"/>
      <c r="R385" s="571"/>
      <c r="S385" s="571" t="e">
        <f t="shared" ref="S385:AX385" si="21">+S227*S268/1000/(S103/100)</f>
        <v>#DIV/0!</v>
      </c>
      <c r="T385" s="571" t="e">
        <f t="shared" si="21"/>
        <v>#DIV/0!</v>
      </c>
      <c r="U385" s="571" t="e">
        <f t="shared" si="21"/>
        <v>#DIV/0!</v>
      </c>
      <c r="V385" s="571" t="e">
        <f t="shared" si="21"/>
        <v>#DIV/0!</v>
      </c>
      <c r="W385" s="571" t="e">
        <f t="shared" si="21"/>
        <v>#DIV/0!</v>
      </c>
      <c r="X385" s="571" t="e">
        <f t="shared" si="21"/>
        <v>#DIV/0!</v>
      </c>
      <c r="Y385" s="571" t="e">
        <f t="shared" si="21"/>
        <v>#DIV/0!</v>
      </c>
      <c r="Z385" s="571" t="e">
        <f t="shared" si="21"/>
        <v>#DIV/0!</v>
      </c>
      <c r="AA385" s="571" t="e">
        <f t="shared" si="21"/>
        <v>#DIV/0!</v>
      </c>
      <c r="AB385" s="571" t="e">
        <f t="shared" si="21"/>
        <v>#DIV/0!</v>
      </c>
      <c r="AC385" s="571" t="e">
        <f t="shared" si="21"/>
        <v>#DIV/0!</v>
      </c>
      <c r="AD385" s="571" t="e">
        <f t="shared" si="21"/>
        <v>#DIV/0!</v>
      </c>
      <c r="AE385" s="571" t="e">
        <f t="shared" si="21"/>
        <v>#DIV/0!</v>
      </c>
      <c r="AF385" s="571" t="e">
        <f t="shared" si="21"/>
        <v>#DIV/0!</v>
      </c>
      <c r="AG385" s="571" t="e">
        <f t="shared" si="21"/>
        <v>#DIV/0!</v>
      </c>
      <c r="AH385" s="571" t="e">
        <f t="shared" si="21"/>
        <v>#DIV/0!</v>
      </c>
      <c r="AI385" s="571" t="e">
        <f t="shared" si="21"/>
        <v>#DIV/0!</v>
      </c>
      <c r="AJ385" s="571" t="e">
        <f t="shared" si="21"/>
        <v>#DIV/0!</v>
      </c>
      <c r="AK385" s="571" t="e">
        <f t="shared" si="21"/>
        <v>#DIV/0!</v>
      </c>
      <c r="AL385" s="571" t="e">
        <f t="shared" si="21"/>
        <v>#DIV/0!</v>
      </c>
      <c r="AM385" s="571" t="e">
        <f t="shared" si="21"/>
        <v>#DIV/0!</v>
      </c>
      <c r="AN385" s="571" t="e">
        <f t="shared" si="21"/>
        <v>#DIV/0!</v>
      </c>
      <c r="AO385" s="571" t="e">
        <f t="shared" si="21"/>
        <v>#DIV/0!</v>
      </c>
      <c r="AP385" s="571" t="e">
        <f t="shared" si="21"/>
        <v>#DIV/0!</v>
      </c>
      <c r="AQ385" s="571" t="e">
        <f t="shared" si="21"/>
        <v>#DIV/0!</v>
      </c>
      <c r="AR385" s="571" t="e">
        <f t="shared" si="21"/>
        <v>#DIV/0!</v>
      </c>
      <c r="AS385" s="571" t="e">
        <f t="shared" si="21"/>
        <v>#DIV/0!</v>
      </c>
      <c r="AT385" s="571" t="e">
        <f t="shared" si="21"/>
        <v>#DIV/0!</v>
      </c>
      <c r="AU385" s="571">
        <f t="shared" si="21"/>
        <v>150.25435522152162</v>
      </c>
      <c r="AV385" s="571">
        <f t="shared" si="21"/>
        <v>144.93041642956845</v>
      </c>
      <c r="AW385" s="571">
        <f t="shared" si="21"/>
        <v>149.55672766499231</v>
      </c>
      <c r="AX385" s="571">
        <f t="shared" si="21"/>
        <v>144.39629119760332</v>
      </c>
      <c r="AY385" s="571">
        <f t="shared" ref="AY385:CD385" si="22">+AY227*AY268/1000/(AY103/100)</f>
        <v>191.47209332170834</v>
      </c>
      <c r="AZ385" s="571">
        <f t="shared" si="22"/>
        <v>180.0356613526493</v>
      </c>
      <c r="BA385" s="571">
        <f t="shared" si="22"/>
        <v>180.55038352262932</v>
      </c>
      <c r="BB385" s="571">
        <f t="shared" si="22"/>
        <v>174.63566185758722</v>
      </c>
      <c r="BC385" s="571">
        <f t="shared" si="22"/>
        <v>190.52044255918091</v>
      </c>
      <c r="BD385" s="571">
        <f t="shared" si="22"/>
        <v>180.61734190291767</v>
      </c>
      <c r="BE385" s="571">
        <f t="shared" si="22"/>
        <v>173.41924770255059</v>
      </c>
      <c r="BF385" s="571">
        <f t="shared" si="22"/>
        <v>167.29043128661746</v>
      </c>
      <c r="BG385" s="571">
        <f t="shared" si="22"/>
        <v>202.68219584272683</v>
      </c>
      <c r="BH385" s="571">
        <f t="shared" si="22"/>
        <v>202.83633777142035</v>
      </c>
      <c r="BI385" s="571">
        <f t="shared" si="22"/>
        <v>198.35302618235698</v>
      </c>
      <c r="BJ385" s="571">
        <f t="shared" si="22"/>
        <v>194.43635157086311</v>
      </c>
      <c r="BK385" s="571">
        <f t="shared" si="22"/>
        <v>193.46520288072395</v>
      </c>
      <c r="BL385" s="571">
        <f t="shared" si="22"/>
        <v>192.01538221580373</v>
      </c>
      <c r="BM385" s="571">
        <f t="shared" si="22"/>
        <v>194.24267974846256</v>
      </c>
      <c r="BN385" s="571">
        <f t="shared" si="22"/>
        <v>191.30337363451062</v>
      </c>
      <c r="BO385" s="571">
        <f t="shared" si="22"/>
        <v>265.41331935599493</v>
      </c>
      <c r="BP385" s="571">
        <f t="shared" si="22"/>
        <v>249.66854270582962</v>
      </c>
      <c r="BQ385" s="571">
        <f t="shared" si="22"/>
        <v>249.20335422784805</v>
      </c>
      <c r="BR385" s="571">
        <f t="shared" si="22"/>
        <v>250.52703042284799</v>
      </c>
      <c r="BS385" s="571">
        <f t="shared" si="22"/>
        <v>199.42313272663884</v>
      </c>
      <c r="BT385" s="571">
        <f t="shared" si="22"/>
        <v>192.77121849528652</v>
      </c>
      <c r="BU385" s="571">
        <f t="shared" si="22"/>
        <v>194.92856092046918</v>
      </c>
      <c r="BV385" s="571">
        <f t="shared" si="22"/>
        <v>198.75317866430191</v>
      </c>
      <c r="BW385" s="571">
        <f t="shared" si="22"/>
        <v>234.90740797451011</v>
      </c>
      <c r="BX385" s="571">
        <f t="shared" si="22"/>
        <v>237.44667275941271</v>
      </c>
      <c r="BY385" s="571">
        <f t="shared" si="22"/>
        <v>236.71792734942483</v>
      </c>
      <c r="BZ385" s="571">
        <f t="shared" si="22"/>
        <v>237.29632697984516</v>
      </c>
      <c r="CA385" s="571">
        <f t="shared" si="22"/>
        <v>184.26586985486625</v>
      </c>
      <c r="CB385" s="571">
        <f t="shared" si="22"/>
        <v>182.04006367963927</v>
      </c>
      <c r="CC385" s="571">
        <f t="shared" si="22"/>
        <v>180.00771240065941</v>
      </c>
      <c r="CD385" s="571">
        <f t="shared" si="22"/>
        <v>192.23517715608347</v>
      </c>
      <c r="CE385" s="571">
        <f t="shared" ref="CE385:DB385" si="23">+CE227*CE268/1000/(CE103/100)</f>
        <v>178.1219534792705</v>
      </c>
      <c r="CF385" s="571">
        <f t="shared" si="23"/>
        <v>180.83711256782365</v>
      </c>
      <c r="CG385" s="571">
        <f t="shared" si="23"/>
        <v>177.18235497826169</v>
      </c>
      <c r="CH385" s="571">
        <f t="shared" si="23"/>
        <v>184.18049877522787</v>
      </c>
      <c r="CI385" s="571">
        <f t="shared" si="23"/>
        <v>181.49782997921903</v>
      </c>
      <c r="CJ385" s="571">
        <f t="shared" si="23"/>
        <v>182.15591622822586</v>
      </c>
      <c r="CK385" s="571">
        <f t="shared" si="23"/>
        <v>184.75735260328557</v>
      </c>
      <c r="CL385" s="571">
        <f t="shared" si="23"/>
        <v>181.23578332041365</v>
      </c>
      <c r="CM385" s="571">
        <f t="shared" si="23"/>
        <v>149.62364940595927</v>
      </c>
      <c r="CN385" s="571">
        <f t="shared" si="23"/>
        <v>211.83446889978325</v>
      </c>
      <c r="CO385" s="571">
        <f t="shared" si="23"/>
        <v>203.14946463723913</v>
      </c>
      <c r="CP385" s="571">
        <f t="shared" si="23"/>
        <v>231.13564885665699</v>
      </c>
      <c r="CQ385" s="571">
        <f t="shared" si="23"/>
        <v>210.15316858218495</v>
      </c>
      <c r="CR385" s="571">
        <f t="shared" si="23"/>
        <v>200.30560182702672</v>
      </c>
      <c r="CS385" s="571">
        <f t="shared" si="23"/>
        <v>251.13833987179569</v>
      </c>
      <c r="CT385" s="571">
        <f t="shared" si="23"/>
        <v>276.586130395238</v>
      </c>
      <c r="CU385" s="571">
        <f t="shared" si="23"/>
        <v>219.3051609867874</v>
      </c>
      <c r="CV385" s="571">
        <f t="shared" si="23"/>
        <v>154.01069823720542</v>
      </c>
      <c r="CW385" s="571">
        <f t="shared" si="23"/>
        <v>198.48348507566797</v>
      </c>
      <c r="CX385" s="571">
        <f t="shared" si="23"/>
        <v>247.73150710631595</v>
      </c>
      <c r="CY385" s="571">
        <f t="shared" si="23"/>
        <v>213.93027571942434</v>
      </c>
      <c r="CZ385" s="571">
        <f t="shared" si="23"/>
        <v>194.43345156675173</v>
      </c>
      <c r="DA385" s="571">
        <f t="shared" si="23"/>
        <v>219.79592141444812</v>
      </c>
      <c r="DB385" s="571">
        <f t="shared" si="23"/>
        <v>225.84530562225237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tr">
        <f>+B377</f>
        <v>Gross National Disposable Income RWF bln in constant 2014 prices</v>
      </c>
      <c r="C386" s="571"/>
      <c r="D386" s="571"/>
      <c r="E386" s="571"/>
      <c r="F386" s="571"/>
      <c r="G386" s="571"/>
      <c r="H386" s="571"/>
      <c r="I386" s="571"/>
      <c r="J386" s="571"/>
      <c r="K386" s="571"/>
      <c r="L386" s="571"/>
      <c r="M386" s="571"/>
      <c r="N386" s="571"/>
      <c r="O386" s="571"/>
      <c r="P386" s="571"/>
      <c r="Q386" s="571"/>
      <c r="R386" s="571"/>
      <c r="S386" s="571" t="e">
        <f t="shared" ref="S386:AT386" si="24">+S383+S384+S385</f>
        <v>#DIV/0!</v>
      </c>
      <c r="T386" s="571" t="e">
        <f t="shared" si="24"/>
        <v>#DIV/0!</v>
      </c>
      <c r="U386" s="571" t="e">
        <f t="shared" si="24"/>
        <v>#DIV/0!</v>
      </c>
      <c r="V386" s="571" t="e">
        <f t="shared" si="24"/>
        <v>#DIV/0!</v>
      </c>
      <c r="W386" s="571" t="e">
        <f t="shared" si="24"/>
        <v>#DIV/0!</v>
      </c>
      <c r="X386" s="571" t="e">
        <f t="shared" si="24"/>
        <v>#DIV/0!</v>
      </c>
      <c r="Y386" s="571" t="e">
        <f t="shared" si="24"/>
        <v>#DIV/0!</v>
      </c>
      <c r="Z386" s="571" t="e">
        <f t="shared" si="24"/>
        <v>#DIV/0!</v>
      </c>
      <c r="AA386" s="571" t="e">
        <f t="shared" si="24"/>
        <v>#DIV/0!</v>
      </c>
      <c r="AB386" s="571" t="e">
        <f t="shared" si="24"/>
        <v>#DIV/0!</v>
      </c>
      <c r="AC386" s="571" t="e">
        <f t="shared" si="24"/>
        <v>#DIV/0!</v>
      </c>
      <c r="AD386" s="571" t="e">
        <f t="shared" si="24"/>
        <v>#DIV/0!</v>
      </c>
      <c r="AE386" s="571" t="e">
        <f t="shared" si="24"/>
        <v>#DIV/0!</v>
      </c>
      <c r="AF386" s="571" t="e">
        <f t="shared" si="24"/>
        <v>#DIV/0!</v>
      </c>
      <c r="AG386" s="571" t="e">
        <f t="shared" si="24"/>
        <v>#DIV/0!</v>
      </c>
      <c r="AH386" s="571" t="e">
        <f t="shared" si="24"/>
        <v>#DIV/0!</v>
      </c>
      <c r="AI386" s="571" t="e">
        <f t="shared" si="24"/>
        <v>#DIV/0!</v>
      </c>
      <c r="AJ386" s="571" t="e">
        <f t="shared" si="24"/>
        <v>#DIV/0!</v>
      </c>
      <c r="AK386" s="571" t="e">
        <f t="shared" si="24"/>
        <v>#DIV/0!</v>
      </c>
      <c r="AL386" s="571" t="e">
        <f t="shared" si="24"/>
        <v>#DIV/0!</v>
      </c>
      <c r="AM386" s="571" t="e">
        <f t="shared" si="24"/>
        <v>#DIV/0!</v>
      </c>
      <c r="AN386" s="571" t="e">
        <f t="shared" si="24"/>
        <v>#DIV/0!</v>
      </c>
      <c r="AO386" s="571" t="e">
        <f t="shared" si="24"/>
        <v>#DIV/0!</v>
      </c>
      <c r="AP386" s="571" t="e">
        <f t="shared" si="24"/>
        <v>#DIV/0!</v>
      </c>
      <c r="AQ386" s="571" t="e">
        <f t="shared" si="24"/>
        <v>#DIV/0!</v>
      </c>
      <c r="AR386" s="571" t="e">
        <f t="shared" si="24"/>
        <v>#DIV/0!</v>
      </c>
      <c r="AS386" s="571" t="e">
        <f t="shared" si="24"/>
        <v>#DIV/0!</v>
      </c>
      <c r="AT386" s="571" t="e">
        <f t="shared" si="24"/>
        <v>#DIV/0!</v>
      </c>
      <c r="AU386" s="571">
        <f>+AU383+AU384+AU385</f>
        <v>1459.6647469818142</v>
      </c>
      <c r="AV386" s="571">
        <f t="shared" ref="AV386" si="25">+AV383+AV384+AV385</f>
        <v>1552.8223266281661</v>
      </c>
      <c r="AW386" s="571">
        <f t="shared" ref="AW386" si="26">+AW383+AW384+AW385</f>
        <v>1697.030215667497</v>
      </c>
      <c r="AX386" s="571">
        <f t="shared" ref="AX386" si="27">+AX383+AX384+AX385</f>
        <v>1695.3365098305399</v>
      </c>
      <c r="AY386" s="571">
        <f t="shared" ref="AY386" si="28">+AY383+AY384+AY385</f>
        <v>1684.3256376314669</v>
      </c>
      <c r="AZ386" s="571">
        <f t="shared" ref="AZ386" si="29">+AZ383+AZ384+AZ385</f>
        <v>1704.3160561391715</v>
      </c>
      <c r="BA386" s="571">
        <f t="shared" ref="BA386" si="30">+BA383+BA384+BA385</f>
        <v>1792.8115669498525</v>
      </c>
      <c r="BB386" s="571">
        <f t="shared" ref="BB386" si="31">+BB383+BB384+BB385</f>
        <v>1834.11760485121</v>
      </c>
      <c r="BC386" s="571">
        <f t="shared" ref="BC386" si="32">+BC383+BC384+BC385</f>
        <v>1818.9242774051363</v>
      </c>
      <c r="BD386" s="571">
        <f t="shared" ref="BD386" si="33">+BD383+BD384+BD385</f>
        <v>1903.7278945700739</v>
      </c>
      <c r="BE386" s="571">
        <f t="shared" ref="BE386" si="34">+BE383+BE384+BE385</f>
        <v>1971.0434800369801</v>
      </c>
      <c r="BF386" s="571">
        <f t="shared" ref="BF386" si="35">+BF383+BF384+BF385</f>
        <v>1988.3520361101644</v>
      </c>
      <c r="BG386" s="571">
        <f t="shared" ref="BG386" si="36">+BG383+BG384+BG385</f>
        <v>2032.2533093542174</v>
      </c>
      <c r="BH386" s="571">
        <f t="shared" ref="BH386" si="37">+BH383+BH384+BH385</f>
        <v>2014.3979989848101</v>
      </c>
      <c r="BI386" s="571">
        <f t="shared" ref="BI386" si="38">+BI383+BI384+BI385</f>
        <v>2060.1896132253264</v>
      </c>
      <c r="BJ386" s="571">
        <f t="shared" ref="BJ386" si="39">+BJ383+BJ384+BJ385</f>
        <v>2102.513117105862</v>
      </c>
      <c r="BK386" s="571">
        <f t="shared" ref="BK386" si="40">+BK383+BK384+BK385</f>
        <v>2117.5415545297474</v>
      </c>
      <c r="BL386" s="571">
        <f t="shared" ref="BL386" si="41">+BL383+BL384+BL385</f>
        <v>2119.1885831801892</v>
      </c>
      <c r="BM386" s="571">
        <f t="shared" ref="BM386" si="42">+BM383+BM384+BM385</f>
        <v>2205.2670952482968</v>
      </c>
      <c r="BN386" s="571">
        <f t="shared" ref="BN386" si="43">+BN383+BN384+BN385</f>
        <v>2283.5241374080756</v>
      </c>
      <c r="BO386" s="571">
        <f t="shared" ref="BO386" si="44">+BO383+BO384+BO385</f>
        <v>2349.7357746093421</v>
      </c>
      <c r="BP386" s="571">
        <f t="shared" ref="BP386" si="45">+BP383+BP384+BP385</f>
        <v>2288.9803387268003</v>
      </c>
      <c r="BQ386" s="571">
        <f t="shared" ref="BQ386" si="46">+BQ383+BQ384+BQ385</f>
        <v>2467.5443808905816</v>
      </c>
      <c r="BR386" s="571">
        <f t="shared" ref="BR386" si="47">+BR383+BR384+BR385</f>
        <v>2488.7848824015614</v>
      </c>
      <c r="BS386" s="571">
        <f t="shared" ref="BS386" si="48">+BS383+BS384+BS385</f>
        <v>2438.7880882331583</v>
      </c>
      <c r="BT386" s="571">
        <f t="shared" ref="BT386" si="49">+BT383+BT384+BT385</f>
        <v>2431.3915202830567</v>
      </c>
      <c r="BU386" s="571">
        <f t="shared" ref="BU386" si="50">+BU383+BU384+BU385</f>
        <v>2551.1417300097937</v>
      </c>
      <c r="BV386" s="571">
        <f t="shared" ref="BV386" si="51">+BV383+BV384+BV385</f>
        <v>2606.244567602088</v>
      </c>
      <c r="BW386" s="571">
        <f t="shared" ref="BW386" si="52">+BW383+BW384+BW385</f>
        <v>2565.3426992256923</v>
      </c>
      <c r="BX386" s="571">
        <f t="shared" ref="BX386" si="53">+BX383+BX384+BX385</f>
        <v>2639.302948730437</v>
      </c>
      <c r="BY386" s="571">
        <f t="shared" ref="BY386" si="54">+BY383+BY384+BY385</f>
        <v>2637.7403753282824</v>
      </c>
      <c r="BZ386" s="571">
        <f t="shared" ref="BZ386" si="55">+BZ383+BZ384+BZ385</f>
        <v>2722.1868855133634</v>
      </c>
      <c r="CA386" s="571">
        <f t="shared" ref="CA386" si="56">+CA383+CA384+CA385</f>
        <v>2630.591361999554</v>
      </c>
      <c r="CB386" s="571">
        <f t="shared" ref="CB386" si="57">+CB383+CB384+CB385</f>
        <v>2735.0622245879927</v>
      </c>
      <c r="CC386" s="571">
        <f t="shared" ref="CC386" si="58">+CC383+CC384+CC385</f>
        <v>2491.6659914349389</v>
      </c>
      <c r="CD386" s="571">
        <f t="shared" ref="CD386:CX386" si="59">+CD383+CD384+CD385</f>
        <v>3042.0663067967034</v>
      </c>
      <c r="CE386" s="571">
        <f t="shared" si="59"/>
        <v>2857.8445283763058</v>
      </c>
      <c r="CF386" s="571">
        <f t="shared" si="59"/>
        <v>2994.8999984607681</v>
      </c>
      <c r="CG386" s="571">
        <f t="shared" si="59"/>
        <v>2703.1332195552604</v>
      </c>
      <c r="CH386" s="571">
        <f t="shared" si="59"/>
        <v>3303.4310583751189</v>
      </c>
      <c r="CI386" s="571">
        <f t="shared" si="59"/>
        <v>3027.2831972393619</v>
      </c>
      <c r="CJ386" s="571">
        <f t="shared" si="59"/>
        <v>3131.545286202866</v>
      </c>
      <c r="CK386" s="571">
        <f t="shared" si="59"/>
        <v>2762.5813324113833</v>
      </c>
      <c r="CL386" s="571">
        <f t="shared" si="59"/>
        <v>3323.1788347225952</v>
      </c>
      <c r="CM386" s="571">
        <f t="shared" si="59"/>
        <v>3077.898680909379</v>
      </c>
      <c r="CN386" s="571">
        <f t="shared" si="59"/>
        <v>3325.7922587415724</v>
      </c>
      <c r="CO386" s="571">
        <f t="shared" si="59"/>
        <v>2902.1859249061954</v>
      </c>
      <c r="CP386" s="571">
        <f t="shared" si="59"/>
        <v>3604.2162440619868</v>
      </c>
      <c r="CQ386" s="571">
        <f t="shared" si="59"/>
        <v>3353.3575312566627</v>
      </c>
      <c r="CR386" s="571">
        <f t="shared" si="59"/>
        <v>3503.2440537864691</v>
      </c>
      <c r="CS386" s="571">
        <f t="shared" si="59"/>
        <v>3159.9887021819263</v>
      </c>
      <c r="CT386" s="571">
        <f t="shared" si="59"/>
        <v>3962.616450984237</v>
      </c>
      <c r="CU386" s="571">
        <f t="shared" si="59"/>
        <v>3558.7333986658855</v>
      </c>
      <c r="CV386" s="571">
        <f t="shared" si="59"/>
        <v>3920.9613444546517</v>
      </c>
      <c r="CW386" s="571">
        <f t="shared" si="59"/>
        <v>3465.7639610331585</v>
      </c>
      <c r="CX386" s="571">
        <f t="shared" si="59"/>
        <v>4191.0270513318492</v>
      </c>
      <c r="CY386" s="571">
        <f t="shared" ref="CY386" si="60">+CY383+CY384+CY385</f>
        <v>3761.4659054176946</v>
      </c>
      <c r="CZ386" s="571">
        <f>+CZ383+CZ384+CZ385</f>
        <v>3573.0091681333024</v>
      </c>
      <c r="DA386" s="571">
        <f>+DA383+DA384+DA385</f>
        <v>3407.7464634611911</v>
      </c>
      <c r="DB386" s="571">
        <f>+DB383+DB384+DB385</f>
        <v>4209.4308087973495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
        <v>1029</v>
      </c>
      <c r="C387" s="571"/>
      <c r="D387" s="571"/>
      <c r="E387" s="571"/>
      <c r="F387" s="571"/>
      <c r="G387" s="571"/>
      <c r="H387" s="571"/>
      <c r="I387" s="571"/>
      <c r="J387" s="571"/>
      <c r="K387" s="571"/>
      <c r="L387" s="571"/>
      <c r="M387" s="571"/>
      <c r="N387" s="571"/>
      <c r="O387" s="571"/>
      <c r="P387" s="571"/>
      <c r="Q387" s="571"/>
      <c r="R387" s="571"/>
      <c r="S387" s="571" t="e">
        <f t="shared" ref="S387:AX387" si="61">+S282/(S103/100)</f>
        <v>#DIV/0!</v>
      </c>
      <c r="T387" s="571" t="e">
        <f t="shared" si="61"/>
        <v>#DIV/0!</v>
      </c>
      <c r="U387" s="571" t="e">
        <f t="shared" si="61"/>
        <v>#DIV/0!</v>
      </c>
      <c r="V387" s="571" t="e">
        <f t="shared" si="61"/>
        <v>#DIV/0!</v>
      </c>
      <c r="W387" s="571" t="e">
        <f t="shared" si="61"/>
        <v>#DIV/0!</v>
      </c>
      <c r="X387" s="571" t="e">
        <f t="shared" si="61"/>
        <v>#DIV/0!</v>
      </c>
      <c r="Y387" s="571" t="e">
        <f t="shared" si="61"/>
        <v>#DIV/0!</v>
      </c>
      <c r="Z387" s="571" t="e">
        <f t="shared" si="61"/>
        <v>#DIV/0!</v>
      </c>
      <c r="AA387" s="571" t="e">
        <f t="shared" si="61"/>
        <v>#DIV/0!</v>
      </c>
      <c r="AB387" s="571" t="e">
        <f t="shared" si="61"/>
        <v>#DIV/0!</v>
      </c>
      <c r="AC387" s="571" t="e">
        <f t="shared" si="61"/>
        <v>#DIV/0!</v>
      </c>
      <c r="AD387" s="571" t="e">
        <f t="shared" si="61"/>
        <v>#DIV/0!</v>
      </c>
      <c r="AE387" s="571" t="e">
        <f t="shared" si="61"/>
        <v>#DIV/0!</v>
      </c>
      <c r="AF387" s="571" t="e">
        <f t="shared" si="61"/>
        <v>#DIV/0!</v>
      </c>
      <c r="AG387" s="571" t="e">
        <f t="shared" si="61"/>
        <v>#DIV/0!</v>
      </c>
      <c r="AH387" s="571" t="e">
        <f t="shared" si="61"/>
        <v>#DIV/0!</v>
      </c>
      <c r="AI387" s="571" t="e">
        <f t="shared" si="61"/>
        <v>#DIV/0!</v>
      </c>
      <c r="AJ387" s="571" t="e">
        <f t="shared" si="61"/>
        <v>#DIV/0!</v>
      </c>
      <c r="AK387" s="571" t="e">
        <f t="shared" si="61"/>
        <v>#DIV/0!</v>
      </c>
      <c r="AL387" s="571" t="e">
        <f t="shared" si="61"/>
        <v>#DIV/0!</v>
      </c>
      <c r="AM387" s="571" t="e">
        <f t="shared" si="61"/>
        <v>#DIV/0!</v>
      </c>
      <c r="AN387" s="571" t="e">
        <f t="shared" si="61"/>
        <v>#DIV/0!</v>
      </c>
      <c r="AO387" s="571" t="e">
        <f t="shared" si="61"/>
        <v>#DIV/0!</v>
      </c>
      <c r="AP387" s="571" t="e">
        <f t="shared" si="61"/>
        <v>#DIV/0!</v>
      </c>
      <c r="AQ387" s="571" t="e">
        <f t="shared" si="61"/>
        <v>#DIV/0!</v>
      </c>
      <c r="AR387" s="571" t="e">
        <f t="shared" si="61"/>
        <v>#DIV/0!</v>
      </c>
      <c r="AS387" s="571" t="e">
        <f t="shared" si="61"/>
        <v>#DIV/0!</v>
      </c>
      <c r="AT387" s="571" t="e">
        <f t="shared" si="61"/>
        <v>#DIV/0!</v>
      </c>
      <c r="AU387" s="571">
        <f t="shared" si="61"/>
        <v>177.83110913208333</v>
      </c>
      <c r="AV387" s="571">
        <f t="shared" si="61"/>
        <v>172.09462174072581</v>
      </c>
      <c r="AW387" s="571">
        <f t="shared" si="61"/>
        <v>177.83110913208333</v>
      </c>
      <c r="AX387" s="571">
        <f t="shared" si="61"/>
        <v>172.09462174072581</v>
      </c>
      <c r="AY387" s="571">
        <f t="shared" ref="AY387:CD387" si="62">+AY282/(AY103/100)</f>
        <v>171.5960606060606</v>
      </c>
      <c r="AZ387" s="571">
        <f t="shared" si="62"/>
        <v>193.41286318857146</v>
      </c>
      <c r="BA387" s="571">
        <f t="shared" si="62"/>
        <v>177.23895974285716</v>
      </c>
      <c r="BB387" s="571">
        <f t="shared" si="62"/>
        <v>184.95046821111112</v>
      </c>
      <c r="BC387" s="571">
        <f t="shared" si="62"/>
        <v>190.75202921351351</v>
      </c>
      <c r="BD387" s="571">
        <f t="shared" si="62"/>
        <v>233.50384662564105</v>
      </c>
      <c r="BE387" s="571">
        <f t="shared" si="62"/>
        <v>214.31089784634145</v>
      </c>
      <c r="BF387" s="571">
        <f t="shared" si="62"/>
        <v>305.73646048837213</v>
      </c>
      <c r="BG387" s="571">
        <f t="shared" si="62"/>
        <v>223.99286741190477</v>
      </c>
      <c r="BH387" s="571">
        <f t="shared" si="62"/>
        <v>237.19742372142855</v>
      </c>
      <c r="BI387" s="571">
        <f t="shared" si="62"/>
        <v>208.3173500790698</v>
      </c>
      <c r="BJ387" s="571">
        <f t="shared" si="62"/>
        <v>218.37517332272728</v>
      </c>
      <c r="BK387" s="571">
        <f t="shared" si="62"/>
        <v>243.19930864651164</v>
      </c>
      <c r="BL387" s="571">
        <f t="shared" si="62"/>
        <v>226.66957980909092</v>
      </c>
      <c r="BM387" s="571">
        <f t="shared" si="62"/>
        <v>246.41192895454549</v>
      </c>
      <c r="BN387" s="571">
        <f t="shared" si="62"/>
        <v>262.62226442222226</v>
      </c>
      <c r="BO387" s="571">
        <f t="shared" si="62"/>
        <v>276.72723733333333</v>
      </c>
      <c r="BP387" s="571">
        <f t="shared" si="62"/>
        <v>277.02099627291665</v>
      </c>
      <c r="BQ387" s="571">
        <f t="shared" si="62"/>
        <v>302.07830264979168</v>
      </c>
      <c r="BR387" s="571">
        <f t="shared" si="62"/>
        <v>290.01224312291663</v>
      </c>
      <c r="BS387" s="571">
        <f t="shared" si="62"/>
        <v>309.29459162916663</v>
      </c>
      <c r="BT387" s="571">
        <f t="shared" si="62"/>
        <v>318.32673727999997</v>
      </c>
      <c r="BU387" s="571">
        <f t="shared" si="62"/>
        <v>318.73020000000002</v>
      </c>
      <c r="BV387" s="571">
        <f t="shared" si="62"/>
        <v>373.6726752775927</v>
      </c>
      <c r="BW387" s="571">
        <f t="shared" si="62"/>
        <v>387.75113753462011</v>
      </c>
      <c r="BX387" s="571">
        <f t="shared" si="62"/>
        <v>389.86150189596844</v>
      </c>
      <c r="BY387" s="571">
        <f t="shared" si="62"/>
        <v>373.93911493443818</v>
      </c>
      <c r="BZ387" s="571">
        <f t="shared" si="62"/>
        <v>436.84691662020714</v>
      </c>
      <c r="CA387" s="571">
        <f t="shared" si="62"/>
        <v>405.30812831955535</v>
      </c>
      <c r="CB387" s="571">
        <f t="shared" si="62"/>
        <v>446.64256738192</v>
      </c>
      <c r="CC387" s="571">
        <f t="shared" si="62"/>
        <v>388.04247329428603</v>
      </c>
      <c r="CD387" s="571">
        <f t="shared" si="62"/>
        <v>393.30620137556099</v>
      </c>
      <c r="CE387" s="571">
        <f t="shared" ref="CE387:DB387" si="63">+CE282/(CE103/100)</f>
        <v>441.08050178764614</v>
      </c>
      <c r="CF387" s="571">
        <f t="shared" si="63"/>
        <v>470.62778532366787</v>
      </c>
      <c r="CG387" s="571">
        <f t="shared" si="63"/>
        <v>419.2939443970011</v>
      </c>
      <c r="CH387" s="571">
        <f t="shared" si="63"/>
        <v>469.31528994620248</v>
      </c>
      <c r="CI387" s="571">
        <f t="shared" si="63"/>
        <v>503.07595481474999</v>
      </c>
      <c r="CJ387" s="571">
        <f t="shared" si="63"/>
        <v>507.67858822247763</v>
      </c>
      <c r="CK387" s="571">
        <f t="shared" si="63"/>
        <v>454.03770357578958</v>
      </c>
      <c r="CL387" s="571">
        <f t="shared" si="63"/>
        <v>463.1457101946225</v>
      </c>
      <c r="CM387" s="571">
        <f t="shared" si="63"/>
        <v>510.06725854542634</v>
      </c>
      <c r="CN387" s="571">
        <f t="shared" si="63"/>
        <v>514.56074954531152</v>
      </c>
      <c r="CO387" s="571">
        <f t="shared" si="63"/>
        <v>472.96450655222947</v>
      </c>
      <c r="CP387" s="571">
        <f t="shared" si="63"/>
        <v>532.45454034395084</v>
      </c>
      <c r="CQ387" s="571">
        <f t="shared" si="63"/>
        <v>550.53690705660642</v>
      </c>
      <c r="CR387" s="571">
        <f t="shared" si="63"/>
        <v>575.50403479124213</v>
      </c>
      <c r="CS387" s="571">
        <f t="shared" si="63"/>
        <v>537.71934445866123</v>
      </c>
      <c r="CT387" s="571">
        <f t="shared" si="63"/>
        <v>622.75844293826674</v>
      </c>
      <c r="CU387" s="571">
        <f t="shared" si="63"/>
        <v>611.11412853781076</v>
      </c>
      <c r="CV387" s="571">
        <f t="shared" si="63"/>
        <v>676.9428391775042</v>
      </c>
      <c r="CW387" s="571">
        <f t="shared" si="63"/>
        <v>664.20104829791228</v>
      </c>
      <c r="CX387" s="571">
        <f t="shared" si="63"/>
        <v>731.60138285599896</v>
      </c>
      <c r="CY387" s="571">
        <f t="shared" si="63"/>
        <v>615.17801609732476</v>
      </c>
      <c r="CZ387" s="571">
        <f t="shared" si="63"/>
        <v>631.59169760164048</v>
      </c>
      <c r="DA387" s="571">
        <f t="shared" si="63"/>
        <v>684.6431447991813</v>
      </c>
      <c r="DB387" s="571">
        <f t="shared" si="63"/>
        <v>712.73529305303055</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570" t="str">
        <f>+B378</f>
        <v>Gross National Disposable Income, after taxes, RWF bln in constant 2014 prices</v>
      </c>
      <c r="C388" s="571"/>
      <c r="D388" s="571"/>
      <c r="E388" s="571"/>
      <c r="F388" s="571"/>
      <c r="G388" s="571"/>
      <c r="H388" s="571"/>
      <c r="I388" s="571"/>
      <c r="J388" s="571"/>
      <c r="K388" s="571"/>
      <c r="L388" s="571"/>
      <c r="M388" s="571"/>
      <c r="N388" s="571"/>
      <c r="O388" s="571"/>
      <c r="P388" s="571"/>
      <c r="Q388" s="571"/>
      <c r="R388" s="571"/>
      <c r="S388" s="571" t="e">
        <f t="shared" ref="S388:AT388" si="64">+S386-S387</f>
        <v>#DIV/0!</v>
      </c>
      <c r="T388" s="571" t="e">
        <f t="shared" si="64"/>
        <v>#DIV/0!</v>
      </c>
      <c r="U388" s="571" t="e">
        <f t="shared" si="64"/>
        <v>#DIV/0!</v>
      </c>
      <c r="V388" s="571" t="e">
        <f t="shared" si="64"/>
        <v>#DIV/0!</v>
      </c>
      <c r="W388" s="571" t="e">
        <f t="shared" si="64"/>
        <v>#DIV/0!</v>
      </c>
      <c r="X388" s="571" t="e">
        <f t="shared" si="64"/>
        <v>#DIV/0!</v>
      </c>
      <c r="Y388" s="571" t="e">
        <f t="shared" si="64"/>
        <v>#DIV/0!</v>
      </c>
      <c r="Z388" s="571" t="e">
        <f t="shared" si="64"/>
        <v>#DIV/0!</v>
      </c>
      <c r="AA388" s="571" t="e">
        <f t="shared" si="64"/>
        <v>#DIV/0!</v>
      </c>
      <c r="AB388" s="571" t="e">
        <f t="shared" si="64"/>
        <v>#DIV/0!</v>
      </c>
      <c r="AC388" s="571" t="e">
        <f t="shared" si="64"/>
        <v>#DIV/0!</v>
      </c>
      <c r="AD388" s="571" t="e">
        <f t="shared" si="64"/>
        <v>#DIV/0!</v>
      </c>
      <c r="AE388" s="571" t="e">
        <f t="shared" si="64"/>
        <v>#DIV/0!</v>
      </c>
      <c r="AF388" s="571" t="e">
        <f t="shared" si="64"/>
        <v>#DIV/0!</v>
      </c>
      <c r="AG388" s="571" t="e">
        <f t="shared" si="64"/>
        <v>#DIV/0!</v>
      </c>
      <c r="AH388" s="571" t="e">
        <f t="shared" si="64"/>
        <v>#DIV/0!</v>
      </c>
      <c r="AI388" s="571" t="e">
        <f t="shared" si="64"/>
        <v>#DIV/0!</v>
      </c>
      <c r="AJ388" s="571" t="e">
        <f t="shared" si="64"/>
        <v>#DIV/0!</v>
      </c>
      <c r="AK388" s="571" t="e">
        <f t="shared" si="64"/>
        <v>#DIV/0!</v>
      </c>
      <c r="AL388" s="571" t="e">
        <f t="shared" si="64"/>
        <v>#DIV/0!</v>
      </c>
      <c r="AM388" s="571" t="e">
        <f t="shared" si="64"/>
        <v>#DIV/0!</v>
      </c>
      <c r="AN388" s="571" t="e">
        <f t="shared" si="64"/>
        <v>#DIV/0!</v>
      </c>
      <c r="AO388" s="571" t="e">
        <f t="shared" si="64"/>
        <v>#DIV/0!</v>
      </c>
      <c r="AP388" s="571" t="e">
        <f t="shared" si="64"/>
        <v>#DIV/0!</v>
      </c>
      <c r="AQ388" s="571" t="e">
        <f t="shared" si="64"/>
        <v>#DIV/0!</v>
      </c>
      <c r="AR388" s="571" t="e">
        <f t="shared" si="64"/>
        <v>#DIV/0!</v>
      </c>
      <c r="AS388" s="571" t="e">
        <f t="shared" si="64"/>
        <v>#DIV/0!</v>
      </c>
      <c r="AT388" s="571" t="e">
        <f t="shared" si="64"/>
        <v>#DIV/0!</v>
      </c>
      <c r="AU388" s="571">
        <f>+AU386-AU387</f>
        <v>1281.8336378497308</v>
      </c>
      <c r="AV388" s="571">
        <f t="shared" ref="AV388" si="65">+AV386-AV387</f>
        <v>1380.7277048874403</v>
      </c>
      <c r="AW388" s="571">
        <f t="shared" ref="AW388" si="66">+AW386-AW387</f>
        <v>1519.1991065354136</v>
      </c>
      <c r="AX388" s="571">
        <f t="shared" ref="AX388" si="67">+AX386-AX387</f>
        <v>1523.241888089814</v>
      </c>
      <c r="AY388" s="571">
        <f t="shared" ref="AY388" si="68">+AY386-AY387</f>
        <v>1512.7295770254063</v>
      </c>
      <c r="AZ388" s="571">
        <f t="shared" ref="AZ388" si="69">+AZ386-AZ387</f>
        <v>1510.9031929506</v>
      </c>
      <c r="BA388" s="571">
        <f t="shared" ref="BA388" si="70">+BA386-BA387</f>
        <v>1615.5726072069954</v>
      </c>
      <c r="BB388" s="571">
        <f t="shared" ref="BB388" si="71">+BB386-BB387</f>
        <v>1649.1671366400988</v>
      </c>
      <c r="BC388" s="571">
        <f t="shared" ref="BC388" si="72">+BC386-BC387</f>
        <v>1628.1722481916229</v>
      </c>
      <c r="BD388" s="571">
        <f t="shared" ref="BD388" si="73">+BD386-BD387</f>
        <v>1670.2240479444329</v>
      </c>
      <c r="BE388" s="571">
        <f t="shared" ref="BE388" si="74">+BE386-BE387</f>
        <v>1756.7325821906386</v>
      </c>
      <c r="BF388" s="571">
        <f t="shared" ref="BF388" si="75">+BF386-BF387</f>
        <v>1682.6155756217922</v>
      </c>
      <c r="BG388" s="571">
        <f t="shared" ref="BG388" si="76">+BG386-BG387</f>
        <v>1808.2604419423126</v>
      </c>
      <c r="BH388" s="571">
        <f t="shared" ref="BH388" si="77">+BH386-BH387</f>
        <v>1777.2005752633816</v>
      </c>
      <c r="BI388" s="571">
        <f t="shared" ref="BI388" si="78">+BI386-BI387</f>
        <v>1851.8722631462565</v>
      </c>
      <c r="BJ388" s="571">
        <f t="shared" ref="BJ388" si="79">+BJ386-BJ387</f>
        <v>1884.1379437831347</v>
      </c>
      <c r="BK388" s="571">
        <f t="shared" ref="BK388" si="80">+BK386-BK387</f>
        <v>1874.3422458832358</v>
      </c>
      <c r="BL388" s="571">
        <f t="shared" ref="BL388" si="81">+BL386-BL387</f>
        <v>1892.5190033710983</v>
      </c>
      <c r="BM388" s="571">
        <f t="shared" ref="BM388" si="82">+BM386-BM387</f>
        <v>1958.8551662937512</v>
      </c>
      <c r="BN388" s="571">
        <f t="shared" ref="BN388" si="83">+BN386-BN387</f>
        <v>2020.9018729858533</v>
      </c>
      <c r="BO388" s="571">
        <f t="shared" ref="BO388" si="84">+BO386-BO387</f>
        <v>2073.0085372760086</v>
      </c>
      <c r="BP388" s="571">
        <f t="shared" ref="BP388" si="85">+BP386-BP387</f>
        <v>2011.9593424538837</v>
      </c>
      <c r="BQ388" s="571">
        <f t="shared" ref="BQ388" si="86">+BQ386-BQ387</f>
        <v>2165.46607824079</v>
      </c>
      <c r="BR388" s="571">
        <f t="shared" ref="BR388" si="87">+BR386-BR387</f>
        <v>2198.7726392786449</v>
      </c>
      <c r="BS388" s="571">
        <f t="shared" ref="BS388" si="88">+BS386-BS387</f>
        <v>2129.4934966039918</v>
      </c>
      <c r="BT388" s="571">
        <f t="shared" ref="BT388" si="89">+BT386-BT387</f>
        <v>2113.0647830030566</v>
      </c>
      <c r="BU388" s="571">
        <f t="shared" ref="BU388" si="90">+BU386-BU387</f>
        <v>2232.4115300097938</v>
      </c>
      <c r="BV388" s="571">
        <f t="shared" ref="BV388" si="91">+BV386-BV387</f>
        <v>2232.5718923244954</v>
      </c>
      <c r="BW388" s="571">
        <f t="shared" ref="BW388" si="92">+BW386-BW387</f>
        <v>2177.591561691072</v>
      </c>
      <c r="BX388" s="571">
        <f t="shared" ref="BX388" si="93">+BX386-BX387</f>
        <v>2249.4414468344685</v>
      </c>
      <c r="BY388" s="571">
        <f t="shared" ref="BY388" si="94">+BY386-BY387</f>
        <v>2263.8012603938441</v>
      </c>
      <c r="BZ388" s="571">
        <f t="shared" ref="BZ388" si="95">+BZ386-BZ387</f>
        <v>2285.3399688931563</v>
      </c>
      <c r="CA388" s="571">
        <f t="shared" ref="CA388" si="96">+CA386-CA387</f>
        <v>2225.2832336799988</v>
      </c>
      <c r="CB388" s="571">
        <f t="shared" ref="CB388" si="97">+CB386-CB387</f>
        <v>2288.4196572060728</v>
      </c>
      <c r="CC388" s="571">
        <f t="shared" ref="CC388" si="98">+CC386-CC387</f>
        <v>2103.6235181406528</v>
      </c>
      <c r="CD388" s="571">
        <f t="shared" ref="CD388:CX388" si="99">+CD386-CD387</f>
        <v>2648.7601054211423</v>
      </c>
      <c r="CE388" s="571">
        <f t="shared" si="99"/>
        <v>2416.7640265886598</v>
      </c>
      <c r="CF388" s="571">
        <f t="shared" si="99"/>
        <v>2524.2722131371002</v>
      </c>
      <c r="CG388" s="571">
        <f t="shared" si="99"/>
        <v>2283.8392751582592</v>
      </c>
      <c r="CH388" s="571">
        <f t="shared" si="99"/>
        <v>2834.1157684289165</v>
      </c>
      <c r="CI388" s="571">
        <f t="shared" si="99"/>
        <v>2524.2072424246121</v>
      </c>
      <c r="CJ388" s="571">
        <f t="shared" si="99"/>
        <v>2623.8666979803884</v>
      </c>
      <c r="CK388" s="571">
        <f t="shared" si="99"/>
        <v>2308.5436288355936</v>
      </c>
      <c r="CL388" s="571">
        <f t="shared" si="99"/>
        <v>2860.0331245279726</v>
      </c>
      <c r="CM388" s="571">
        <f t="shared" si="99"/>
        <v>2567.8314223639527</v>
      </c>
      <c r="CN388" s="571">
        <f t="shared" si="99"/>
        <v>2811.231509196261</v>
      </c>
      <c r="CO388" s="571">
        <f t="shared" si="99"/>
        <v>2429.2214183539659</v>
      </c>
      <c r="CP388" s="571">
        <f t="shared" si="99"/>
        <v>3071.7617037180362</v>
      </c>
      <c r="CQ388" s="571">
        <f t="shared" si="99"/>
        <v>2802.820624200056</v>
      </c>
      <c r="CR388" s="571">
        <f t="shared" si="99"/>
        <v>2927.7400189952268</v>
      </c>
      <c r="CS388" s="571">
        <f t="shared" si="99"/>
        <v>2622.2693577232649</v>
      </c>
      <c r="CT388" s="571">
        <f t="shared" si="99"/>
        <v>3339.8580080459701</v>
      </c>
      <c r="CU388" s="571">
        <f t="shared" si="99"/>
        <v>2947.6192701280747</v>
      </c>
      <c r="CV388" s="571">
        <f t="shared" si="99"/>
        <v>3244.0185052771476</v>
      </c>
      <c r="CW388" s="571">
        <f t="shared" si="99"/>
        <v>2801.5629127352463</v>
      </c>
      <c r="CX388" s="571">
        <f t="shared" si="99"/>
        <v>3459.4256684758502</v>
      </c>
      <c r="CY388" s="571">
        <f t="shared" ref="CY388" si="100">+CY386-CY387</f>
        <v>3146.2878893203697</v>
      </c>
      <c r="CZ388" s="571">
        <f>+CZ386-CZ387</f>
        <v>2941.4174705316618</v>
      </c>
      <c r="DA388" s="571">
        <f>+DA386-DA387</f>
        <v>2723.1033186620098</v>
      </c>
      <c r="DB388" s="571">
        <f>+DB386-DB387</f>
        <v>3496.695515744319</v>
      </c>
      <c r="DC388" s="571"/>
      <c r="DD388" s="571"/>
      <c r="DE388" s="571"/>
      <c r="DF388" s="571"/>
      <c r="DG388" s="571"/>
      <c r="DH388" s="571"/>
      <c r="DI388" s="571"/>
      <c r="DJ388" s="571"/>
      <c r="DK388" s="571"/>
      <c r="DL388" s="571"/>
      <c r="DM388" s="571"/>
      <c r="DN388" s="571"/>
      <c r="DO388" s="571"/>
      <c r="DP388" s="571"/>
      <c r="DQ388" s="571"/>
      <c r="DR388" s="571"/>
      <c r="DS388" s="571"/>
      <c r="DT388" s="571"/>
      <c r="DU388" s="571"/>
      <c r="DV388" s="571"/>
      <c r="DW388" s="571"/>
      <c r="DX388" s="571"/>
      <c r="DY388" s="571"/>
      <c r="DZ388" s="571"/>
    </row>
    <row r="389" spans="2:130" hidden="1">
      <c r="B389" s="759" t="s">
        <v>1479</v>
      </c>
    </row>
    <row r="390" spans="2:130" hidden="1">
      <c r="B390" s="761" t="s">
        <v>955</v>
      </c>
    </row>
    <row r="391" spans="2:130" hidden="1">
      <c r="B391" s="513" t="s">
        <v>932</v>
      </c>
      <c r="C391" s="561" t="s">
        <v>502</v>
      </c>
      <c r="D391" s="561" t="s">
        <v>503</v>
      </c>
      <c r="E391" s="561" t="s">
        <v>504</v>
      </c>
      <c r="F391" s="561" t="s">
        <v>505</v>
      </c>
      <c r="G391" s="561" t="s">
        <v>506</v>
      </c>
      <c r="H391" s="561" t="s">
        <v>507</v>
      </c>
      <c r="I391" s="561" t="s">
        <v>508</v>
      </c>
      <c r="J391" s="561" t="s">
        <v>509</v>
      </c>
      <c r="K391" s="561" t="s">
        <v>510</v>
      </c>
      <c r="L391" s="561" t="s">
        <v>511</v>
      </c>
      <c r="M391" s="561" t="s">
        <v>512</v>
      </c>
      <c r="N391" s="561" t="s">
        <v>513</v>
      </c>
      <c r="O391" s="561" t="s">
        <v>514</v>
      </c>
      <c r="P391" s="561" t="s">
        <v>515</v>
      </c>
      <c r="Q391" s="561" t="s">
        <v>516</v>
      </c>
      <c r="R391" s="561" t="s">
        <v>517</v>
      </c>
      <c r="S391" s="561" t="s">
        <v>518</v>
      </c>
      <c r="T391" s="561" t="s">
        <v>519</v>
      </c>
      <c r="U391" s="561" t="s">
        <v>520</v>
      </c>
      <c r="V391" s="561" t="s">
        <v>521</v>
      </c>
      <c r="W391" s="561" t="s">
        <v>522</v>
      </c>
      <c r="X391" s="561" t="s">
        <v>523</v>
      </c>
      <c r="Y391" s="561" t="s">
        <v>524</v>
      </c>
      <c r="Z391" s="561" t="s">
        <v>525</v>
      </c>
      <c r="AA391" s="561" t="s">
        <v>526</v>
      </c>
      <c r="AB391" s="561" t="s">
        <v>527</v>
      </c>
      <c r="AC391" s="561" t="s">
        <v>528</v>
      </c>
      <c r="AD391" s="561" t="s">
        <v>529</v>
      </c>
      <c r="AE391" s="561" t="s">
        <v>530</v>
      </c>
      <c r="AF391" s="561" t="s">
        <v>531</v>
      </c>
      <c r="AG391" s="561" t="s">
        <v>532</v>
      </c>
      <c r="AH391" s="561" t="s">
        <v>533</v>
      </c>
      <c r="AI391" s="561" t="s">
        <v>534</v>
      </c>
      <c r="AJ391" s="561" t="s">
        <v>535</v>
      </c>
      <c r="AK391" s="561" t="s">
        <v>536</v>
      </c>
      <c r="AL391" s="561" t="s">
        <v>537</v>
      </c>
      <c r="AM391" s="561" t="s">
        <v>538</v>
      </c>
      <c r="AN391" s="561" t="s">
        <v>539</v>
      </c>
      <c r="AO391" s="561" t="s">
        <v>540</v>
      </c>
      <c r="AP391" s="561" t="s">
        <v>541</v>
      </c>
      <c r="AQ391" s="561" t="s">
        <v>542</v>
      </c>
      <c r="AR391" s="561" t="s">
        <v>543</v>
      </c>
      <c r="AS391" s="561" t="s">
        <v>544</v>
      </c>
      <c r="AT391" s="561" t="s">
        <v>545</v>
      </c>
      <c r="AU391" s="561" t="s">
        <v>68</v>
      </c>
      <c r="AV391" s="561" t="s">
        <v>69</v>
      </c>
      <c r="AW391" s="561" t="s">
        <v>70</v>
      </c>
      <c r="AX391" s="561" t="s">
        <v>71</v>
      </c>
      <c r="AY391" s="561" t="s">
        <v>72</v>
      </c>
      <c r="AZ391" s="561" t="s">
        <v>73</v>
      </c>
      <c r="BA391" s="561" t="s">
        <v>74</v>
      </c>
      <c r="BB391" s="561" t="s">
        <v>75</v>
      </c>
      <c r="BC391" s="561" t="s">
        <v>76</v>
      </c>
      <c r="BD391" s="561" t="s">
        <v>77</v>
      </c>
      <c r="BE391" s="561" t="s">
        <v>78</v>
      </c>
      <c r="BF391" s="561" t="s">
        <v>79</v>
      </c>
      <c r="BG391" s="561" t="s">
        <v>80</v>
      </c>
      <c r="BH391" s="561" t="s">
        <v>81</v>
      </c>
      <c r="BI391" s="561" t="s">
        <v>82</v>
      </c>
      <c r="BJ391" s="561" t="s">
        <v>83</v>
      </c>
      <c r="BK391" s="561" t="s">
        <v>84</v>
      </c>
      <c r="BL391" s="561" t="s">
        <v>85</v>
      </c>
      <c r="BM391" s="561" t="s">
        <v>86</v>
      </c>
      <c r="BN391" s="561" t="s">
        <v>87</v>
      </c>
      <c r="BO391" s="561" t="s">
        <v>88</v>
      </c>
      <c r="BP391" s="561" t="s">
        <v>89</v>
      </c>
      <c r="BQ391" s="561" t="s">
        <v>90</v>
      </c>
      <c r="BR391" s="561" t="s">
        <v>91</v>
      </c>
      <c r="BS391" s="561" t="s">
        <v>92</v>
      </c>
      <c r="BT391" s="561" t="s">
        <v>93</v>
      </c>
      <c r="BU391" s="561" t="s">
        <v>94</v>
      </c>
      <c r="BV391" s="561" t="s">
        <v>95</v>
      </c>
      <c r="BW391" s="561" t="s">
        <v>96</v>
      </c>
      <c r="BX391" s="561" t="s">
        <v>97</v>
      </c>
      <c r="BY391" s="561" t="s">
        <v>98</v>
      </c>
      <c r="BZ391" s="561" t="s">
        <v>99</v>
      </c>
      <c r="CA391" s="561" t="s">
        <v>49</v>
      </c>
      <c r="CB391" s="561" t="s">
        <v>50</v>
      </c>
      <c r="CC391" s="561" t="s">
        <v>51</v>
      </c>
      <c r="CD391" s="561" t="s">
        <v>52</v>
      </c>
      <c r="CE391" s="561" t="s">
        <v>53</v>
      </c>
      <c r="CF391" s="561" t="s">
        <v>54</v>
      </c>
      <c r="CG391" s="561" t="s">
        <v>55</v>
      </c>
      <c r="CH391" s="561" t="s">
        <v>56</v>
      </c>
      <c r="CI391" s="561" t="s">
        <v>57</v>
      </c>
      <c r="CJ391" s="561" t="s">
        <v>58</v>
      </c>
      <c r="CK391" s="561" t="s">
        <v>59</v>
      </c>
      <c r="CL391" s="561" t="s">
        <v>60</v>
      </c>
      <c r="CM391" s="561" t="s">
        <v>61</v>
      </c>
      <c r="CN391" s="561" t="s">
        <v>62</v>
      </c>
      <c r="CO391" s="561" t="s">
        <v>63</v>
      </c>
      <c r="CP391" s="561" t="s">
        <v>64</v>
      </c>
      <c r="CQ391" s="561" t="s">
        <v>65</v>
      </c>
      <c r="CR391" s="561" t="s">
        <v>100</v>
      </c>
      <c r="CS391" s="561" t="s">
        <v>105</v>
      </c>
      <c r="CT391" s="561" t="s">
        <v>546</v>
      </c>
      <c r="CU391" s="561" t="s">
        <v>547</v>
      </c>
      <c r="CV391" s="561" t="s">
        <v>548</v>
      </c>
      <c r="CW391" s="561" t="s">
        <v>549</v>
      </c>
      <c r="CX391" s="561" t="s">
        <v>550</v>
      </c>
      <c r="CY391" s="561" t="s">
        <v>551</v>
      </c>
      <c r="CZ391" s="561" t="s">
        <v>552</v>
      </c>
      <c r="DA391" s="561" t="s">
        <v>553</v>
      </c>
      <c r="DB391" s="561" t="s">
        <v>554</v>
      </c>
      <c r="DC391" s="561" t="s">
        <v>555</v>
      </c>
      <c r="DD391" s="561" t="s">
        <v>556</v>
      </c>
      <c r="DE391" s="561" t="s">
        <v>557</v>
      </c>
      <c r="DF391" s="561" t="s">
        <v>558</v>
      </c>
      <c r="DG391" s="561" t="s">
        <v>559</v>
      </c>
      <c r="DH391" s="561" t="s">
        <v>560</v>
      </c>
      <c r="DI391" s="561" t="s">
        <v>561</v>
      </c>
      <c r="DJ391" s="561" t="s">
        <v>562</v>
      </c>
      <c r="DK391" s="561" t="s">
        <v>563</v>
      </c>
      <c r="DL391" s="561" t="s">
        <v>564</v>
      </c>
      <c r="DM391" s="561" t="s">
        <v>565</v>
      </c>
      <c r="DN391" s="561" t="s">
        <v>566</v>
      </c>
      <c r="DO391" s="561" t="s">
        <v>567</v>
      </c>
      <c r="DP391" s="561" t="s">
        <v>851</v>
      </c>
      <c r="DQ391" s="561" t="s">
        <v>852</v>
      </c>
      <c r="DR391" s="561" t="s">
        <v>853</v>
      </c>
      <c r="DS391" s="561"/>
      <c r="DT391" s="561"/>
      <c r="DU391" s="561"/>
      <c r="DV391" s="561"/>
      <c r="DW391" s="561"/>
      <c r="DX391" s="561"/>
      <c r="DY391" s="561"/>
      <c r="DZ391" s="561"/>
    </row>
    <row r="392" spans="2:130" hidden="1">
      <c r="B392" s="514"/>
      <c r="C392" s="509">
        <v>1992</v>
      </c>
      <c r="D392" s="509">
        <v>1993</v>
      </c>
      <c r="E392" s="509">
        <v>1994</v>
      </c>
      <c r="F392" s="509">
        <v>1995</v>
      </c>
      <c r="G392" s="509"/>
      <c r="H392" s="509"/>
      <c r="I392" s="509"/>
      <c r="J392" s="509">
        <v>1996</v>
      </c>
      <c r="K392" s="509"/>
      <c r="L392" s="509"/>
      <c r="M392" s="509"/>
      <c r="N392" s="509">
        <v>1997</v>
      </c>
      <c r="O392" s="509"/>
      <c r="P392" s="509"/>
      <c r="Q392" s="509"/>
      <c r="R392" s="509">
        <v>1998</v>
      </c>
      <c r="S392" s="509"/>
      <c r="T392" s="509"/>
      <c r="U392" s="509"/>
      <c r="V392" s="509">
        <v>1999</v>
      </c>
      <c r="W392" s="509"/>
      <c r="X392" s="509"/>
      <c r="Y392" s="509"/>
      <c r="Z392" s="509">
        <v>2000</v>
      </c>
      <c r="AA392" s="509"/>
      <c r="AB392" s="509"/>
      <c r="AC392" s="509"/>
      <c r="AD392" s="509">
        <v>2001</v>
      </c>
      <c r="AE392" s="509"/>
      <c r="AF392" s="509"/>
      <c r="AG392" s="509"/>
      <c r="AH392" s="509">
        <v>2002</v>
      </c>
      <c r="AI392" s="509"/>
      <c r="AJ392" s="509"/>
      <c r="AK392" s="509"/>
      <c r="AL392" s="509">
        <v>2003</v>
      </c>
      <c r="AM392" s="509"/>
      <c r="AN392" s="509"/>
      <c r="AO392" s="509"/>
      <c r="AP392" s="509">
        <v>2004</v>
      </c>
      <c r="AQ392" s="509"/>
      <c r="AR392" s="509"/>
      <c r="AS392" s="509"/>
      <c r="AT392" s="509">
        <v>2005</v>
      </c>
      <c r="AU392" s="509"/>
      <c r="AV392" s="509"/>
      <c r="AW392" s="509"/>
      <c r="AX392" s="509">
        <v>2006</v>
      </c>
      <c r="AY392" s="509"/>
      <c r="AZ392" s="509"/>
      <c r="BA392" s="509"/>
      <c r="BB392" s="509">
        <v>2007</v>
      </c>
      <c r="BC392" s="509"/>
      <c r="BD392" s="509"/>
      <c r="BE392" s="509"/>
      <c r="BF392" s="509">
        <v>2008</v>
      </c>
      <c r="BG392" s="509"/>
      <c r="BH392" s="509"/>
      <c r="BI392" s="509"/>
      <c r="BJ392" s="509"/>
      <c r="BK392" s="509"/>
      <c r="BL392" s="509"/>
      <c r="BM392" s="509"/>
      <c r="BN392" s="509">
        <v>2010</v>
      </c>
      <c r="BO392" s="509"/>
      <c r="BP392" s="509"/>
      <c r="BQ392" s="509"/>
      <c r="BR392" s="509">
        <v>2011</v>
      </c>
      <c r="BS392" s="509"/>
      <c r="BT392" s="509"/>
      <c r="BU392" s="509"/>
      <c r="BV392" s="509">
        <v>2012</v>
      </c>
      <c r="BW392" s="509"/>
      <c r="BX392" s="509"/>
      <c r="BY392" s="509"/>
      <c r="BZ392" s="509">
        <v>2013</v>
      </c>
      <c r="CA392" s="509"/>
      <c r="CB392" s="509"/>
      <c r="CC392" s="509"/>
      <c r="CD392" s="509">
        <v>2014</v>
      </c>
      <c r="CE392" s="509"/>
      <c r="CF392" s="509"/>
      <c r="CG392" s="509"/>
      <c r="CH392" s="509">
        <v>2015</v>
      </c>
      <c r="CI392" s="509"/>
      <c r="CJ392" s="509"/>
      <c r="CK392" s="509"/>
      <c r="CL392" s="509">
        <v>2016</v>
      </c>
      <c r="CM392" s="509"/>
      <c r="CN392" s="509"/>
      <c r="CO392" s="509"/>
      <c r="CP392" s="509">
        <v>2017</v>
      </c>
      <c r="CQ392" s="509"/>
      <c r="CR392" s="509"/>
      <c r="CS392" s="509"/>
      <c r="CT392" s="509"/>
      <c r="CU392" s="509"/>
      <c r="CV392" s="509"/>
      <c r="CW392" s="509"/>
      <c r="CX392" s="509"/>
      <c r="CY392" s="509"/>
      <c r="CZ392" s="509"/>
      <c r="DA392" s="509"/>
      <c r="DB392" s="509"/>
      <c r="DC392" s="509"/>
      <c r="DD392" s="509"/>
      <c r="DE392" s="509"/>
      <c r="DF392" s="509"/>
      <c r="DG392" s="509"/>
      <c r="DH392" s="509"/>
      <c r="DI392" s="509"/>
      <c r="DJ392" s="509"/>
      <c r="DK392" s="509"/>
      <c r="DL392" s="509"/>
      <c r="DM392" s="509"/>
      <c r="DN392" s="509"/>
      <c r="DO392" s="509"/>
      <c r="DP392" s="509"/>
      <c r="DQ392" s="509"/>
      <c r="DR392" s="509"/>
      <c r="DS392" s="509"/>
      <c r="DT392" s="509"/>
      <c r="DU392" s="509"/>
      <c r="DV392" s="509"/>
      <c r="DW392" s="509"/>
      <c r="DX392" s="509"/>
      <c r="DY392" s="509"/>
      <c r="DZ392" s="509"/>
    </row>
    <row r="393" spans="2:130" hidden="1">
      <c r="B393" s="514" t="s">
        <v>1361</v>
      </c>
      <c r="C393" s="508"/>
      <c r="D393" s="508">
        <v>1.2945094108581543</v>
      </c>
      <c r="E393" s="508">
        <v>1.2945094108581543</v>
      </c>
      <c r="F393" s="508">
        <v>1.3019428253173828</v>
      </c>
      <c r="G393" s="508"/>
      <c r="H393" s="508"/>
      <c r="I393" s="508"/>
      <c r="J393" s="508">
        <v>1.3126082420349121</v>
      </c>
      <c r="K393" s="508"/>
      <c r="L393" s="508"/>
      <c r="M393" s="508"/>
      <c r="N393" s="508">
        <v>1.3233610391616821</v>
      </c>
      <c r="O393" s="508"/>
      <c r="P393" s="508"/>
      <c r="Q393" s="508"/>
      <c r="R393" s="508">
        <v>1.3342019319534302</v>
      </c>
      <c r="S393" s="508"/>
      <c r="T393" s="508"/>
      <c r="U393" s="508"/>
      <c r="V393" s="508">
        <v>1.3451316356658936</v>
      </c>
      <c r="W393" s="508"/>
      <c r="X393" s="508"/>
      <c r="Y393" s="508"/>
      <c r="Z393" s="508">
        <v>1.3561508655548096</v>
      </c>
      <c r="AA393" s="508"/>
      <c r="AB393" s="508"/>
      <c r="AC393" s="508"/>
      <c r="AD393" s="508">
        <v>1.3756282329559326</v>
      </c>
      <c r="AE393" s="508"/>
      <c r="AF393" s="508"/>
      <c r="AG393" s="508"/>
      <c r="AH393" s="508">
        <v>1.3953853845596313</v>
      </c>
      <c r="AI393" s="508"/>
      <c r="AJ393" s="508"/>
      <c r="AK393" s="508"/>
      <c r="AL393" s="508">
        <v>1.4154261350631714</v>
      </c>
      <c r="AM393" s="508"/>
      <c r="AN393" s="508"/>
      <c r="AO393" s="508"/>
      <c r="AP393" s="508">
        <v>1.4357548952102661</v>
      </c>
      <c r="AQ393" s="508"/>
      <c r="AR393" s="508"/>
      <c r="AS393" s="508"/>
      <c r="AT393" s="508">
        <v>1.4563755989074707</v>
      </c>
      <c r="AU393" s="508"/>
      <c r="AV393" s="508"/>
      <c r="AW393" s="508"/>
      <c r="AX393" s="508">
        <v>1.4831138849258423</v>
      </c>
      <c r="AY393" s="508"/>
      <c r="AZ393" s="508"/>
      <c r="BA393" s="508"/>
      <c r="BB393" s="508">
        <v>1.5103431940078735</v>
      </c>
      <c r="BC393" s="508"/>
      <c r="BD393" s="508"/>
      <c r="BE393" s="508"/>
      <c r="BF393" s="508">
        <v>1.5380722284317017</v>
      </c>
      <c r="BG393" s="508"/>
      <c r="BH393" s="508"/>
      <c r="BI393" s="508"/>
      <c r="BJ393" s="508">
        <v>1.5663105249404907</v>
      </c>
      <c r="BK393" s="508"/>
      <c r="BL393" s="508"/>
      <c r="BM393" s="508"/>
      <c r="BN393" s="508">
        <v>1.5950671434402466</v>
      </c>
      <c r="BO393" s="508"/>
      <c r="BP393" s="508"/>
      <c r="BQ393" s="508"/>
      <c r="BR393" s="508">
        <v>1.6283968687057495</v>
      </c>
      <c r="BS393" s="508"/>
      <c r="BT393" s="508"/>
      <c r="BU393" s="508"/>
      <c r="BV393" s="508">
        <v>1.663946270942688</v>
      </c>
      <c r="BW393" s="508"/>
      <c r="BX393" s="508"/>
      <c r="BY393" s="508"/>
      <c r="BZ393" s="508">
        <v>1.7018989324569702</v>
      </c>
      <c r="CA393" s="508"/>
      <c r="CB393" s="508"/>
      <c r="CC393" s="508"/>
      <c r="CD393" s="508">
        <v>1.7341963052749634</v>
      </c>
      <c r="CE393" s="508"/>
      <c r="CF393" s="508"/>
      <c r="CG393" s="508"/>
      <c r="CH393" s="508">
        <v>1.7666441202163696</v>
      </c>
      <c r="CI393" s="508"/>
      <c r="CJ393" s="508"/>
      <c r="CK393" s="508"/>
      <c r="CL393" s="508">
        <v>1.8011772632598877</v>
      </c>
      <c r="CM393" s="508"/>
      <c r="CN393" s="508"/>
      <c r="CO393" s="508"/>
      <c r="CP393" s="508">
        <v>1.8379607200622559</v>
      </c>
      <c r="CQ393" s="508"/>
      <c r="CR393" s="508"/>
      <c r="CS393" s="508"/>
      <c r="CT393" s="508"/>
      <c r="CU393" s="508"/>
      <c r="CV393" s="508"/>
      <c r="CW393" s="508"/>
      <c r="CX393" s="508"/>
      <c r="CY393" s="508"/>
      <c r="CZ393" s="508"/>
      <c r="DA393" s="508"/>
      <c r="DB393" s="508"/>
      <c r="DC393" s="508"/>
      <c r="DD393" s="508"/>
      <c r="DE393" s="508"/>
      <c r="DF393" s="508"/>
      <c r="DG393" s="508"/>
      <c r="DH393" s="508"/>
      <c r="DI393" s="508"/>
      <c r="DJ393" s="508"/>
      <c r="DK393" s="508"/>
      <c r="DL393" s="508"/>
      <c r="DM393" s="508"/>
      <c r="DN393" s="508"/>
      <c r="DO393" s="508"/>
      <c r="DP393" s="508"/>
      <c r="DQ393" s="508"/>
      <c r="DR393" s="508"/>
      <c r="DS393" s="508"/>
      <c r="DT393" s="508"/>
      <c r="DU393" s="508"/>
      <c r="DV393" s="508"/>
      <c r="DW393" s="508"/>
      <c r="DX393" s="508"/>
      <c r="DY393" s="508"/>
      <c r="DZ393" s="508"/>
    </row>
    <row r="394" spans="2:130" hidden="1">
      <c r="B394" s="514" t="s">
        <v>1001</v>
      </c>
      <c r="C394" s="554">
        <v>3904.578857421875</v>
      </c>
      <c r="D394" s="554">
        <v>4182.251953125</v>
      </c>
      <c r="E394" s="554">
        <v>4246.63671875</v>
      </c>
      <c r="F394" s="554">
        <v>4435.2734375</v>
      </c>
      <c r="G394" s="554"/>
      <c r="H394" s="554"/>
      <c r="I394" s="554"/>
      <c r="J394" s="554">
        <v>4626.4736328125</v>
      </c>
      <c r="K394" s="554"/>
      <c r="L394" s="554"/>
      <c r="M394" s="554"/>
      <c r="N394" s="554">
        <v>4908.04052734375</v>
      </c>
      <c r="O394" s="554"/>
      <c r="P394" s="554"/>
      <c r="Q394" s="554"/>
      <c r="R394" s="554">
        <v>5279.64013671875</v>
      </c>
      <c r="S394" s="554"/>
      <c r="T394" s="554"/>
      <c r="U394" s="554"/>
      <c r="V394" s="554">
        <v>5773.58349609375</v>
      </c>
      <c r="W394" s="554"/>
      <c r="X394" s="554"/>
      <c r="Y394" s="554"/>
      <c r="Z394" s="554">
        <v>6395.47607421875</v>
      </c>
      <c r="AA394" s="554"/>
      <c r="AB394" s="554"/>
      <c r="AC394" s="554"/>
      <c r="AD394" s="554">
        <v>7040.27392578125</v>
      </c>
      <c r="AE394" s="554"/>
      <c r="AF394" s="554"/>
      <c r="AG394" s="554"/>
      <c r="AH394" s="554">
        <v>7765.08837890625</v>
      </c>
      <c r="AI394" s="554"/>
      <c r="AJ394" s="554"/>
      <c r="AK394" s="554"/>
      <c r="AL394" s="554">
        <v>8662.2158203125</v>
      </c>
      <c r="AM394" s="554"/>
      <c r="AN394" s="554"/>
      <c r="AO394" s="554"/>
      <c r="AP394" s="554">
        <v>9923.6728515625</v>
      </c>
      <c r="AQ394" s="554"/>
      <c r="AR394" s="554"/>
      <c r="AS394" s="554"/>
      <c r="AT394" s="554">
        <v>11648.78515625</v>
      </c>
      <c r="AU394" s="554"/>
      <c r="AV394" s="554"/>
      <c r="AW394" s="554"/>
      <c r="AX394" s="554">
        <v>13294.1083984375</v>
      </c>
      <c r="AY394" s="554"/>
      <c r="AZ394" s="554"/>
      <c r="BA394" s="554"/>
      <c r="BB394" s="554">
        <v>15069.876953125</v>
      </c>
      <c r="BC394" s="554"/>
      <c r="BD394" s="554"/>
      <c r="BE394" s="554"/>
      <c r="BF394" s="554">
        <v>17345.09765625</v>
      </c>
      <c r="BG394" s="554"/>
      <c r="BH394" s="554"/>
      <c r="BI394" s="554"/>
      <c r="BJ394" s="554">
        <v>19452.49609375</v>
      </c>
      <c r="BK394" s="554"/>
      <c r="BL394" s="554"/>
      <c r="BM394" s="554"/>
      <c r="BN394" s="554">
        <v>21845.4765625</v>
      </c>
      <c r="BO394" s="554"/>
      <c r="BP394" s="554"/>
      <c r="BQ394" s="554"/>
      <c r="BR394" s="554">
        <v>24876.505859375</v>
      </c>
      <c r="BS394" s="554"/>
      <c r="BT394" s="554"/>
      <c r="BU394" s="554"/>
      <c r="BV394" s="554">
        <v>27795.771484375</v>
      </c>
      <c r="BW394" s="554"/>
      <c r="BX394" s="554"/>
      <c r="BY394" s="554"/>
      <c r="BZ394" s="554">
        <v>31202.560546875</v>
      </c>
      <c r="CA394" s="554"/>
      <c r="CB394" s="554"/>
      <c r="CC394" s="554"/>
      <c r="CD394" s="554">
        <v>35242.16796875</v>
      </c>
      <c r="CE394" s="554"/>
      <c r="CF394" s="554"/>
      <c r="CG394" s="554"/>
      <c r="CH394" s="554"/>
      <c r="CI394" s="554"/>
      <c r="CJ394" s="554"/>
      <c r="CK394" s="554"/>
      <c r="CL394" s="554"/>
      <c r="CM394" s="554"/>
      <c r="CN394" s="554"/>
      <c r="CO394" s="554"/>
      <c r="CP394" s="554"/>
      <c r="CQ394" s="554"/>
      <c r="CR394" s="554"/>
      <c r="CS394" s="554"/>
      <c r="CT394" s="554"/>
      <c r="CU394" s="554"/>
      <c r="CV394" s="554"/>
      <c r="CW394" s="554"/>
      <c r="CX394" s="554"/>
      <c r="CY394" s="554"/>
      <c r="CZ394" s="554"/>
      <c r="DA394" s="554"/>
      <c r="DB394" s="554"/>
      <c r="DC394" s="554"/>
      <c r="DD394" s="554"/>
      <c r="DE394" s="554"/>
      <c r="DF394" s="554"/>
      <c r="DG394" s="554"/>
      <c r="DH394" s="554"/>
      <c r="DI394" s="554"/>
      <c r="DJ394" s="554"/>
      <c r="DK394" s="554"/>
      <c r="DL394" s="554"/>
      <c r="DM394" s="554"/>
      <c r="DN394" s="554"/>
      <c r="DO394" s="554"/>
      <c r="DP394" s="554"/>
      <c r="DQ394" s="554"/>
      <c r="DR394" s="554"/>
      <c r="DS394" s="554"/>
      <c r="DT394" s="554"/>
      <c r="DU394" s="554"/>
      <c r="DV394" s="554"/>
      <c r="DW394" s="554"/>
      <c r="DX394" s="554"/>
      <c r="DY394" s="554"/>
      <c r="DZ394" s="554"/>
    </row>
    <row r="395" spans="2:130" hidden="1">
      <c r="B395" s="514" t="s">
        <v>1018</v>
      </c>
      <c r="C395" s="508"/>
      <c r="D395" s="508"/>
      <c r="E395" s="508"/>
      <c r="F395" s="508">
        <v>2.93</v>
      </c>
      <c r="G395" s="508"/>
      <c r="H395" s="508"/>
      <c r="I395" s="508"/>
      <c r="J395" s="508">
        <f>+(F395+N395)/2</f>
        <v>2.9550000000000001</v>
      </c>
      <c r="K395" s="508"/>
      <c r="L395" s="508"/>
      <c r="M395" s="508"/>
      <c r="N395" s="508">
        <v>2.98</v>
      </c>
      <c r="O395" s="508"/>
      <c r="P395" s="508"/>
      <c r="Q395" s="508"/>
      <c r="R395" s="508">
        <v>3</v>
      </c>
      <c r="S395" s="508"/>
      <c r="T395" s="508"/>
      <c r="U395" s="508"/>
      <c r="V395" s="508">
        <v>3.03</v>
      </c>
      <c r="W395" s="508"/>
      <c r="X395" s="508"/>
      <c r="Y395" s="508"/>
      <c r="Z395" s="508">
        <v>3.0498210378929205</v>
      </c>
      <c r="AA395" s="508"/>
      <c r="AB395" s="508"/>
      <c r="AC395" s="508"/>
      <c r="AD395" s="508">
        <v>3.0936233067787007</v>
      </c>
      <c r="AE395" s="508"/>
      <c r="AF395" s="508"/>
      <c r="AG395" s="508"/>
      <c r="AH395" s="508">
        <v>3.1380547768608653</v>
      </c>
      <c r="AI395" s="508"/>
      <c r="AJ395" s="508"/>
      <c r="AK395" s="508"/>
      <c r="AL395" s="508">
        <v>3.1831240269371497</v>
      </c>
      <c r="AM395" s="508"/>
      <c r="AN395" s="508"/>
      <c r="AO395" s="508"/>
      <c r="AP395" s="508">
        <v>3.2288409762424357</v>
      </c>
      <c r="AQ395" s="508"/>
      <c r="AR395" s="508"/>
      <c r="AS395" s="508"/>
      <c r="AT395" s="508">
        <v>3.275214471661887</v>
      </c>
      <c r="AU395" s="508"/>
      <c r="AV395" s="508"/>
      <c r="AW395" s="508"/>
      <c r="AX395" s="508">
        <v>3.3353456777741703</v>
      </c>
      <c r="AY395" s="508"/>
      <c r="AZ395" s="508"/>
      <c r="BA395" s="508"/>
      <c r="BB395" s="508">
        <v>3.3965811360074207</v>
      </c>
      <c r="BC395" s="508"/>
      <c r="BD395" s="508"/>
      <c r="BE395" s="508"/>
      <c r="BF395" s="508">
        <v>3.458940416743971</v>
      </c>
      <c r="BG395" s="508"/>
      <c r="BH395" s="508"/>
      <c r="BI395" s="508"/>
      <c r="BJ395" s="508"/>
      <c r="BK395" s="508"/>
      <c r="BL395" s="508"/>
      <c r="BM395" s="508"/>
      <c r="BN395" s="508">
        <v>3.587115161354606</v>
      </c>
      <c r="BO395" s="508"/>
      <c r="BP395" s="508"/>
      <c r="BQ395" s="508"/>
      <c r="BR395" s="508">
        <v>3.6620697256908801</v>
      </c>
      <c r="BS395" s="508"/>
      <c r="BT395" s="508"/>
      <c r="BU395" s="508"/>
      <c r="BV395" s="508">
        <v>3.7420160779592742</v>
      </c>
      <c r="BW395" s="508"/>
      <c r="BX395" s="508"/>
      <c r="BY395" s="508"/>
      <c r="BZ395" s="508">
        <v>3.8273670728007909</v>
      </c>
      <c r="CA395" s="508"/>
      <c r="CB395" s="508"/>
      <c r="CC395" s="508"/>
      <c r="CD395" s="508">
        <v>3.9</v>
      </c>
      <c r="CE395" s="508"/>
      <c r="CF395" s="508"/>
      <c r="CG395" s="508"/>
      <c r="CH395" s="508">
        <v>3.9893100914363733</v>
      </c>
      <c r="CI395" s="508"/>
      <c r="CJ395" s="508"/>
      <c r="CK395" s="508"/>
      <c r="CL395" s="508">
        <v>4.099749077452727</v>
      </c>
      <c r="CM395" s="508"/>
      <c r="CN395" s="508"/>
      <c r="CO395" s="508"/>
      <c r="CP395" s="508">
        <v>4.2082849478050965</v>
      </c>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c r="C396" s="508"/>
      <c r="D396" s="508"/>
      <c r="E396" s="508"/>
      <c r="F396" s="508"/>
      <c r="G396" s="508"/>
      <c r="H396" s="508"/>
      <c r="I396" s="508"/>
      <c r="J396" s="508"/>
      <c r="K396" s="508"/>
      <c r="L396" s="508"/>
      <c r="M396" s="508"/>
      <c r="N396" s="508"/>
      <c r="O396" s="508"/>
      <c r="P396" s="508"/>
      <c r="Q396" s="508"/>
      <c r="R396" s="508"/>
      <c r="S396" s="508"/>
      <c r="T396" s="508"/>
      <c r="U396" s="508"/>
      <c r="V396" s="508"/>
      <c r="W396" s="508"/>
      <c r="X396" s="508"/>
      <c r="Y396" s="508"/>
      <c r="Z396" s="508"/>
      <c r="AA396" s="508"/>
      <c r="AB396" s="508"/>
      <c r="AC396" s="508"/>
      <c r="AD396" s="508"/>
      <c r="AE396" s="508"/>
      <c r="AF396" s="508"/>
      <c r="AG396" s="508"/>
      <c r="AH396" s="508"/>
      <c r="AI396" s="508"/>
      <c r="AJ396" s="508"/>
      <c r="AK396" s="508"/>
      <c r="AL396" s="508"/>
      <c r="AM396" s="508"/>
      <c r="AN396" s="508"/>
      <c r="AO396" s="508"/>
      <c r="AP396" s="508"/>
      <c r="AQ396" s="508"/>
      <c r="AR396" s="508"/>
      <c r="AS396" s="508"/>
      <c r="AT396" s="508"/>
      <c r="AU396" s="508"/>
      <c r="AV396" s="508"/>
      <c r="AW396" s="508"/>
      <c r="AX396" s="508"/>
      <c r="AY396" s="508"/>
      <c r="AZ396" s="508"/>
      <c r="BA396" s="508"/>
      <c r="BB396" s="508"/>
      <c r="BC396" s="508"/>
      <c r="BD396" s="508"/>
      <c r="BE396" s="508"/>
      <c r="BF396" s="508"/>
      <c r="BG396" s="508"/>
      <c r="BH396" s="508"/>
      <c r="BI396" s="508"/>
      <c r="BJ396" s="508"/>
      <c r="BK396" s="508"/>
      <c r="BL396" s="508"/>
      <c r="BM396" s="508"/>
      <c r="BN396" s="508"/>
      <c r="BO396" s="508"/>
      <c r="BP396" s="508"/>
      <c r="BQ396" s="508"/>
      <c r="BR396" s="508"/>
      <c r="BS396" s="508"/>
      <c r="BT396" s="508"/>
      <c r="BU396" s="508"/>
      <c r="BV396" s="508"/>
      <c r="BW396" s="508"/>
      <c r="BX396" s="508"/>
      <c r="BY396" s="508"/>
      <c r="BZ396" s="508"/>
      <c r="CA396" s="508"/>
      <c r="CB396" s="508"/>
      <c r="CC396" s="508"/>
      <c r="CD396" s="508"/>
      <c r="CE396" s="508"/>
      <c r="CF396" s="508"/>
      <c r="CG396" s="508"/>
      <c r="CH396" s="508"/>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1019</v>
      </c>
      <c r="C397" s="508"/>
      <c r="D397" s="508"/>
      <c r="E397" s="508"/>
      <c r="F397" s="508">
        <v>33.764499999999998</v>
      </c>
      <c r="G397" s="508"/>
      <c r="H397" s="508"/>
      <c r="I397" s="508"/>
      <c r="J397" s="508">
        <v>36.116723516831875</v>
      </c>
      <c r="K397" s="508"/>
      <c r="L397" s="508"/>
      <c r="M397" s="508"/>
      <c r="N397" s="508">
        <v>38.632816052104332</v>
      </c>
      <c r="O397" s="508"/>
      <c r="P397" s="508"/>
      <c r="Q397" s="508"/>
      <c r="R397" s="508">
        <v>41.324193636229666</v>
      </c>
      <c r="S397" s="508"/>
      <c r="T397" s="508"/>
      <c r="U397" s="508"/>
      <c r="V397" s="508">
        <v>44.203067604013981</v>
      </c>
      <c r="W397" s="508"/>
      <c r="X397" s="508"/>
      <c r="Y397" s="508"/>
      <c r="Z397" s="508">
        <v>47.282499999999999</v>
      </c>
      <c r="AA397" s="508"/>
      <c r="AB397" s="508"/>
      <c r="AC397" s="508"/>
      <c r="AD397" s="508">
        <v>48.674491257933781</v>
      </c>
      <c r="AE397" s="508"/>
      <c r="AF397" s="508"/>
      <c r="AG397" s="508"/>
      <c r="AH397" s="508">
        <v>50.107462575343355</v>
      </c>
      <c r="AI397" s="508"/>
      <c r="AJ397" s="508"/>
      <c r="AK397" s="508"/>
      <c r="AL397" s="508">
        <v>51.582620400376342</v>
      </c>
      <c r="AM397" s="508"/>
      <c r="AN397" s="508"/>
      <c r="AO397" s="508"/>
      <c r="AP397" s="508">
        <v>53.101206698872417</v>
      </c>
      <c r="AQ397" s="508"/>
      <c r="AR397" s="508"/>
      <c r="AS397" s="508"/>
      <c r="AT397" s="508">
        <v>54.664500000000004</v>
      </c>
      <c r="AU397" s="508"/>
      <c r="AV397" s="508"/>
      <c r="AW397" s="508"/>
      <c r="AX397" s="508">
        <v>55.911403573075411</v>
      </c>
      <c r="AY397" s="508"/>
      <c r="AZ397" s="508"/>
      <c r="BA397" s="508"/>
      <c r="BB397" s="508">
        <v>57.186749160996797</v>
      </c>
      <c r="BC397" s="508"/>
      <c r="BD397" s="508"/>
      <c r="BE397" s="508"/>
      <c r="BF397" s="508">
        <v>58.491185529415311</v>
      </c>
      <c r="BG397" s="508"/>
      <c r="BH397" s="508"/>
      <c r="BI397" s="508"/>
      <c r="BJ397" s="508"/>
      <c r="BK397" s="508"/>
      <c r="BL397" s="508"/>
      <c r="BM397" s="508"/>
      <c r="BN397" s="508">
        <v>61.19</v>
      </c>
      <c r="BO397" s="508"/>
      <c r="BP397" s="508"/>
      <c r="BQ397" s="508"/>
      <c r="BR397" s="508">
        <v>61.853168703183293</v>
      </c>
      <c r="BS397" s="508"/>
      <c r="BT397" s="508"/>
      <c r="BU397" s="508"/>
      <c r="BV397" s="508">
        <v>62.523524736467614</v>
      </c>
      <c r="BW397" s="508"/>
      <c r="BX397" s="508"/>
      <c r="BY397" s="508"/>
      <c r="BZ397" s="508">
        <v>63.201145995136223</v>
      </c>
      <c r="CA397" s="508"/>
      <c r="CB397" s="508"/>
      <c r="CC397" s="508"/>
      <c r="CD397" s="508">
        <v>63.886111218690608</v>
      </c>
      <c r="CE397" s="508"/>
      <c r="CF397" s="508"/>
      <c r="CG397" s="508"/>
      <c r="CH397" s="508">
        <v>64.578500000000005</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933</v>
      </c>
      <c r="C398" s="508"/>
      <c r="D398" s="508"/>
      <c r="E398" s="508"/>
      <c r="F398" s="508">
        <v>5.9130000000000003</v>
      </c>
      <c r="G398" s="508"/>
      <c r="H398" s="508"/>
      <c r="I398" s="508"/>
      <c r="J398" s="508">
        <f>+F398*($Z398/$F398)^0.2</f>
        <v>6.2849645834857029</v>
      </c>
      <c r="K398" s="508"/>
      <c r="L398" s="508"/>
      <c r="M398" s="508"/>
      <c r="N398" s="508">
        <f>+J398*($Z398/$F398)^0.2</f>
        <v>6.6803280594739745</v>
      </c>
      <c r="O398" s="508"/>
      <c r="P398" s="508"/>
      <c r="Q398" s="508"/>
      <c r="R398" s="508">
        <f>+N398*($Z398/$F398)^0.2</f>
        <v>7.1005623642583622</v>
      </c>
      <c r="S398" s="508"/>
      <c r="T398" s="508"/>
      <c r="U398" s="508"/>
      <c r="V398" s="508">
        <f>+R398*($Z398/$F398)^0.2</f>
        <v>7.5472320281067669</v>
      </c>
      <c r="W398" s="508"/>
      <c r="X398" s="508"/>
      <c r="Y398" s="508"/>
      <c r="Z398" s="508">
        <v>8.0220000000000002</v>
      </c>
      <c r="AA398" s="508"/>
      <c r="AB398" s="508"/>
      <c r="AC398" s="508"/>
      <c r="AD398" s="508">
        <f>+Z398*($AT398/$Z398)^0.2</f>
        <v>8.2101634191593682</v>
      </c>
      <c r="AE398" s="508"/>
      <c r="AF398" s="508"/>
      <c r="AG398" s="508"/>
      <c r="AH398" s="508">
        <f>+AD398*($AT398/$Z398)^0.2</f>
        <v>8.4027403851037938</v>
      </c>
      <c r="AI398" s="508"/>
      <c r="AJ398" s="508"/>
      <c r="AK398" s="508"/>
      <c r="AL398" s="508">
        <f>+AH398*($AT398/$Z398)^0.2</f>
        <v>8.5998344216494971</v>
      </c>
      <c r="AM398" s="508"/>
      <c r="AN398" s="508"/>
      <c r="AO398" s="508"/>
      <c r="AP398" s="508">
        <f>+AL398*($AT398/$Z398)^0.2</f>
        <v>8.801551480859418</v>
      </c>
      <c r="AQ398" s="508"/>
      <c r="AR398" s="508"/>
      <c r="AS398" s="508"/>
      <c r="AT398" s="508">
        <v>9.0079999999999991</v>
      </c>
      <c r="AU398" s="508"/>
      <c r="AV398" s="508"/>
      <c r="AW398" s="508"/>
      <c r="AX398" s="508">
        <f>+AT398*($BN398/$AT398)^0.2</f>
        <v>9.2514774919338549</v>
      </c>
      <c r="AY398" s="508"/>
      <c r="AZ398" s="508"/>
      <c r="BA398" s="508"/>
      <c r="BB398" s="508">
        <f>+AX398*($BN398/$AT398)^0.2</f>
        <v>9.501535944022951</v>
      </c>
      <c r="BC398" s="508"/>
      <c r="BD398" s="508"/>
      <c r="BE398" s="508"/>
      <c r="BF398" s="508">
        <f>+BB398*($BN398/$AT398)^0.2</f>
        <v>9.7583532332292222</v>
      </c>
      <c r="BG398" s="508"/>
      <c r="BH398" s="508"/>
      <c r="BI398" s="508"/>
      <c r="BJ398" s="508">
        <f>+BF398*($BN398/$AT398)^0.2</f>
        <v>10.022112044356142</v>
      </c>
      <c r="BK398" s="508"/>
      <c r="BL398" s="508"/>
      <c r="BM398" s="508"/>
      <c r="BN398" s="508">
        <v>10.292999999999999</v>
      </c>
      <c r="BO398" s="508"/>
      <c r="BP398" s="508"/>
      <c r="BQ398" s="508"/>
      <c r="BR398" s="508">
        <v>10.215378618068414</v>
      </c>
      <c r="BS398" s="508"/>
      <c r="BT398" s="508"/>
      <c r="BU398" s="508"/>
      <c r="BV398" s="508">
        <v>10.481999999999999</v>
      </c>
      <c r="BW398" s="508"/>
      <c r="BX398" s="508"/>
      <c r="BY398" s="508"/>
      <c r="BZ398" s="508">
        <v>10.735664399999999</v>
      </c>
      <c r="CA398" s="508"/>
      <c r="CB398" s="508"/>
      <c r="CC398" s="508"/>
      <c r="CD398" s="508">
        <v>10.995467478479998</v>
      </c>
      <c r="CE398" s="508"/>
      <c r="CF398" s="508"/>
      <c r="CG398" s="508"/>
      <c r="CH398" s="508">
        <v>11.262499999999999</v>
      </c>
      <c r="CI398" s="508"/>
      <c r="CJ398" s="508"/>
      <c r="CK398" s="508"/>
      <c r="CL398" s="508"/>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514" t="s">
        <v>1020</v>
      </c>
      <c r="C399" s="508"/>
      <c r="D399" s="508"/>
      <c r="E399" s="508"/>
      <c r="F399" s="508">
        <v>2.9289999999999998</v>
      </c>
      <c r="G399" s="508"/>
      <c r="H399" s="508"/>
      <c r="I399" s="508"/>
      <c r="J399" s="508">
        <v>3.03</v>
      </c>
      <c r="K399" s="508"/>
      <c r="L399" s="508"/>
      <c r="M399" s="508"/>
      <c r="N399" s="508">
        <v>3.1859999999999999</v>
      </c>
      <c r="O399" s="508"/>
      <c r="P399" s="508"/>
      <c r="Q399" s="508"/>
      <c r="R399" s="508">
        <v>3.343</v>
      </c>
      <c r="S399" s="508"/>
      <c r="T399" s="508"/>
      <c r="U399" s="508"/>
      <c r="V399" s="508">
        <v>3.6190000000000002</v>
      </c>
      <c r="W399" s="508"/>
      <c r="X399" s="508"/>
      <c r="Y399" s="508"/>
      <c r="Z399" s="508">
        <v>3.7130000000000001</v>
      </c>
      <c r="AA399" s="508"/>
      <c r="AB399" s="508"/>
      <c r="AC399" s="508"/>
      <c r="AD399" s="508">
        <v>3.851</v>
      </c>
      <c r="AE399" s="508"/>
      <c r="AF399" s="508"/>
      <c r="AG399" s="508"/>
      <c r="AH399" s="508">
        <v>4.0599999999999996</v>
      </c>
      <c r="AI399" s="508"/>
      <c r="AJ399" s="508"/>
      <c r="AK399" s="508"/>
      <c r="AL399" s="508">
        <v>4.1630000000000003</v>
      </c>
      <c r="AM399" s="508"/>
      <c r="AN399" s="508"/>
      <c r="AO399" s="508"/>
      <c r="AP399" s="508">
        <v>4.1909999999999998</v>
      </c>
      <c r="AQ399" s="508"/>
      <c r="AR399" s="508"/>
      <c r="AS399" s="508"/>
      <c r="AT399" s="508">
        <v>4.3140000000000001</v>
      </c>
      <c r="AU399" s="508"/>
      <c r="AV399" s="508"/>
      <c r="AW399" s="508"/>
      <c r="AX399" s="508">
        <v>4.4290000000000003</v>
      </c>
      <c r="AY399" s="508"/>
      <c r="AZ399" s="508"/>
      <c r="BA399" s="508"/>
      <c r="BB399" s="508">
        <v>4.5529999999999999</v>
      </c>
      <c r="BC399" s="508"/>
      <c r="BD399" s="508"/>
      <c r="BE399" s="508"/>
      <c r="BF399" s="508">
        <v>4.7850000000000001</v>
      </c>
      <c r="BG399" s="508"/>
      <c r="BH399" s="508"/>
      <c r="BI399" s="508"/>
      <c r="BJ399" s="508">
        <v>4.851</v>
      </c>
      <c r="BK399" s="508"/>
      <c r="BL399" s="508"/>
      <c r="BM399" s="508"/>
      <c r="BN399" s="508">
        <v>4.9660000000000002</v>
      </c>
      <c r="BO399" s="508"/>
      <c r="BP399" s="508"/>
      <c r="BQ399" s="508"/>
      <c r="BR399" s="508">
        <v>5.0860000000000003</v>
      </c>
      <c r="BS399" s="508"/>
      <c r="BT399" s="508"/>
      <c r="BU399" s="508"/>
      <c r="BV399" s="508">
        <v>5.1970000000000001</v>
      </c>
      <c r="BW399" s="508"/>
      <c r="BX399" s="508"/>
      <c r="BY399" s="508"/>
      <c r="BZ399" s="508">
        <v>5.3449999999999998</v>
      </c>
      <c r="CA399" s="508"/>
      <c r="CB399" s="508"/>
      <c r="CC399" s="508"/>
      <c r="CD399" s="508">
        <v>5.4930000000000003</v>
      </c>
      <c r="CE399" s="508"/>
      <c r="CF399" s="508"/>
      <c r="CG399" s="508"/>
      <c r="CH399" s="508">
        <v>5.6550000000000002</v>
      </c>
      <c r="CI399" s="508"/>
      <c r="CJ399" s="508"/>
      <c r="CK399" s="508"/>
      <c r="CL399" s="508">
        <v>5.86</v>
      </c>
      <c r="CM399" s="508"/>
      <c r="CN399" s="508"/>
      <c r="CO399" s="508"/>
      <c r="CP399" s="508"/>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1349</v>
      </c>
      <c r="C400" s="508"/>
      <c r="D400" s="508"/>
      <c r="E400" s="508"/>
      <c r="F400" s="508">
        <v>5.9280781745910645</v>
      </c>
      <c r="G400" s="508"/>
      <c r="H400" s="508"/>
      <c r="I400" s="508"/>
      <c r="J400" s="508">
        <v>6.1151680946350098</v>
      </c>
      <c r="K400" s="508"/>
      <c r="L400" s="508"/>
      <c r="M400" s="508"/>
      <c r="N400" s="508">
        <v>6.5223817825317383</v>
      </c>
      <c r="O400" s="508"/>
      <c r="P400" s="508"/>
      <c r="Q400" s="508"/>
      <c r="R400" s="508">
        <v>7.0598130226135254</v>
      </c>
      <c r="S400" s="508"/>
      <c r="T400" s="508"/>
      <c r="U400" s="508"/>
      <c r="V400" s="508">
        <v>7.5932388305664063</v>
      </c>
      <c r="W400" s="508"/>
      <c r="X400" s="508"/>
      <c r="Y400" s="508"/>
      <c r="Z400" s="508">
        <v>8.0257034301757813</v>
      </c>
      <c r="AA400" s="508"/>
      <c r="AB400" s="508"/>
      <c r="AC400" s="508"/>
      <c r="AD400" s="508">
        <v>8.3294057846069336</v>
      </c>
      <c r="AE400" s="508"/>
      <c r="AF400" s="508"/>
      <c r="AG400" s="508"/>
      <c r="AH400" s="508">
        <v>8.5362052917480469</v>
      </c>
      <c r="AI400" s="508"/>
      <c r="AJ400" s="508"/>
      <c r="AK400" s="508"/>
      <c r="AL400" s="508">
        <v>8.6803455352783203</v>
      </c>
      <c r="AM400" s="508"/>
      <c r="AN400" s="508"/>
      <c r="AO400" s="508"/>
      <c r="AP400" s="508">
        <v>8.8184375762939453</v>
      </c>
      <c r="AQ400" s="508"/>
      <c r="AR400" s="508"/>
      <c r="AS400" s="508"/>
      <c r="AT400" s="508">
        <v>8.9917354583740234</v>
      </c>
      <c r="AU400" s="508"/>
      <c r="AV400" s="508"/>
      <c r="AW400" s="508"/>
      <c r="AX400" s="508">
        <v>9.2065801620483398</v>
      </c>
      <c r="AY400" s="508"/>
      <c r="AZ400" s="508"/>
      <c r="BA400" s="508"/>
      <c r="BB400" s="508">
        <v>9.4474020004272461</v>
      </c>
      <c r="BC400" s="508"/>
      <c r="BD400" s="508"/>
      <c r="BE400" s="508"/>
      <c r="BF400" s="508">
        <v>9.7081689834594727</v>
      </c>
      <c r="BG400" s="508"/>
      <c r="BH400" s="508"/>
      <c r="BI400" s="508"/>
      <c r="BJ400" s="508">
        <v>9.9774456024169922</v>
      </c>
      <c r="BK400" s="508"/>
      <c r="BL400" s="508"/>
      <c r="BM400" s="508"/>
      <c r="BN400" s="508">
        <v>10.246842384338379</v>
      </c>
      <c r="BO400" s="508"/>
      <c r="BP400" s="508"/>
      <c r="BQ400" s="508"/>
      <c r="BR400" s="508">
        <v>10.516071319580078</v>
      </c>
      <c r="BS400" s="508"/>
      <c r="BT400" s="508"/>
      <c r="BU400" s="508"/>
      <c r="BV400" s="508">
        <v>10.788852691650391</v>
      </c>
      <c r="BW400" s="508"/>
      <c r="BX400" s="508"/>
      <c r="BY400" s="508"/>
      <c r="BZ400" s="508">
        <v>11.065151214599609</v>
      </c>
      <c r="CA400" s="508"/>
      <c r="CB400" s="508"/>
      <c r="CC400" s="508"/>
      <c r="CD400" s="508">
        <v>11.345356941223145</v>
      </c>
      <c r="CE400" s="508"/>
      <c r="CF400" s="508"/>
      <c r="CG400" s="508"/>
      <c r="CH400" s="508">
        <v>11.629552841186523</v>
      </c>
      <c r="CI400" s="508"/>
      <c r="CJ400" s="508"/>
      <c r="CK400" s="508"/>
      <c r="CL400" s="508">
        <v>11.917508125305176</v>
      </c>
      <c r="CM400" s="508"/>
      <c r="CN400" s="508"/>
      <c r="CO400" s="508"/>
      <c r="CP400" s="508">
        <v>12.208407402038574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660" t="s">
        <v>1350</v>
      </c>
      <c r="C401" s="508"/>
      <c r="D401" s="508"/>
      <c r="E401" s="508"/>
      <c r="F401" s="508">
        <v>2.9330000877380371</v>
      </c>
      <c r="G401" s="508"/>
      <c r="H401" s="508"/>
      <c r="I401" s="508"/>
      <c r="J401" s="508">
        <v>2.9939498901367188</v>
      </c>
      <c r="K401" s="508"/>
      <c r="L401" s="508"/>
      <c r="M401" s="508"/>
      <c r="N401" s="508">
        <v>3.2190001010894775</v>
      </c>
      <c r="O401" s="508"/>
      <c r="P401" s="508"/>
      <c r="Q401" s="508"/>
      <c r="R401" s="508">
        <v>3.4519999027252197</v>
      </c>
      <c r="S401" s="508"/>
      <c r="T401" s="508"/>
      <c r="U401" s="508"/>
      <c r="V401" s="508">
        <v>3.6789999008178711</v>
      </c>
      <c r="W401" s="508"/>
      <c r="X401" s="508"/>
      <c r="Y401" s="508"/>
      <c r="Z401" s="508">
        <v>3.8689999580383301</v>
      </c>
      <c r="AA401" s="508"/>
      <c r="AB401" s="508"/>
      <c r="AC401" s="508"/>
      <c r="AD401" s="508">
        <v>4.0260000228881836</v>
      </c>
      <c r="AE401" s="508"/>
      <c r="AF401" s="508"/>
      <c r="AG401" s="508"/>
      <c r="AH401" s="508">
        <v>4.1490001678466797</v>
      </c>
      <c r="AI401" s="508"/>
      <c r="AJ401" s="508"/>
      <c r="AK401" s="508"/>
      <c r="AL401" s="508">
        <v>4.244999885559082</v>
      </c>
      <c r="AM401" s="508"/>
      <c r="AN401" s="508"/>
      <c r="AO401" s="508"/>
      <c r="AP401" s="508">
        <v>4.3330001831054688</v>
      </c>
      <c r="AQ401" s="508"/>
      <c r="AR401" s="508"/>
      <c r="AS401" s="508"/>
      <c r="AT401" s="508">
        <v>4.4289999008178711</v>
      </c>
      <c r="AU401" s="508"/>
      <c r="AV401" s="508"/>
      <c r="AW401" s="508"/>
      <c r="AX401" s="508">
        <v>4.5409998893737793</v>
      </c>
      <c r="AY401" s="508"/>
      <c r="AZ401" s="508"/>
      <c r="BA401" s="508"/>
      <c r="BB401" s="508">
        <v>4.6570000648498535</v>
      </c>
      <c r="BC401" s="508"/>
      <c r="BD401" s="508"/>
      <c r="BE401" s="508"/>
      <c r="BF401" s="508">
        <v>4.7760000228881836</v>
      </c>
      <c r="BG401" s="508"/>
      <c r="BH401" s="508"/>
      <c r="BI401" s="508"/>
      <c r="BJ401" s="508">
        <v>4.9000000953674316</v>
      </c>
      <c r="BK401" s="508"/>
      <c r="BL401" s="508"/>
      <c r="BM401" s="508"/>
      <c r="BN401" s="508">
        <v>5.0260000228881836</v>
      </c>
      <c r="BO401" s="508"/>
      <c r="BP401" s="508"/>
      <c r="BQ401" s="508"/>
      <c r="BR401" s="508">
        <v>5.1510000228881836</v>
      </c>
      <c r="BS401" s="508"/>
      <c r="BT401" s="508"/>
      <c r="BU401" s="508"/>
      <c r="BV401" s="508">
        <v>5.2849998474121094</v>
      </c>
      <c r="BW401" s="508"/>
      <c r="BX401" s="508"/>
      <c r="BY401" s="508"/>
      <c r="BZ401" s="508">
        <v>5.5019998550415039</v>
      </c>
      <c r="CA401" s="508"/>
      <c r="CB401" s="508"/>
      <c r="CC401" s="508"/>
      <c r="CD401" s="508">
        <v>5.7210006713867188</v>
      </c>
      <c r="CE401" s="508"/>
      <c r="CF401" s="508"/>
      <c r="CG401" s="508"/>
      <c r="CH401" s="508">
        <v>5.880000114440918</v>
      </c>
      <c r="CI401" s="508"/>
      <c r="CJ401" s="508"/>
      <c r="CK401" s="508"/>
      <c r="CL401" s="508">
        <v>6.0409998893737793</v>
      </c>
      <c r="CM401" s="508"/>
      <c r="CN401" s="508"/>
      <c r="CO401" s="508"/>
      <c r="CP401" s="508">
        <v>6.2149996757507324</v>
      </c>
      <c r="CQ401" s="508"/>
      <c r="CR401" s="508"/>
      <c r="CS401" s="508"/>
      <c r="CT401" s="508"/>
      <c r="CU401" s="508"/>
      <c r="CV401" s="508"/>
      <c r="CW401" s="508"/>
      <c r="CX401" s="508"/>
      <c r="CY401" s="508"/>
      <c r="CZ401" s="508"/>
      <c r="DA401" s="508"/>
      <c r="DB401" s="508"/>
      <c r="DC401" s="508"/>
      <c r="DD401" s="508"/>
      <c r="DE401" s="508"/>
      <c r="DF401" s="508"/>
      <c r="DG401" s="508"/>
      <c r="DH401" s="508"/>
      <c r="DI401" s="508"/>
      <c r="DJ401" s="508"/>
      <c r="DK401" s="508"/>
      <c r="DL401" s="508"/>
      <c r="DM401" s="508"/>
      <c r="DN401" s="508"/>
      <c r="DO401" s="508"/>
      <c r="DP401" s="508"/>
      <c r="DQ401" s="508"/>
      <c r="DR401" s="508"/>
      <c r="DS401" s="508"/>
      <c r="DT401" s="508"/>
      <c r="DU401" s="508"/>
      <c r="DV401" s="508"/>
      <c r="DW401" s="508"/>
      <c r="DX401" s="508"/>
      <c r="DY401" s="508"/>
      <c r="DZ401" s="508"/>
    </row>
    <row r="402" spans="2:130" hidden="1">
      <c r="B402" s="514" t="s">
        <v>994</v>
      </c>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hidden="1">
      <c r="B403" s="514"/>
      <c r="C403" s="514"/>
      <c r="D403" s="514"/>
      <c r="E403" s="539"/>
      <c r="F403" s="539"/>
      <c r="G403" s="539"/>
      <c r="H403" s="539"/>
      <c r="I403" s="539"/>
      <c r="J403" s="539"/>
      <c r="K403" s="539"/>
      <c r="L403" s="539"/>
      <c r="M403" s="539"/>
      <c r="N403" s="539"/>
      <c r="O403" s="539"/>
      <c r="P403" s="539"/>
      <c r="Q403" s="539"/>
      <c r="R403" s="539"/>
      <c r="S403" s="539"/>
      <c r="T403" s="539"/>
      <c r="U403" s="539"/>
      <c r="V403" s="539"/>
      <c r="W403" s="539"/>
      <c r="X403" s="539"/>
      <c r="Y403" s="539"/>
      <c r="Z403" s="539"/>
      <c r="AA403" s="539"/>
      <c r="AB403" s="539"/>
      <c r="AC403" s="539"/>
      <c r="AD403" s="539"/>
      <c r="AE403" s="539"/>
      <c r="AF403" s="539"/>
      <c r="AG403" s="539"/>
      <c r="AH403" s="539"/>
      <c r="AI403" s="539"/>
      <c r="AJ403" s="539"/>
      <c r="AK403" s="539"/>
      <c r="AL403" s="539"/>
      <c r="AM403" s="539"/>
      <c r="AN403" s="539"/>
      <c r="AO403" s="539"/>
      <c r="AP403" s="539"/>
      <c r="AQ403" s="539"/>
      <c r="AR403" s="539"/>
      <c r="AS403" s="539"/>
      <c r="AT403" s="539"/>
      <c r="AU403" s="539"/>
      <c r="AV403" s="539"/>
      <c r="AW403" s="539"/>
      <c r="AX403" s="539"/>
      <c r="AY403" s="539"/>
      <c r="AZ403" s="539"/>
      <c r="BA403" s="539"/>
      <c r="BB403" s="539"/>
      <c r="BC403" s="539"/>
      <c r="BD403" s="539"/>
      <c r="BE403" s="539"/>
      <c r="BF403" s="539"/>
      <c r="BG403" s="539"/>
      <c r="BH403" s="539"/>
      <c r="BI403" s="539"/>
      <c r="BJ403" s="539"/>
      <c r="BK403" s="539"/>
      <c r="BL403" s="539"/>
      <c r="BM403" s="539"/>
      <c r="BN403" s="539"/>
      <c r="BO403" s="539"/>
      <c r="BP403" s="539"/>
      <c r="BQ403" s="539"/>
      <c r="BR403" s="539"/>
      <c r="BS403" s="539"/>
      <c r="BT403" s="539"/>
      <c r="BU403" s="539"/>
      <c r="BV403" s="539"/>
      <c r="BW403" s="539"/>
      <c r="BX403" s="539"/>
      <c r="BY403" s="539"/>
      <c r="BZ403" s="539"/>
      <c r="CA403" s="539"/>
      <c r="CB403" s="539"/>
      <c r="CC403" s="539"/>
      <c r="CD403" s="539"/>
      <c r="CE403" s="539"/>
      <c r="CF403" s="539"/>
      <c r="CG403" s="539"/>
      <c r="CH403" s="539"/>
      <c r="CI403" s="539"/>
      <c r="CJ403" s="539"/>
      <c r="CK403" s="539"/>
      <c r="CL403" s="539"/>
      <c r="CM403" s="539"/>
      <c r="CN403" s="539"/>
      <c r="CO403" s="539"/>
      <c r="CP403" s="539"/>
      <c r="CQ403" s="539"/>
      <c r="CR403" s="539"/>
      <c r="CS403" s="539"/>
      <c r="CT403" s="539"/>
      <c r="CU403" s="539"/>
      <c r="CV403" s="539"/>
      <c r="CW403" s="539"/>
      <c r="CX403" s="539"/>
      <c r="CY403" s="539"/>
      <c r="CZ403" s="539"/>
      <c r="DA403" s="539"/>
      <c r="DB403" s="539"/>
      <c r="DC403" s="539"/>
      <c r="DD403" s="539"/>
      <c r="DE403" s="539"/>
      <c r="DF403" s="539"/>
      <c r="DG403" s="539"/>
      <c r="DH403" s="539"/>
      <c r="DI403" s="539"/>
      <c r="DJ403" s="539"/>
      <c r="DK403" s="539"/>
      <c r="DL403" s="539"/>
      <c r="DM403" s="539"/>
      <c r="DN403" s="539"/>
      <c r="DO403" s="539"/>
      <c r="DP403" s="539"/>
      <c r="DQ403" s="539"/>
      <c r="DR403" s="539"/>
      <c r="DS403" s="539"/>
      <c r="DT403" s="539"/>
      <c r="DU403" s="539"/>
      <c r="DV403" s="539"/>
      <c r="DW403" s="539"/>
      <c r="DX403" s="539"/>
      <c r="DY403" s="539"/>
      <c r="DZ403" s="539"/>
    </row>
    <row r="404" spans="2:130" s="538" customFormat="1" hidden="1">
      <c r="B404" s="514" t="s">
        <v>1021</v>
      </c>
      <c r="C404" s="514"/>
      <c r="D404" s="537"/>
      <c r="E404" s="537">
        <v>14850</v>
      </c>
      <c r="F404" s="537">
        <v>14850</v>
      </c>
      <c r="G404" s="537"/>
      <c r="H404" s="537"/>
      <c r="I404" s="537"/>
      <c r="J404" s="537">
        <v>15450</v>
      </c>
      <c r="K404" s="537"/>
      <c r="L404" s="537"/>
      <c r="M404" s="537"/>
      <c r="N404" s="537">
        <v>15950</v>
      </c>
      <c r="O404" s="537"/>
      <c r="P404" s="537"/>
      <c r="Q404" s="537"/>
      <c r="R404" s="537">
        <v>16150</v>
      </c>
      <c r="S404" s="537"/>
      <c r="T404" s="537"/>
      <c r="U404" s="537"/>
      <c r="V404" s="537">
        <v>16610</v>
      </c>
      <c r="W404" s="537"/>
      <c r="X404" s="537"/>
      <c r="Y404" s="537"/>
      <c r="Z404" s="537">
        <v>16700</v>
      </c>
      <c r="AA404" s="537"/>
      <c r="AB404" s="537"/>
      <c r="AC404" s="537"/>
      <c r="AD404" s="537">
        <v>17490</v>
      </c>
      <c r="AE404" s="537"/>
      <c r="AF404" s="537"/>
      <c r="AG404" s="537"/>
      <c r="AH404" s="537">
        <v>18310</v>
      </c>
      <c r="AI404" s="537"/>
      <c r="AJ404" s="537"/>
      <c r="AK404" s="537"/>
      <c r="AL404" s="537">
        <v>18040</v>
      </c>
      <c r="AM404" s="537"/>
      <c r="AN404" s="537"/>
      <c r="AO404" s="537"/>
      <c r="AP404" s="537">
        <v>18158.8000488281</v>
      </c>
      <c r="AQ404" s="537"/>
      <c r="AR404" s="537"/>
      <c r="AS404" s="537"/>
      <c r="AT404" s="537">
        <v>17829.0002441406</v>
      </c>
      <c r="AU404" s="537"/>
      <c r="AV404" s="537"/>
      <c r="AW404" s="537"/>
      <c r="AX404" s="537">
        <v>18029.499511718797</v>
      </c>
      <c r="AY404" s="537"/>
      <c r="AZ404" s="537"/>
      <c r="BA404" s="537"/>
      <c r="BB404" s="537">
        <v>18048.8000488281</v>
      </c>
      <c r="BC404" s="537"/>
      <c r="BD404" s="537"/>
      <c r="BE404" s="537"/>
      <c r="BF404" s="537">
        <v>18074.3994140625</v>
      </c>
      <c r="BG404" s="537"/>
      <c r="BH404" s="537"/>
      <c r="BI404" s="537"/>
      <c r="BJ404" s="537">
        <v>18088.6999511719</v>
      </c>
      <c r="BK404" s="537"/>
      <c r="BL404" s="537"/>
      <c r="BM404" s="537"/>
      <c r="BN404" s="537">
        <v>18039.2004394531</v>
      </c>
      <c r="BO404" s="537"/>
      <c r="BP404" s="537"/>
      <c r="BQ404" s="537"/>
      <c r="BR404" s="537">
        <v>18164.3994140625</v>
      </c>
      <c r="BS404" s="537"/>
      <c r="BT404" s="537"/>
      <c r="BU404" s="537"/>
      <c r="BV404" s="537">
        <v>18157.2998046875</v>
      </c>
      <c r="BW404" s="537"/>
      <c r="BX404" s="537"/>
      <c r="BY404" s="537"/>
      <c r="BZ404" s="537">
        <v>18425</v>
      </c>
      <c r="CA404" s="537"/>
      <c r="CB404" s="537"/>
      <c r="CC404" s="537"/>
      <c r="CD404" s="537">
        <v>18095</v>
      </c>
      <c r="CE404" s="537"/>
      <c r="CF404" s="537"/>
      <c r="CG404" s="537"/>
      <c r="CH404" s="537">
        <v>18116.999511718797</v>
      </c>
      <c r="CI404" s="537"/>
      <c r="CJ404" s="537"/>
      <c r="CK404" s="537"/>
      <c r="CL404" s="537">
        <v>18116.999511718797</v>
      </c>
      <c r="CM404" s="537"/>
      <c r="CN404" s="537"/>
      <c r="CO404" s="537"/>
      <c r="CP404" s="537"/>
      <c r="CQ404" s="537"/>
      <c r="CR404" s="537"/>
      <c r="CS404" s="537"/>
      <c r="CT404" s="537"/>
      <c r="CU404" s="537"/>
      <c r="CV404" s="537"/>
      <c r="CW404" s="537"/>
      <c r="CX404" s="537"/>
      <c r="CY404" s="537"/>
      <c r="CZ404" s="537"/>
      <c r="DA404" s="537"/>
      <c r="DB404" s="537"/>
      <c r="DC404" s="537"/>
      <c r="DD404" s="537"/>
      <c r="DE404" s="537"/>
      <c r="DF404" s="537"/>
      <c r="DG404" s="537"/>
      <c r="DH404" s="537"/>
      <c r="DI404" s="537"/>
      <c r="DJ404" s="537"/>
      <c r="DK404" s="537"/>
      <c r="DL404" s="537"/>
      <c r="DM404" s="537"/>
      <c r="DN404" s="537"/>
      <c r="DO404" s="537"/>
      <c r="DP404" s="537"/>
      <c r="DQ404" s="537"/>
      <c r="DR404" s="537"/>
      <c r="DS404" s="537"/>
      <c r="DT404" s="537"/>
      <c r="DU404" s="537"/>
      <c r="DV404" s="537"/>
      <c r="DW404" s="537"/>
      <c r="DX404" s="537"/>
      <c r="DY404" s="537"/>
      <c r="DZ404" s="537"/>
    </row>
    <row r="405" spans="2:130" hidden="1">
      <c r="B405" s="514" t="s">
        <v>1022</v>
      </c>
      <c r="C405" s="546">
        <v>1661.688846452256</v>
      </c>
      <c r="D405" s="546">
        <v>1213.261729159643</v>
      </c>
      <c r="E405" s="546">
        <v>873.88518054984047</v>
      </c>
      <c r="F405" s="546">
        <v>939.50718054984043</v>
      </c>
      <c r="G405" s="546"/>
      <c r="H405" s="546"/>
      <c r="I405" s="546"/>
      <c r="J405" s="546">
        <v>1100.787341373984</v>
      </c>
      <c r="K405" s="546"/>
      <c r="L405" s="546"/>
      <c r="M405" s="546"/>
      <c r="N405" s="546">
        <v>1250.7153413739841</v>
      </c>
      <c r="O405" s="546"/>
      <c r="P405" s="546"/>
      <c r="Q405" s="546"/>
      <c r="R405" s="546">
        <v>1289.4254217860557</v>
      </c>
      <c r="S405" s="546"/>
      <c r="T405" s="546"/>
      <c r="U405" s="546"/>
      <c r="V405" s="546">
        <v>1393.4824217860557</v>
      </c>
      <c r="W405" s="546"/>
      <c r="X405" s="546"/>
      <c r="Y405" s="546"/>
      <c r="Z405" s="546">
        <v>1602.4689435518212</v>
      </c>
      <c r="AA405" s="546"/>
      <c r="AB405" s="546"/>
      <c r="AC405" s="546"/>
      <c r="AD405" s="546">
        <v>1702.9778731762533</v>
      </c>
      <c r="AE405" s="546"/>
      <c r="AF405" s="546"/>
      <c r="AG405" s="546"/>
      <c r="AH405" s="546">
        <v>1712.7303145299468</v>
      </c>
      <c r="AI405" s="546"/>
      <c r="AJ405" s="546"/>
      <c r="AK405" s="546"/>
      <c r="AL405" s="546">
        <v>1699.6078028006855</v>
      </c>
      <c r="AM405" s="546"/>
      <c r="AN405" s="546"/>
      <c r="AO405" s="546"/>
      <c r="AP405" s="546">
        <v>1711.6262910714242</v>
      </c>
      <c r="AQ405" s="546"/>
      <c r="AR405" s="546"/>
      <c r="AS405" s="546"/>
      <c r="AT405" s="546">
        <v>1703.5417793421627</v>
      </c>
      <c r="AU405" s="546"/>
      <c r="AV405" s="546"/>
      <c r="AW405" s="546"/>
      <c r="AX405" s="546">
        <v>1724.8397793421627</v>
      </c>
      <c r="AY405" s="546"/>
      <c r="AZ405" s="546"/>
      <c r="BA405" s="546"/>
      <c r="BB405" s="546">
        <v>1807.4076041308833</v>
      </c>
      <c r="BC405" s="546"/>
      <c r="BD405" s="546"/>
      <c r="BE405" s="546"/>
      <c r="BF405" s="546">
        <v>1783.6746041308834</v>
      </c>
      <c r="BG405" s="546"/>
      <c r="BH405" s="546"/>
      <c r="BI405" s="546"/>
      <c r="BJ405" s="546">
        <v>1710.9076041308833</v>
      </c>
      <c r="BK405" s="546"/>
      <c r="BL405" s="546"/>
      <c r="BM405" s="546"/>
      <c r="BN405" s="546">
        <v>1729.1745806723607</v>
      </c>
      <c r="BO405" s="546"/>
      <c r="BP405" s="546"/>
      <c r="BQ405" s="546"/>
      <c r="BR405" s="546">
        <v>1730.9930689430994</v>
      </c>
      <c r="BS405" s="546"/>
      <c r="BT405" s="546"/>
      <c r="BU405" s="546"/>
      <c r="BV405" s="546">
        <v>1834.5890454845767</v>
      </c>
      <c r="BW405" s="546"/>
      <c r="BX405" s="546"/>
      <c r="BY405" s="546"/>
      <c r="BZ405" s="546">
        <v>1873.3635337553155</v>
      </c>
      <c r="CA405" s="546"/>
      <c r="CB405" s="546"/>
      <c r="CC405" s="546"/>
      <c r="CD405" s="546">
        <v>1828.7695337553155</v>
      </c>
      <c r="CE405" s="546"/>
      <c r="CF405" s="546"/>
      <c r="CG405" s="546"/>
      <c r="CH405" s="546">
        <v>1891.0065337553156</v>
      </c>
      <c r="CI405" s="546"/>
      <c r="CJ405" s="546"/>
      <c r="CK405" s="546"/>
      <c r="CL405" s="546">
        <v>1993.5575337553155</v>
      </c>
      <c r="CM405" s="546"/>
      <c r="CN405" s="546"/>
      <c r="CO405" s="546"/>
      <c r="CP405" s="546"/>
      <c r="CQ405" s="546"/>
      <c r="CR405" s="546"/>
      <c r="CS405" s="546"/>
      <c r="CT405" s="546"/>
      <c r="CU405" s="546"/>
      <c r="CV405" s="546"/>
      <c r="CW405" s="546"/>
      <c r="CX405" s="546"/>
      <c r="CY405" s="546"/>
      <c r="CZ405" s="546"/>
      <c r="DA405" s="546"/>
      <c r="DB405" s="546"/>
      <c r="DC405" s="546"/>
      <c r="DD405" s="546"/>
      <c r="DE405" s="546"/>
      <c r="DF405" s="546"/>
      <c r="DG405" s="546"/>
      <c r="DH405" s="546"/>
      <c r="DI405" s="546"/>
      <c r="DJ405" s="546"/>
      <c r="DK405" s="546"/>
      <c r="DL405" s="546"/>
      <c r="DM405" s="546"/>
      <c r="DN405" s="546"/>
      <c r="DO405" s="546"/>
      <c r="DP405" s="546"/>
      <c r="DQ405" s="546"/>
      <c r="DR405" s="546"/>
      <c r="DS405" s="546"/>
      <c r="DT405" s="546"/>
      <c r="DU405" s="546"/>
      <c r="DV405" s="546"/>
      <c r="DW405" s="546"/>
      <c r="DX405" s="546"/>
      <c r="DY405" s="546"/>
      <c r="DZ405" s="546"/>
    </row>
    <row r="406" spans="2:130" hidden="1">
      <c r="B406" s="514" t="s">
        <v>1348</v>
      </c>
      <c r="C406" s="539"/>
      <c r="D406" s="539"/>
      <c r="E406" s="539"/>
      <c r="F406" s="539"/>
      <c r="G406" s="539"/>
      <c r="H406" s="539"/>
      <c r="I406" s="539"/>
      <c r="J406" s="539"/>
      <c r="K406" s="539"/>
      <c r="L406" s="539"/>
      <c r="M406" s="539"/>
      <c r="N406" s="539"/>
      <c r="O406" s="539"/>
      <c r="P406" s="539"/>
      <c r="Q406" s="539"/>
      <c r="R406" s="539"/>
      <c r="S406" s="539"/>
      <c r="T406" s="539"/>
      <c r="U406" s="539"/>
      <c r="V406" s="539"/>
      <c r="W406" s="539"/>
      <c r="X406" s="539"/>
      <c r="Y406" s="539"/>
      <c r="Z406" s="539"/>
      <c r="AA406" s="539"/>
      <c r="AB406" s="539"/>
      <c r="AC406" s="539"/>
      <c r="AD406" s="539"/>
      <c r="AE406" s="539"/>
      <c r="AF406" s="539"/>
      <c r="AG406" s="539"/>
      <c r="AH406" s="539"/>
      <c r="AI406" s="539"/>
      <c r="AJ406" s="539"/>
      <c r="AK406" s="539"/>
      <c r="AL406" s="539"/>
      <c r="AM406" s="539"/>
      <c r="AN406" s="539"/>
      <c r="AO406" s="539"/>
      <c r="AP406" s="539"/>
      <c r="AQ406" s="539"/>
      <c r="AR406" s="539"/>
      <c r="AS406" s="539"/>
      <c r="AT406" s="539"/>
      <c r="AU406" s="539"/>
      <c r="AV406" s="539"/>
      <c r="AW406" s="539"/>
      <c r="AX406" s="539">
        <f>2.2*AX405</f>
        <v>3794.6475145527584</v>
      </c>
      <c r="AY406" s="539"/>
      <c r="AZ406" s="539"/>
      <c r="BA406" s="539"/>
      <c r="BB406" s="539"/>
      <c r="BC406" s="539"/>
      <c r="BD406" s="539"/>
      <c r="BE406" s="539"/>
      <c r="BF406" s="539"/>
      <c r="BG406" s="539"/>
      <c r="BH406" s="539"/>
      <c r="BI406" s="539"/>
      <c r="BJ406" s="539"/>
      <c r="BK406" s="539"/>
      <c r="BL406" s="539"/>
      <c r="BM406" s="539"/>
      <c r="BN406" s="539"/>
      <c r="BO406" s="539"/>
      <c r="BP406" s="539"/>
      <c r="BQ406" s="539"/>
      <c r="BR406" s="539"/>
      <c r="BS406" s="539"/>
      <c r="BT406" s="539"/>
      <c r="BU406" s="539"/>
      <c r="BV406" s="539"/>
      <c r="BW406" s="539"/>
      <c r="BX406" s="539"/>
      <c r="BY406" s="539"/>
      <c r="BZ406" s="539"/>
      <c r="CA406" s="539"/>
      <c r="CB406" s="539"/>
      <c r="CC406" s="539"/>
      <c r="CD406" s="539"/>
      <c r="CE406" s="539"/>
      <c r="CF406" s="539"/>
      <c r="CG406" s="539"/>
      <c r="CH406" s="539"/>
      <c r="CI406" s="539"/>
      <c r="CJ406" s="539"/>
      <c r="CK406" s="539"/>
      <c r="CL406" s="539"/>
      <c r="CM406" s="539"/>
      <c r="CN406" s="539"/>
      <c r="CO406" s="539"/>
      <c r="CP406" s="539"/>
      <c r="CQ406" s="539"/>
      <c r="CR406" s="539"/>
      <c r="CS406" s="539"/>
      <c r="CT406" s="539"/>
      <c r="CU406" s="539"/>
      <c r="CV406" s="539"/>
      <c r="CW406" s="539"/>
      <c r="CX406" s="539"/>
      <c r="CY406" s="539"/>
      <c r="CZ406" s="539"/>
      <c r="DA406" s="539"/>
      <c r="DB406" s="539"/>
      <c r="DC406" s="539"/>
      <c r="DD406" s="539"/>
      <c r="DE406" s="539"/>
      <c r="DF406" s="539"/>
      <c r="DG406" s="539"/>
      <c r="DH406" s="539"/>
      <c r="DI406" s="539"/>
      <c r="DJ406" s="539"/>
      <c r="DK406" s="539"/>
      <c r="DL406" s="539"/>
      <c r="DM406" s="539"/>
      <c r="DN406" s="539"/>
      <c r="DO406" s="539"/>
      <c r="DP406" s="539"/>
      <c r="DQ406" s="539"/>
      <c r="DR406" s="539"/>
      <c r="DS406" s="539"/>
      <c r="DT406" s="539"/>
      <c r="DU406" s="539"/>
      <c r="DV406" s="539"/>
      <c r="DW406" s="539"/>
      <c r="DX406" s="539"/>
      <c r="DY406" s="539"/>
      <c r="DZ406" s="539"/>
    </row>
    <row r="407" spans="2:130" hidden="1">
      <c r="B407" s="762" t="s">
        <v>956</v>
      </c>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516"/>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759" t="s">
        <v>941</v>
      </c>
      <c r="C409" s="515"/>
      <c r="D409" s="515"/>
      <c r="E409" s="515"/>
      <c r="F409" s="515"/>
      <c r="G409" s="515"/>
      <c r="H409" s="515"/>
      <c r="I409" s="515"/>
      <c r="J409" s="515"/>
      <c r="K409" s="515"/>
      <c r="L409" s="515"/>
      <c r="M409" s="515"/>
      <c r="N409" s="515"/>
      <c r="O409" s="515"/>
      <c r="P409" s="515"/>
      <c r="Q409" s="515"/>
      <c r="R409" s="515"/>
      <c r="S409" s="515"/>
      <c r="T409" s="515"/>
      <c r="U409" s="515"/>
      <c r="V409" s="515"/>
      <c r="W409" s="515"/>
      <c r="X409" s="515"/>
      <c r="Y409" s="515"/>
      <c r="Z409" s="515"/>
      <c r="AA409" s="515"/>
      <c r="AB409" s="515"/>
      <c r="AC409" s="515"/>
      <c r="AD409" s="515"/>
      <c r="AE409" s="515"/>
      <c r="AF409" s="515"/>
      <c r="AG409" s="515"/>
      <c r="AH409" s="515"/>
      <c r="AI409" s="515"/>
      <c r="AJ409" s="515"/>
      <c r="AK409" s="515"/>
      <c r="AL409" s="515"/>
      <c r="AM409" s="515"/>
      <c r="AN409" s="515"/>
      <c r="AO409" s="515"/>
      <c r="AP409" s="515"/>
      <c r="AQ409" s="515"/>
      <c r="AR409" s="515"/>
      <c r="AS409" s="515"/>
      <c r="AT409" s="515"/>
      <c r="AU409" s="515"/>
      <c r="AV409" s="515"/>
      <c r="AW409" s="515"/>
      <c r="AX409" s="515"/>
      <c r="AY409" s="515"/>
      <c r="AZ409" s="515"/>
      <c r="BA409" s="515"/>
      <c r="BB409" s="515"/>
      <c r="BC409" s="515"/>
      <c r="BD409" s="515"/>
      <c r="BE409" s="515"/>
      <c r="BF409" s="515"/>
      <c r="BG409" s="515"/>
      <c r="BH409" s="515"/>
      <c r="BI409" s="515"/>
      <c r="BJ409" s="515"/>
      <c r="BK409" s="515"/>
      <c r="BL409" s="515"/>
      <c r="BM409" s="515"/>
      <c r="BN409" s="515"/>
      <c r="BO409" s="515"/>
      <c r="BP409" s="515"/>
      <c r="BQ409" s="515"/>
      <c r="BR409" s="515"/>
      <c r="BS409" s="515"/>
      <c r="BT409" s="515"/>
      <c r="BU409" s="515"/>
      <c r="BV409" s="515"/>
      <c r="BW409" s="515"/>
      <c r="BX409" s="515"/>
      <c r="BY409" s="515"/>
      <c r="BZ409" s="515"/>
      <c r="CA409" s="515"/>
      <c r="CB409" s="515"/>
      <c r="CC409" s="515"/>
      <c r="CD409" s="515"/>
      <c r="CE409" s="515"/>
      <c r="CF409" s="515"/>
      <c r="CG409" s="515"/>
      <c r="CH409" s="515"/>
      <c r="CI409" s="515"/>
      <c r="CJ409" s="515"/>
      <c r="CK409" s="515"/>
      <c r="CL409" s="515"/>
      <c r="CM409" s="515"/>
      <c r="CN409" s="515"/>
      <c r="CO409" s="515"/>
      <c r="CP409" s="515"/>
      <c r="CQ409" s="515"/>
      <c r="CR409" s="515"/>
      <c r="CS409" s="515"/>
      <c r="CT409" s="515"/>
      <c r="CU409" s="515"/>
      <c r="CV409" s="515"/>
      <c r="CW409" s="515"/>
      <c r="CX409" s="515"/>
      <c r="CY409" s="515"/>
      <c r="CZ409" s="515"/>
      <c r="DA409" s="515"/>
      <c r="DB409" s="515"/>
      <c r="DC409" s="515"/>
      <c r="DD409" s="515"/>
      <c r="DE409" s="515"/>
      <c r="DF409" s="515"/>
      <c r="DG409" s="515"/>
      <c r="DH409" s="515"/>
      <c r="DI409" s="515"/>
      <c r="DJ409" s="515"/>
      <c r="DK409" s="515"/>
      <c r="DL409" s="515"/>
      <c r="DM409" s="515"/>
      <c r="DN409" s="515"/>
      <c r="DO409" s="515"/>
      <c r="DP409" s="515"/>
      <c r="DQ409" s="515"/>
      <c r="DR409" s="515"/>
      <c r="DS409" s="515"/>
      <c r="DT409" s="515"/>
      <c r="DU409" s="515"/>
      <c r="DV409" s="515"/>
      <c r="DW409" s="515"/>
      <c r="DX409" s="515"/>
      <c r="DY409" s="515"/>
      <c r="DZ409" s="515"/>
    </row>
    <row r="410" spans="2:130" hidden="1">
      <c r="B410" s="517" t="s">
        <v>934</v>
      </c>
      <c r="C410" s="561" t="s">
        <v>502</v>
      </c>
      <c r="D410" s="561" t="s">
        <v>503</v>
      </c>
      <c r="E410" s="561" t="s">
        <v>504</v>
      </c>
      <c r="F410" s="561" t="s">
        <v>505</v>
      </c>
      <c r="G410" s="561" t="s">
        <v>506</v>
      </c>
      <c r="H410" s="561" t="s">
        <v>507</v>
      </c>
      <c r="I410" s="561" t="s">
        <v>508</v>
      </c>
      <c r="J410" s="561" t="s">
        <v>509</v>
      </c>
      <c r="K410" s="561" t="s">
        <v>510</v>
      </c>
      <c r="L410" s="561" t="s">
        <v>511</v>
      </c>
      <c r="M410" s="561" t="s">
        <v>512</v>
      </c>
      <c r="N410" s="561" t="s">
        <v>513</v>
      </c>
      <c r="O410" s="561" t="s">
        <v>514</v>
      </c>
      <c r="P410" s="561" t="s">
        <v>515</v>
      </c>
      <c r="Q410" s="561" t="s">
        <v>516</v>
      </c>
      <c r="R410" s="561" t="s">
        <v>517</v>
      </c>
      <c r="S410" s="561" t="s">
        <v>518</v>
      </c>
      <c r="T410" s="561" t="s">
        <v>519</v>
      </c>
      <c r="U410" s="561" t="s">
        <v>520</v>
      </c>
      <c r="V410" s="561" t="s">
        <v>521</v>
      </c>
      <c r="W410" s="561" t="s">
        <v>522</v>
      </c>
      <c r="X410" s="561" t="s">
        <v>523</v>
      </c>
      <c r="Y410" s="561" t="s">
        <v>524</v>
      </c>
      <c r="Z410" s="561" t="s">
        <v>525</v>
      </c>
      <c r="AA410" s="561" t="s">
        <v>526</v>
      </c>
      <c r="AB410" s="561" t="s">
        <v>527</v>
      </c>
      <c r="AC410" s="561" t="s">
        <v>528</v>
      </c>
      <c r="AD410" s="561" t="s">
        <v>529</v>
      </c>
      <c r="AE410" s="561" t="s">
        <v>530</v>
      </c>
      <c r="AF410" s="561" t="s">
        <v>531</v>
      </c>
      <c r="AG410" s="561" t="s">
        <v>532</v>
      </c>
      <c r="AH410" s="561" t="s">
        <v>533</v>
      </c>
      <c r="AI410" s="561" t="s">
        <v>534</v>
      </c>
      <c r="AJ410" s="561" t="s">
        <v>535</v>
      </c>
      <c r="AK410" s="561" t="s">
        <v>536</v>
      </c>
      <c r="AL410" s="561" t="s">
        <v>537</v>
      </c>
      <c r="AM410" s="561" t="s">
        <v>538</v>
      </c>
      <c r="AN410" s="561" t="s">
        <v>539</v>
      </c>
      <c r="AO410" s="561" t="s">
        <v>540</v>
      </c>
      <c r="AP410" s="561" t="s">
        <v>541</v>
      </c>
      <c r="AQ410" s="561" t="s">
        <v>542</v>
      </c>
      <c r="AR410" s="561" t="s">
        <v>543</v>
      </c>
      <c r="AS410" s="561" t="s">
        <v>544</v>
      </c>
      <c r="AT410" s="561" t="s">
        <v>545</v>
      </c>
      <c r="AU410" s="561" t="s">
        <v>68</v>
      </c>
      <c r="AV410" s="561" t="s">
        <v>69</v>
      </c>
      <c r="AW410" s="561" t="s">
        <v>70</v>
      </c>
      <c r="AX410" s="561" t="s">
        <v>71</v>
      </c>
      <c r="AY410" s="561" t="s">
        <v>72</v>
      </c>
      <c r="AZ410" s="561" t="s">
        <v>73</v>
      </c>
      <c r="BA410" s="561" t="s">
        <v>74</v>
      </c>
      <c r="BB410" s="561" t="s">
        <v>75</v>
      </c>
      <c r="BC410" s="561" t="s">
        <v>76</v>
      </c>
      <c r="BD410" s="561" t="s">
        <v>77</v>
      </c>
      <c r="BE410" s="561" t="s">
        <v>78</v>
      </c>
      <c r="BF410" s="561" t="s">
        <v>79</v>
      </c>
      <c r="BG410" s="561" t="s">
        <v>80</v>
      </c>
      <c r="BH410" s="561" t="s">
        <v>81</v>
      </c>
      <c r="BI410" s="561" t="s">
        <v>82</v>
      </c>
      <c r="BJ410" s="561" t="s">
        <v>83</v>
      </c>
      <c r="BK410" s="561" t="s">
        <v>84</v>
      </c>
      <c r="BL410" s="561" t="s">
        <v>85</v>
      </c>
      <c r="BM410" s="561" t="s">
        <v>86</v>
      </c>
      <c r="BN410" s="561" t="s">
        <v>87</v>
      </c>
      <c r="BO410" s="561" t="s">
        <v>88</v>
      </c>
      <c r="BP410" s="561" t="s">
        <v>89</v>
      </c>
      <c r="BQ410" s="561" t="s">
        <v>90</v>
      </c>
      <c r="BR410" s="561" t="s">
        <v>91</v>
      </c>
      <c r="BS410" s="561" t="s">
        <v>92</v>
      </c>
      <c r="BT410" s="561" t="s">
        <v>93</v>
      </c>
      <c r="BU410" s="561" t="s">
        <v>94</v>
      </c>
      <c r="BV410" s="561" t="s">
        <v>95</v>
      </c>
      <c r="BW410" s="561" t="s">
        <v>96</v>
      </c>
      <c r="BX410" s="561" t="s">
        <v>97</v>
      </c>
      <c r="BY410" s="561" t="s">
        <v>98</v>
      </c>
      <c r="BZ410" s="561" t="s">
        <v>99</v>
      </c>
      <c r="CA410" s="561" t="s">
        <v>49</v>
      </c>
      <c r="CB410" s="561" t="s">
        <v>50</v>
      </c>
      <c r="CC410" s="561" t="s">
        <v>51</v>
      </c>
      <c r="CD410" s="561" t="s">
        <v>52</v>
      </c>
      <c r="CE410" s="561" t="s">
        <v>53</v>
      </c>
      <c r="CF410" s="561" t="s">
        <v>54</v>
      </c>
      <c r="CG410" s="561" t="s">
        <v>55</v>
      </c>
      <c r="CH410" s="561" t="s">
        <v>56</v>
      </c>
      <c r="CI410" s="561" t="s">
        <v>57</v>
      </c>
      <c r="CJ410" s="561" t="s">
        <v>58</v>
      </c>
      <c r="CK410" s="561" t="s">
        <v>59</v>
      </c>
      <c r="CL410" s="561" t="s">
        <v>60</v>
      </c>
      <c r="CM410" s="561" t="s">
        <v>61</v>
      </c>
      <c r="CN410" s="561" t="s">
        <v>62</v>
      </c>
      <c r="CO410" s="561" t="s">
        <v>63</v>
      </c>
      <c r="CP410" s="561" t="s">
        <v>64</v>
      </c>
      <c r="CQ410" s="561" t="s">
        <v>65</v>
      </c>
      <c r="CR410" s="561" t="s">
        <v>100</v>
      </c>
      <c r="CS410" s="561" t="s">
        <v>105</v>
      </c>
      <c r="CT410" s="561" t="s">
        <v>546</v>
      </c>
      <c r="CU410" s="561" t="s">
        <v>547</v>
      </c>
      <c r="CV410" s="561" t="s">
        <v>548</v>
      </c>
      <c r="CW410" s="561" t="s">
        <v>549</v>
      </c>
      <c r="CX410" s="561" t="s">
        <v>550</v>
      </c>
      <c r="CY410" s="561" t="s">
        <v>551</v>
      </c>
      <c r="CZ410" s="561" t="s">
        <v>552</v>
      </c>
      <c r="DA410" s="561" t="s">
        <v>553</v>
      </c>
      <c r="DB410" s="561" t="s">
        <v>554</v>
      </c>
      <c r="DC410" s="561" t="s">
        <v>555</v>
      </c>
      <c r="DD410" s="561" t="s">
        <v>556</v>
      </c>
      <c r="DE410" s="561" t="s">
        <v>557</v>
      </c>
      <c r="DF410" s="561" t="s">
        <v>558</v>
      </c>
      <c r="DG410" s="561" t="s">
        <v>559</v>
      </c>
      <c r="DH410" s="561" t="s">
        <v>560</v>
      </c>
      <c r="DI410" s="561" t="s">
        <v>561</v>
      </c>
      <c r="DJ410" s="561" t="s">
        <v>562</v>
      </c>
      <c r="DK410" s="561" t="s">
        <v>563</v>
      </c>
      <c r="DL410" s="561" t="s">
        <v>564</v>
      </c>
      <c r="DM410" s="561" t="s">
        <v>565</v>
      </c>
      <c r="DN410" s="561" t="s">
        <v>566</v>
      </c>
      <c r="DO410" s="561" t="s">
        <v>567</v>
      </c>
      <c r="DP410" s="561" t="s">
        <v>851</v>
      </c>
      <c r="DQ410" s="561" t="s">
        <v>852</v>
      </c>
      <c r="DR410" s="561" t="s">
        <v>853</v>
      </c>
      <c r="DS410" s="561"/>
      <c r="DT410" s="561"/>
      <c r="DU410" s="561"/>
      <c r="DV410" s="561"/>
      <c r="DW410" s="561"/>
      <c r="DX410" s="561"/>
      <c r="DY410" s="561"/>
      <c r="DZ410" s="561"/>
    </row>
    <row r="411" spans="2:130" hidden="1">
      <c r="B411" s="512" t="s">
        <v>940</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935</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936</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937</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938</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0" t="s">
        <v>995</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2" t="s">
        <v>939</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935</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936</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937</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
        <v>938</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510" t="str">
        <f>+B416</f>
        <v>Average SS contributions employer/ee</v>
      </c>
      <c r="C422" s="518"/>
      <c r="D422" s="231"/>
      <c r="E422" s="231"/>
      <c r="F422" s="231"/>
      <c r="G422" s="231"/>
      <c r="H422" s="231"/>
      <c r="I422" s="231"/>
      <c r="J422" s="231"/>
      <c r="K422" s="231"/>
      <c r="L422" s="231"/>
      <c r="M422" s="231"/>
      <c r="N422" s="231"/>
      <c r="O422" s="231"/>
      <c r="P422" s="231"/>
      <c r="Q422" s="231"/>
      <c r="R422" s="231"/>
      <c r="S422" s="231"/>
      <c r="T422" s="231"/>
      <c r="U422" s="231"/>
      <c r="V422" s="231"/>
      <c r="W422" s="231"/>
      <c r="X422" s="231"/>
      <c r="Y422" s="231"/>
      <c r="Z422" s="231"/>
      <c r="AA422" s="231"/>
      <c r="AB422" s="231"/>
      <c r="AC422" s="231"/>
      <c r="AD422" s="231"/>
      <c r="AE422" s="231"/>
      <c r="AF422" s="231"/>
      <c r="AG422" s="231"/>
      <c r="AH422" s="231"/>
      <c r="AI422" s="231"/>
      <c r="AJ422" s="231"/>
      <c r="AK422" s="231"/>
      <c r="AL422" s="231"/>
      <c r="AM422" s="231"/>
      <c r="AN422" s="231"/>
      <c r="AO422" s="231"/>
      <c r="AP422" s="231"/>
      <c r="AQ422" s="231"/>
      <c r="AR422" s="231"/>
      <c r="AS422" s="231"/>
      <c r="AT422" s="231"/>
      <c r="AU422" s="231"/>
      <c r="AV422" s="231"/>
      <c r="AW422" s="231"/>
      <c r="AX422" s="231"/>
      <c r="AY422" s="231"/>
      <c r="AZ422" s="231"/>
      <c r="BA422" s="231"/>
      <c r="BB422" s="231"/>
      <c r="BC422" s="231"/>
      <c r="BD422" s="231"/>
      <c r="BE422" s="231"/>
      <c r="BF422" s="231"/>
      <c r="BG422" s="231"/>
      <c r="BH422" s="231"/>
      <c r="BI422" s="231"/>
      <c r="BJ422" s="231"/>
      <c r="BK422" s="231"/>
      <c r="BL422" s="231"/>
      <c r="BM422" s="231"/>
      <c r="BN422" s="231"/>
      <c r="BO422" s="231"/>
      <c r="BP422" s="231"/>
      <c r="BQ422" s="231"/>
      <c r="BR422" s="231"/>
      <c r="BS422" s="231"/>
      <c r="BT422" s="231"/>
      <c r="BU422" s="231"/>
      <c r="BV422" s="231"/>
      <c r="BW422" s="231"/>
      <c r="BX422" s="231"/>
      <c r="BY422" s="231"/>
      <c r="BZ422" s="231"/>
      <c r="CA422" s="231"/>
      <c r="CB422" s="231"/>
      <c r="CC422" s="231"/>
      <c r="CD422" s="231"/>
      <c r="CE422" s="231"/>
      <c r="CF422" s="231"/>
      <c r="CG422" s="231"/>
      <c r="CH422" s="231"/>
      <c r="CI422" s="231"/>
      <c r="CJ422" s="231"/>
      <c r="CK422" s="231"/>
      <c r="CL422" s="231"/>
      <c r="CM422" s="231"/>
      <c r="CN422" s="231"/>
      <c r="CO422" s="231"/>
      <c r="CP422" s="231"/>
      <c r="CQ422" s="231"/>
      <c r="CR422" s="231"/>
      <c r="CS422" s="231"/>
      <c r="CT422" s="231"/>
      <c r="CU422" s="231"/>
      <c r="CV422" s="231"/>
      <c r="CW422" s="231"/>
      <c r="CX422" s="231"/>
      <c r="CY422" s="231"/>
      <c r="CZ422" s="231"/>
      <c r="DA422" s="231"/>
      <c r="DB422" s="231"/>
      <c r="DC422" s="231"/>
      <c r="DD422" s="231"/>
      <c r="DE422" s="231"/>
      <c r="DF422" s="231"/>
      <c r="DG422" s="231"/>
      <c r="DH422" s="231"/>
      <c r="DI422" s="231"/>
      <c r="DJ422" s="231"/>
      <c r="DK422" s="231"/>
      <c r="DL422" s="231"/>
      <c r="DM422" s="231"/>
      <c r="DN422" s="231"/>
      <c r="DO422" s="231"/>
      <c r="DP422" s="231"/>
      <c r="DQ422" s="231"/>
      <c r="DR422" s="231"/>
      <c r="DS422" s="231"/>
      <c r="DT422" s="231"/>
      <c r="DU422" s="231"/>
      <c r="DV422" s="231"/>
      <c r="DW422" s="231"/>
      <c r="DX422" s="231"/>
      <c r="DY422" s="231"/>
      <c r="DZ422" s="231"/>
    </row>
    <row r="423" spans="2:130" hidden="1">
      <c r="B423" s="759" t="s">
        <v>941</v>
      </c>
    </row>
    <row r="424" spans="2:130" hidden="1"/>
    <row r="425" spans="2:130" hidden="1">
      <c r="B425" s="759" t="s">
        <v>996</v>
      </c>
    </row>
    <row r="426" spans="2:130" hidden="1">
      <c r="B426" s="753" t="s">
        <v>1468</v>
      </c>
      <c r="C426" s="561" t="s">
        <v>502</v>
      </c>
      <c r="D426" s="561" t="s">
        <v>503</v>
      </c>
      <c r="E426" s="561" t="s">
        <v>504</v>
      </c>
      <c r="F426" s="561" t="s">
        <v>505</v>
      </c>
      <c r="G426" s="561" t="s">
        <v>506</v>
      </c>
      <c r="H426" s="561" t="s">
        <v>507</v>
      </c>
      <c r="I426" s="561" t="s">
        <v>508</v>
      </c>
      <c r="J426" s="561" t="s">
        <v>509</v>
      </c>
      <c r="K426" s="561" t="s">
        <v>510</v>
      </c>
      <c r="L426" s="561" t="s">
        <v>511</v>
      </c>
      <c r="M426" s="561" t="s">
        <v>512</v>
      </c>
      <c r="N426" s="561" t="s">
        <v>513</v>
      </c>
      <c r="O426" s="561" t="s">
        <v>514</v>
      </c>
      <c r="P426" s="561" t="s">
        <v>515</v>
      </c>
      <c r="Q426" s="561" t="s">
        <v>516</v>
      </c>
      <c r="R426" s="561" t="s">
        <v>517</v>
      </c>
      <c r="S426" s="561" t="s">
        <v>518</v>
      </c>
      <c r="T426" s="561" t="s">
        <v>519</v>
      </c>
      <c r="U426" s="561" t="s">
        <v>520</v>
      </c>
      <c r="V426" s="561" t="s">
        <v>521</v>
      </c>
      <c r="W426" s="561" t="s">
        <v>522</v>
      </c>
      <c r="X426" s="561" t="s">
        <v>523</v>
      </c>
      <c r="Y426" s="561" t="s">
        <v>524</v>
      </c>
      <c r="Z426" s="561" t="s">
        <v>525</v>
      </c>
      <c r="AA426" s="561" t="s">
        <v>526</v>
      </c>
      <c r="AB426" s="561" t="s">
        <v>527</v>
      </c>
      <c r="AC426" s="561" t="s">
        <v>528</v>
      </c>
      <c r="AD426" s="561" t="s">
        <v>529</v>
      </c>
      <c r="AE426" s="561" t="s">
        <v>530</v>
      </c>
      <c r="AF426" s="561" t="s">
        <v>531</v>
      </c>
      <c r="AG426" s="561" t="s">
        <v>532</v>
      </c>
      <c r="AH426" s="561" t="s">
        <v>533</v>
      </c>
      <c r="AI426" s="561" t="s">
        <v>534</v>
      </c>
      <c r="AJ426" s="561" t="s">
        <v>535</v>
      </c>
      <c r="AK426" s="561" t="s">
        <v>536</v>
      </c>
      <c r="AL426" s="561" t="s">
        <v>537</v>
      </c>
      <c r="AM426" s="561" t="s">
        <v>538</v>
      </c>
      <c r="AN426" s="561" t="s">
        <v>539</v>
      </c>
      <c r="AO426" s="561" t="s">
        <v>540</v>
      </c>
      <c r="AP426" s="561" t="s">
        <v>541</v>
      </c>
      <c r="AQ426" s="561" t="s">
        <v>542</v>
      </c>
      <c r="AR426" s="561" t="s">
        <v>543</v>
      </c>
      <c r="AS426" s="561" t="s">
        <v>544</v>
      </c>
      <c r="AT426" s="561" t="s">
        <v>545</v>
      </c>
      <c r="AU426" s="561" t="s">
        <v>68</v>
      </c>
      <c r="AV426" s="561" t="s">
        <v>69</v>
      </c>
      <c r="AW426" s="561" t="s">
        <v>70</v>
      </c>
      <c r="AX426" s="561" t="s">
        <v>71</v>
      </c>
      <c r="AY426" s="561" t="s">
        <v>72</v>
      </c>
      <c r="AZ426" s="561" t="s">
        <v>73</v>
      </c>
      <c r="BA426" s="561" t="s">
        <v>74</v>
      </c>
      <c r="BB426" s="561" t="s">
        <v>75</v>
      </c>
      <c r="BC426" s="561" t="s">
        <v>76</v>
      </c>
      <c r="BD426" s="561" t="s">
        <v>77</v>
      </c>
      <c r="BE426" s="561" t="s">
        <v>78</v>
      </c>
      <c r="BF426" s="561" t="s">
        <v>79</v>
      </c>
      <c r="BG426" s="561" t="s">
        <v>80</v>
      </c>
      <c r="BH426" s="561" t="s">
        <v>81</v>
      </c>
      <c r="BI426" s="561" t="s">
        <v>82</v>
      </c>
      <c r="BJ426" s="561" t="s">
        <v>83</v>
      </c>
      <c r="BK426" s="561" t="s">
        <v>84</v>
      </c>
      <c r="BL426" s="561" t="s">
        <v>85</v>
      </c>
      <c r="BM426" s="561" t="s">
        <v>86</v>
      </c>
      <c r="BN426" s="561" t="s">
        <v>87</v>
      </c>
      <c r="BO426" s="561" t="s">
        <v>88</v>
      </c>
      <c r="BP426" s="561" t="s">
        <v>89</v>
      </c>
      <c r="BQ426" s="561" t="s">
        <v>90</v>
      </c>
      <c r="BR426" s="561" t="s">
        <v>91</v>
      </c>
      <c r="BS426" s="561" t="s">
        <v>92</v>
      </c>
      <c r="BT426" s="561" t="s">
        <v>93</v>
      </c>
      <c r="BU426" s="561" t="s">
        <v>94</v>
      </c>
      <c r="BV426" s="561" t="s">
        <v>95</v>
      </c>
      <c r="BW426" s="561" t="s">
        <v>96</v>
      </c>
      <c r="BX426" s="561" t="s">
        <v>97</v>
      </c>
      <c r="BY426" s="561" t="s">
        <v>98</v>
      </c>
      <c r="BZ426" s="561" t="s">
        <v>99</v>
      </c>
      <c r="CA426" s="561" t="s">
        <v>49</v>
      </c>
      <c r="CB426" s="561" t="s">
        <v>50</v>
      </c>
      <c r="CC426" s="561" t="s">
        <v>51</v>
      </c>
      <c r="CD426" s="561" t="s">
        <v>52</v>
      </c>
      <c r="CE426" s="561" t="s">
        <v>53</v>
      </c>
      <c r="CF426" s="561" t="s">
        <v>54</v>
      </c>
      <c r="CG426" s="561" t="s">
        <v>55</v>
      </c>
      <c r="CH426" s="561" t="s">
        <v>56</v>
      </c>
      <c r="CI426" s="561" t="s">
        <v>57</v>
      </c>
      <c r="CJ426" s="561" t="s">
        <v>58</v>
      </c>
      <c r="CK426" s="561" t="s">
        <v>59</v>
      </c>
      <c r="CL426" s="561" t="s">
        <v>60</v>
      </c>
      <c r="CM426" s="561" t="s">
        <v>61</v>
      </c>
      <c r="CN426" s="561" t="s">
        <v>62</v>
      </c>
      <c r="CO426" s="561" t="s">
        <v>63</v>
      </c>
      <c r="CP426" s="561" t="s">
        <v>64</v>
      </c>
      <c r="CQ426" s="561" t="s">
        <v>65</v>
      </c>
      <c r="CR426" s="561" t="s">
        <v>100</v>
      </c>
      <c r="CS426" s="561" t="s">
        <v>105</v>
      </c>
      <c r="CT426" s="561" t="s">
        <v>546</v>
      </c>
      <c r="CU426" s="561" t="s">
        <v>547</v>
      </c>
      <c r="CV426" s="561" t="s">
        <v>548</v>
      </c>
      <c r="CW426" s="561" t="s">
        <v>549</v>
      </c>
      <c r="CX426" s="561" t="s">
        <v>550</v>
      </c>
      <c r="CY426" s="561" t="s">
        <v>551</v>
      </c>
      <c r="CZ426" s="561" t="s">
        <v>552</v>
      </c>
      <c r="DA426" s="561" t="s">
        <v>553</v>
      </c>
      <c r="DB426" s="561" t="s">
        <v>554</v>
      </c>
      <c r="DC426" s="561" t="s">
        <v>555</v>
      </c>
      <c r="DD426" s="561" t="s">
        <v>556</v>
      </c>
      <c r="DE426" s="561" t="s">
        <v>557</v>
      </c>
      <c r="DF426" s="561" t="s">
        <v>558</v>
      </c>
      <c r="DG426" s="561" t="s">
        <v>559</v>
      </c>
      <c r="DH426" s="561" t="s">
        <v>560</v>
      </c>
      <c r="DI426" s="561" t="s">
        <v>561</v>
      </c>
      <c r="DJ426" s="561" t="s">
        <v>562</v>
      </c>
      <c r="DK426" s="561" t="s">
        <v>563</v>
      </c>
      <c r="DL426" s="561" t="s">
        <v>564</v>
      </c>
      <c r="DM426" s="561" t="s">
        <v>565</v>
      </c>
      <c r="DN426" s="561" t="s">
        <v>566</v>
      </c>
      <c r="DO426" s="561" t="s">
        <v>567</v>
      </c>
      <c r="DP426" s="561" t="s">
        <v>851</v>
      </c>
      <c r="DQ426" s="561" t="s">
        <v>852</v>
      </c>
      <c r="DR426" s="561" t="s">
        <v>853</v>
      </c>
      <c r="DS426" s="561"/>
      <c r="DT426" s="561"/>
      <c r="DU426" s="561"/>
      <c r="DV426" s="561"/>
      <c r="DW426" s="561"/>
      <c r="DX426" s="561"/>
      <c r="DY426" s="561"/>
      <c r="DZ426" s="561"/>
    </row>
    <row r="427" spans="2:130" hidden="1">
      <c r="B427" s="556" t="s">
        <v>1007</v>
      </c>
      <c r="C427" s="557"/>
      <c r="D427" s="557"/>
      <c r="E427" s="557"/>
      <c r="F427" s="557"/>
      <c r="G427" s="557"/>
      <c r="H427" s="557"/>
      <c r="I427" s="557"/>
      <c r="J427" s="557"/>
      <c r="K427" s="557"/>
      <c r="L427" s="557"/>
      <c r="M427" s="557"/>
      <c r="N427" s="557"/>
      <c r="O427" s="557"/>
      <c r="P427" s="557"/>
      <c r="Q427" s="557"/>
      <c r="R427" s="557"/>
      <c r="S427" s="557"/>
      <c r="T427" s="557"/>
      <c r="U427" s="557"/>
      <c r="V427" s="557">
        <f t="shared" ref="V427:BA427" si="101">+(V268/$V268)*V428/(V153/$V153)</f>
        <v>1</v>
      </c>
      <c r="W427" s="557">
        <f t="shared" si="101"/>
        <v>1.0652426662651082</v>
      </c>
      <c r="X427" s="557">
        <f t="shared" si="101"/>
        <v>1.075081818314984</v>
      </c>
      <c r="Y427" s="557">
        <f t="shared" si="101"/>
        <v>1.093084171175486</v>
      </c>
      <c r="Z427" s="557">
        <f t="shared" si="101"/>
        <v>1.0499640612751837</v>
      </c>
      <c r="AA427" s="557">
        <f t="shared" si="101"/>
        <v>1.0879018199399306</v>
      </c>
      <c r="AB427" s="557">
        <f t="shared" si="101"/>
        <v>1.1146996591886436</v>
      </c>
      <c r="AC427" s="557">
        <f t="shared" si="101"/>
        <v>1.1677299310558629</v>
      </c>
      <c r="AD427" s="557">
        <f t="shared" si="101"/>
        <v>1.2160658115287997</v>
      </c>
      <c r="AE427" s="557">
        <f t="shared" si="101"/>
        <v>1.2459314009732658</v>
      </c>
      <c r="AF427" s="557">
        <f t="shared" si="101"/>
        <v>1.2568402910840062</v>
      </c>
      <c r="AG427" s="557">
        <f t="shared" si="101"/>
        <v>1.2681932633244555</v>
      </c>
      <c r="AH427" s="557">
        <f t="shared" si="101"/>
        <v>1.2611392722629162</v>
      </c>
      <c r="AI427" s="557">
        <f t="shared" si="101"/>
        <v>1.317282669373546</v>
      </c>
      <c r="AJ427" s="557">
        <f t="shared" si="101"/>
        <v>1.3599814194071214</v>
      </c>
      <c r="AK427" s="557">
        <f t="shared" si="101"/>
        <v>1.4045086834764084</v>
      </c>
      <c r="AL427" s="557">
        <f t="shared" si="101"/>
        <v>1.4648991866119616</v>
      </c>
      <c r="AM427" s="557">
        <f t="shared" si="101"/>
        <v>1.5218559566439989</v>
      </c>
      <c r="AN427" s="557">
        <f t="shared" si="101"/>
        <v>1.511996874792763</v>
      </c>
      <c r="AO427" s="557">
        <f t="shared" si="101"/>
        <v>1.48594278444743</v>
      </c>
      <c r="AP427" s="557">
        <f t="shared" si="101"/>
        <v>1.4535178371738955</v>
      </c>
      <c r="AQ427" s="557">
        <f t="shared" si="101"/>
        <v>1.4353739293906222</v>
      </c>
      <c r="AR427" s="557">
        <f t="shared" si="101"/>
        <v>1.4009819436320901</v>
      </c>
      <c r="AS427" s="557">
        <f t="shared" si="101"/>
        <v>1.3928479604587511</v>
      </c>
      <c r="AT427" s="557">
        <f t="shared" si="101"/>
        <v>1.4100312584236494</v>
      </c>
      <c r="AU427" s="557">
        <f t="shared" si="101"/>
        <v>1.3587182151183164</v>
      </c>
      <c r="AV427" s="557">
        <f t="shared" si="101"/>
        <v>1.3138388664868799</v>
      </c>
      <c r="AW427" s="557">
        <f t="shared" si="101"/>
        <v>1.300333767360403</v>
      </c>
      <c r="AX427" s="557">
        <f t="shared" si="101"/>
        <v>1.2900100514407855</v>
      </c>
      <c r="AY427" s="557">
        <f t="shared" si="101"/>
        <v>1.232621387626871</v>
      </c>
      <c r="AZ427" s="557">
        <f t="shared" si="101"/>
        <v>1.242900870777401</v>
      </c>
      <c r="BA427" s="557">
        <f t="shared" si="101"/>
        <v>1.2583705549399689</v>
      </c>
      <c r="BB427" s="557">
        <f t="shared" ref="BB427:CG427" si="102">+(BB268/$V268)*BB428/(BB153/$V153)</f>
        <v>1.2677870161456219</v>
      </c>
      <c r="BC427" s="557">
        <f t="shared" si="102"/>
        <v>1.2399582343192375</v>
      </c>
      <c r="BD427" s="557">
        <f t="shared" si="102"/>
        <v>1.187119737453991</v>
      </c>
      <c r="BE427" s="557">
        <f t="shared" si="102"/>
        <v>1.1451164958176725</v>
      </c>
      <c r="BF427" s="557">
        <f t="shared" si="102"/>
        <v>1.1512187602256643</v>
      </c>
      <c r="BG427" s="557">
        <f t="shared" si="102"/>
        <v>1.1887252750210284</v>
      </c>
      <c r="BH427" s="557">
        <f t="shared" si="102"/>
        <v>1.1769152417817619</v>
      </c>
      <c r="BI427" s="557">
        <f t="shared" si="102"/>
        <v>1.1467025594236557</v>
      </c>
      <c r="BJ427" s="557">
        <f t="shared" si="102"/>
        <v>1.1128066483138039</v>
      </c>
      <c r="BK427" s="557">
        <f t="shared" si="102"/>
        <v>1.1235486542099491</v>
      </c>
      <c r="BL427" s="557">
        <f t="shared" si="102"/>
        <v>1.1329127423894247</v>
      </c>
      <c r="BM427" s="557">
        <f t="shared" si="102"/>
        <v>1.1506430213086265</v>
      </c>
      <c r="BN427" s="557">
        <f t="shared" si="102"/>
        <v>1.1582995304193953</v>
      </c>
      <c r="BO427" s="557">
        <f t="shared" si="102"/>
        <v>1.163480859116629</v>
      </c>
      <c r="BP427" s="557">
        <f t="shared" si="102"/>
        <v>1.1512397044767806</v>
      </c>
      <c r="BQ427" s="557">
        <f t="shared" si="102"/>
        <v>1.1524194890782089</v>
      </c>
      <c r="BR427" s="557">
        <f t="shared" si="102"/>
        <v>1.1704107454941681</v>
      </c>
      <c r="BS427" s="557">
        <f t="shared" si="102"/>
        <v>1.1890739377748258</v>
      </c>
      <c r="BT427" s="557">
        <f t="shared" si="102"/>
        <v>1.1570200987695836</v>
      </c>
      <c r="BU427" s="557">
        <f t="shared" si="102"/>
        <v>1.1552810015600166</v>
      </c>
      <c r="BV427" s="557">
        <f t="shared" si="102"/>
        <v>1.1683560775772384</v>
      </c>
      <c r="BW427" s="557">
        <f t="shared" si="102"/>
        <v>1.1579587876306765</v>
      </c>
      <c r="BX427" s="557">
        <f t="shared" si="102"/>
        <v>1.1547492209933008</v>
      </c>
      <c r="BY427" s="557">
        <f t="shared" si="102"/>
        <v>1.1675843121765423</v>
      </c>
      <c r="BZ427" s="557">
        <f t="shared" si="102"/>
        <v>1.1956797255627292</v>
      </c>
      <c r="CA427" s="751">
        <f t="shared" si="102"/>
        <v>1.2228299354181953</v>
      </c>
      <c r="CB427" s="751">
        <f t="shared" si="102"/>
        <v>1.2227734274756028</v>
      </c>
      <c r="CC427" s="751">
        <f t="shared" si="102"/>
        <v>1.2331799444564637</v>
      </c>
      <c r="CD427" s="751">
        <f t="shared" si="102"/>
        <v>1.2417816757192901</v>
      </c>
      <c r="CE427" s="751">
        <f t="shared" si="102"/>
        <v>1.2707578605208982</v>
      </c>
      <c r="CF427" s="751">
        <f t="shared" si="102"/>
        <v>1.2330772844200428</v>
      </c>
      <c r="CG427" s="751">
        <f t="shared" si="102"/>
        <v>1.2074650061071768</v>
      </c>
      <c r="CH427" s="751">
        <f t="shared" ref="CH427:DB427" si="103">+(CH268/$V268)*CH428/(CH153/$V153)</f>
        <v>1.1818925593153753</v>
      </c>
      <c r="CI427" s="751">
        <f t="shared" si="103"/>
        <v>1.1803485045643267</v>
      </c>
      <c r="CJ427" s="751">
        <f t="shared" si="103"/>
        <v>1.1807842191927995</v>
      </c>
      <c r="CK427" s="751">
        <f t="shared" si="103"/>
        <v>1.1908000229607696</v>
      </c>
      <c r="CL427" s="751">
        <f t="shared" si="103"/>
        <v>1.185254129894175</v>
      </c>
      <c r="CM427" s="751">
        <f t="shared" si="103"/>
        <v>1.1879686641831042</v>
      </c>
      <c r="CN427" s="751">
        <f t="shared" si="103"/>
        <v>1.1720431092469041</v>
      </c>
      <c r="CO427" s="751">
        <f t="shared" si="103"/>
        <v>1.1692571078912413</v>
      </c>
      <c r="CP427" s="751">
        <f t="shared" si="103"/>
        <v>1.1577296161042383</v>
      </c>
      <c r="CQ427" s="751">
        <f t="shared" si="103"/>
        <v>1.1594842813643729</v>
      </c>
      <c r="CR427" s="751">
        <f t="shared" si="103"/>
        <v>1.133992434177638</v>
      </c>
      <c r="CS427" s="751">
        <f t="shared" si="103"/>
        <v>1.1469838255066267</v>
      </c>
      <c r="CT427" s="751">
        <f t="shared" si="103"/>
        <v>1.1594158377729493</v>
      </c>
      <c r="CU427" s="751">
        <f t="shared" si="103"/>
        <v>1.1607596566318732</v>
      </c>
      <c r="CV427" s="751">
        <f t="shared" si="103"/>
        <v>1.1677856680579242</v>
      </c>
      <c r="CW427" s="751">
        <f t="shared" si="103"/>
        <v>1.1840242570789992</v>
      </c>
      <c r="CX427" s="751">
        <f t="shared" si="103"/>
        <v>1.1839416676987489</v>
      </c>
      <c r="CY427" s="751">
        <f t="shared" si="103"/>
        <v>1.1845267781998439</v>
      </c>
      <c r="CZ427" s="751">
        <f t="shared" si="103"/>
        <v>1.208528727771675</v>
      </c>
      <c r="DA427" s="751">
        <f t="shared" si="103"/>
        <v>1.2584063063454007</v>
      </c>
      <c r="DB427" s="751">
        <f t="shared" si="103"/>
        <v>1.3437429894511514</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6" t="s">
        <v>1009</v>
      </c>
      <c r="C428" s="557"/>
      <c r="D428" s="557"/>
      <c r="E428" s="557"/>
      <c r="F428" s="557"/>
      <c r="G428" s="557"/>
      <c r="H428" s="557"/>
      <c r="I428" s="557"/>
      <c r="J428" s="557"/>
      <c r="K428" s="557"/>
      <c r="L428" s="557"/>
      <c r="M428" s="557"/>
      <c r="N428" s="557"/>
      <c r="O428" s="557"/>
      <c r="P428" s="557"/>
      <c r="Q428" s="557"/>
      <c r="R428" s="557"/>
      <c r="S428" s="557"/>
      <c r="T428" s="557"/>
      <c r="U428" s="557"/>
      <c r="V428" s="557">
        <v>1</v>
      </c>
      <c r="W428" s="557">
        <f t="shared" ref="W428:BB428" si="104">+V428*(1+W363)</f>
        <v>0.99332897162977307</v>
      </c>
      <c r="X428" s="557">
        <f t="shared" si="104"/>
        <v>0.97913932507814194</v>
      </c>
      <c r="Y428" s="557">
        <f t="shared" si="104"/>
        <v>0.96515237680171551</v>
      </c>
      <c r="Z428" s="557">
        <f t="shared" si="104"/>
        <v>0.95136523126742878</v>
      </c>
      <c r="AA428" s="557">
        <f t="shared" si="104"/>
        <v>0.93777503430473808</v>
      </c>
      <c r="AB428" s="557">
        <f t="shared" si="104"/>
        <v>0.93355040143114421</v>
      </c>
      <c r="AC428" s="557">
        <f t="shared" si="104"/>
        <v>0.92934480033197786</v>
      </c>
      <c r="AD428" s="557">
        <f t="shared" si="104"/>
        <v>0.92515814526998119</v>
      </c>
      <c r="AE428" s="557">
        <f t="shared" si="104"/>
        <v>0.92099035089413872</v>
      </c>
      <c r="AF428" s="557">
        <f t="shared" si="104"/>
        <v>0.93213775375854047</v>
      </c>
      <c r="AG428" s="557">
        <f t="shared" si="104"/>
        <v>0.9434200815876832</v>
      </c>
      <c r="AH428" s="557">
        <f t="shared" si="104"/>
        <v>0.95483896747461416</v>
      </c>
      <c r="AI428" s="557">
        <f t="shared" si="104"/>
        <v>0.9663960642788697</v>
      </c>
      <c r="AJ428" s="557">
        <f t="shared" si="104"/>
        <v>1.0017072383008307</v>
      </c>
      <c r="AK428" s="557">
        <f t="shared" si="104"/>
        <v>1.0383086483418504</v>
      </c>
      <c r="AL428" s="557">
        <f t="shared" si="104"/>
        <v>1.0762474383735183</v>
      </c>
      <c r="AM428" s="557">
        <f t="shared" si="104"/>
        <v>1.1155724749623785</v>
      </c>
      <c r="AN428" s="557">
        <f t="shared" si="104"/>
        <v>1.1406222891777122</v>
      </c>
      <c r="AO428" s="557">
        <f t="shared" si="104"/>
        <v>1.1662345887593542</v>
      </c>
      <c r="AP428" s="557">
        <f t="shared" si="104"/>
        <v>1.1924220041318094</v>
      </c>
      <c r="AQ428" s="557">
        <f t="shared" si="104"/>
        <v>1.2191974493316249</v>
      </c>
      <c r="AR428" s="557">
        <f t="shared" si="104"/>
        <v>1.226804988422094</v>
      </c>
      <c r="AS428" s="557">
        <f t="shared" si="104"/>
        <v>1.2344599969778614</v>
      </c>
      <c r="AT428" s="557">
        <f t="shared" si="104"/>
        <v>1.2421627711985403</v>
      </c>
      <c r="AU428" s="557">
        <f t="shared" si="104"/>
        <v>1.2499136091319683</v>
      </c>
      <c r="AV428" s="557">
        <f t="shared" si="104"/>
        <v>1.2578514563922158</v>
      </c>
      <c r="AW428" s="557">
        <f t="shared" si="104"/>
        <v>1.2658397146718063</v>
      </c>
      <c r="AX428" s="557">
        <f t="shared" si="104"/>
        <v>1.2738787041168433</v>
      </c>
      <c r="AY428" s="557">
        <f t="shared" si="104"/>
        <v>1.2819687469065879</v>
      </c>
      <c r="AZ428" s="557">
        <f t="shared" si="104"/>
        <v>1.3075361038608215</v>
      </c>
      <c r="BA428" s="557">
        <f t="shared" si="104"/>
        <v>1.3336133716402625</v>
      </c>
      <c r="BB428" s="557">
        <f t="shared" si="104"/>
        <v>1.3602107198158262</v>
      </c>
      <c r="BC428" s="557">
        <f t="shared" ref="BC428:CH428" si="105">+BB428*(1+BC363)</f>
        <v>1.3873385207785436</v>
      </c>
      <c r="BD428" s="557">
        <f t="shared" si="105"/>
        <v>1.4184241388299133</v>
      </c>
      <c r="BE428" s="557">
        <f t="shared" si="105"/>
        <v>1.4502062816552748</v>
      </c>
      <c r="BF428" s="557">
        <f t="shared" si="105"/>
        <v>1.4827005560461672</v>
      </c>
      <c r="BG428" s="557">
        <f t="shared" si="105"/>
        <v>1.5159229184901506</v>
      </c>
      <c r="BH428" s="557">
        <f t="shared" si="105"/>
        <v>1.5021651216539225</v>
      </c>
      <c r="BI428" s="557">
        <f t="shared" si="105"/>
        <v>1.488532184051286</v>
      </c>
      <c r="BJ428" s="557">
        <f t="shared" si="105"/>
        <v>1.4750229725191049</v>
      </c>
      <c r="BK428" s="557">
        <f t="shared" si="105"/>
        <v>1.4616363641782935</v>
      </c>
      <c r="BL428" s="557">
        <f t="shared" si="105"/>
        <v>1.4676347372296803</v>
      </c>
      <c r="BM428" s="557">
        <f t="shared" si="105"/>
        <v>1.473657726854755</v>
      </c>
      <c r="BN428" s="557">
        <f t="shared" si="105"/>
        <v>1.4797054340768609</v>
      </c>
      <c r="BO428" s="557">
        <f t="shared" si="105"/>
        <v>1.4857779603339285</v>
      </c>
      <c r="BP428" s="557">
        <f t="shared" si="105"/>
        <v>1.5183216820494263</v>
      </c>
      <c r="BQ428" s="557">
        <f t="shared" si="105"/>
        <v>1.5515782248265972</v>
      </c>
      <c r="BR428" s="557">
        <f t="shared" si="105"/>
        <v>1.5855632019339669</v>
      </c>
      <c r="BS428" s="557">
        <f t="shared" si="105"/>
        <v>1.6202925686251215</v>
      </c>
      <c r="BT428" s="557">
        <f t="shared" si="105"/>
        <v>1.6091532256258745</v>
      </c>
      <c r="BU428" s="557">
        <f t="shared" si="105"/>
        <v>1.5980904644519458</v>
      </c>
      <c r="BV428" s="557">
        <f t="shared" si="105"/>
        <v>1.587103758611246</v>
      </c>
      <c r="BW428" s="557">
        <f t="shared" si="105"/>
        <v>1.5761925852312642</v>
      </c>
      <c r="BX428" s="557">
        <f t="shared" si="105"/>
        <v>1.5846022858827216</v>
      </c>
      <c r="BY428" s="557">
        <f t="shared" si="105"/>
        <v>1.5930568560924487</v>
      </c>
      <c r="BZ428" s="557">
        <f t="shared" si="105"/>
        <v>1.6015565352598418</v>
      </c>
      <c r="CA428" s="751">
        <f t="shared" si="105"/>
        <v>1.6101015640616012</v>
      </c>
      <c r="CB428" s="751">
        <f t="shared" si="105"/>
        <v>1.6130557811803261</v>
      </c>
      <c r="CC428" s="751">
        <f t="shared" si="105"/>
        <v>1.6160154187017011</v>
      </c>
      <c r="CD428" s="751">
        <f t="shared" si="105"/>
        <v>1.6189804865710902</v>
      </c>
      <c r="CE428" s="751">
        <f t="shared" si="105"/>
        <v>1.6219509947521051</v>
      </c>
      <c r="CF428" s="751">
        <f t="shared" si="105"/>
        <v>1.5785781803637657</v>
      </c>
      <c r="CG428" s="751">
        <f t="shared" si="105"/>
        <v>1.5363652043639178</v>
      </c>
      <c r="CH428" s="751">
        <f t="shared" si="105"/>
        <v>1.4952810513548658</v>
      </c>
      <c r="CI428" s="751">
        <f t="shared" ref="CI428:DB428" si="106">+CH428*(1+CI363)</f>
        <v>1.4552955353259256</v>
      </c>
      <c r="CJ428" s="751">
        <f t="shared" si="106"/>
        <v>1.456512674459153</v>
      </c>
      <c r="CK428" s="751">
        <f t="shared" si="106"/>
        <v>1.457730831548963</v>
      </c>
      <c r="CL428" s="751">
        <f t="shared" si="106"/>
        <v>1.4589500074467252</v>
      </c>
      <c r="CM428" s="751">
        <f t="shared" si="106"/>
        <v>1.4589500074467252</v>
      </c>
      <c r="CN428" s="751">
        <f t="shared" si="106"/>
        <v>1.442219963478415</v>
      </c>
      <c r="CO428" s="751">
        <f t="shared" si="106"/>
        <v>1.4256817659542962</v>
      </c>
      <c r="CP428" s="751">
        <f t="shared" si="106"/>
        <v>1.4093332149364475</v>
      </c>
      <c r="CQ428" s="751">
        <f t="shared" si="106"/>
        <v>1.3931721357140343</v>
      </c>
      <c r="CR428" s="751">
        <f t="shared" si="106"/>
        <v>1.3826393535821142</v>
      </c>
      <c r="CS428" s="751">
        <f t="shared" si="106"/>
        <v>1.3721862023131681</v>
      </c>
      <c r="CT428" s="751">
        <f t="shared" si="106"/>
        <v>1.3618120798749642</v>
      </c>
      <c r="CU428" s="751">
        <f t="shared" si="106"/>
        <v>1.3515163887868069</v>
      </c>
      <c r="CV428" s="751">
        <f t="shared" si="106"/>
        <v>1.3690451671672095</v>
      </c>
      <c r="CW428" s="751">
        <f t="shared" si="106"/>
        <v>1.3868012887556254</v>
      </c>
      <c r="CX428" s="751">
        <f t="shared" si="106"/>
        <v>1.4047877021279969</v>
      </c>
      <c r="CY428" s="751">
        <f t="shared" si="106"/>
        <v>1.423007394102447</v>
      </c>
      <c r="CZ428" s="751">
        <f t="shared" si="106"/>
        <v>1.4762796284610928</v>
      </c>
      <c r="DA428" s="751">
        <f t="shared" si="106"/>
        <v>1.5315461820097331</v>
      </c>
      <c r="DB428" s="751">
        <f t="shared" si="106"/>
        <v>1.5888817148237235</v>
      </c>
      <c r="DC428" s="557"/>
      <c r="DD428" s="557"/>
      <c r="DE428" s="557"/>
      <c r="DF428" s="557"/>
      <c r="DG428" s="557"/>
      <c r="DH428" s="557"/>
      <c r="DI428" s="557"/>
      <c r="DJ428" s="557"/>
      <c r="DK428" s="557"/>
      <c r="DL428" s="557"/>
      <c r="DM428" s="557"/>
      <c r="DN428" s="557"/>
      <c r="DO428" s="557"/>
      <c r="DP428" s="557"/>
      <c r="DQ428" s="557"/>
      <c r="DR428" s="557"/>
      <c r="DS428" s="557"/>
      <c r="DT428" s="557"/>
      <c r="DU428" s="557"/>
      <c r="DV428" s="557"/>
      <c r="DW428" s="557"/>
      <c r="DX428" s="557"/>
      <c r="DY428" s="557"/>
      <c r="DZ428" s="557"/>
    </row>
    <row r="429" spans="2:130" hidden="1">
      <c r="B429" s="558" t="s">
        <v>1017</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7">+AQ278</f>
        <v>98.805755174868395</v>
      </c>
      <c r="AR429" s="559">
        <f t="shared" si="107"/>
        <v>94.810452586461921</v>
      </c>
      <c r="AS429" s="559">
        <f t="shared" si="107"/>
        <v>93.95804027780018</v>
      </c>
      <c r="AT429" s="559">
        <f t="shared" si="107"/>
        <v>94.359247975668907</v>
      </c>
      <c r="AU429" s="559">
        <f t="shared" si="107"/>
        <v>91.978569141371892</v>
      </c>
      <c r="AV429" s="559">
        <f t="shared" si="107"/>
        <v>90.721891249562773</v>
      </c>
      <c r="AW429" s="559">
        <f t="shared" si="107"/>
        <v>89.29170753540059</v>
      </c>
      <c r="AX429" s="559">
        <f t="shared" si="107"/>
        <v>89.072894206443607</v>
      </c>
      <c r="AY429" s="559">
        <f t="shared" si="107"/>
        <v>86.41381440420146</v>
      </c>
      <c r="AZ429" s="559">
        <f t="shared" si="107"/>
        <v>88.312908344592799</v>
      </c>
      <c r="BA429" s="559">
        <f t="shared" si="107"/>
        <v>88.262535894420537</v>
      </c>
      <c r="BB429" s="559">
        <f t="shared" si="107"/>
        <v>90.428643801544808</v>
      </c>
      <c r="BC429" s="559">
        <f t="shared" si="107"/>
        <v>88.192314424346094</v>
      </c>
      <c r="BD429" s="559">
        <f t="shared" si="107"/>
        <v>86.361703734583614</v>
      </c>
      <c r="BE429" s="559">
        <f t="shared" si="107"/>
        <v>81.263533135674024</v>
      </c>
      <c r="BF429" s="559">
        <f t="shared" si="107"/>
        <v>72.977157845614357</v>
      </c>
      <c r="BG429" s="559">
        <f t="shared" si="107"/>
        <v>73.065816540771436</v>
      </c>
      <c r="BH429" s="559">
        <f t="shared" si="107"/>
        <v>74.831765447287481</v>
      </c>
      <c r="BI429" s="559">
        <f t="shared" si="107"/>
        <v>76.798775270710181</v>
      </c>
      <c r="BJ429" s="559">
        <f t="shared" si="107"/>
        <v>77.619092396903042</v>
      </c>
      <c r="BK429" s="559">
        <f t="shared" si="107"/>
        <v>77.317465406867825</v>
      </c>
      <c r="BL429" s="559">
        <f t="shared" si="107"/>
        <v>74.079194743005431</v>
      </c>
      <c r="BM429" s="559">
        <f t="shared" si="107"/>
        <v>76.104040443996709</v>
      </c>
      <c r="BN429" s="559">
        <f t="shared" si="107"/>
        <v>75.134079753687871</v>
      </c>
      <c r="BO429" s="559">
        <f t="shared" si="107"/>
        <v>78.57304209114605</v>
      </c>
      <c r="BP429" s="559">
        <f t="shared" si="107"/>
        <v>79.774112202291278</v>
      </c>
      <c r="BQ429" s="559">
        <f t="shared" si="107"/>
        <v>77.166111057254128</v>
      </c>
      <c r="BR429" s="559">
        <f t="shared" si="107"/>
        <v>76.400035973486766</v>
      </c>
      <c r="BS429" s="559">
        <f t="shared" si="107"/>
        <v>78.909196968887159</v>
      </c>
      <c r="BT429" s="559">
        <f t="shared" si="107"/>
        <v>77.282423005933424</v>
      </c>
      <c r="BU429" s="559">
        <f t="shared" si="107"/>
        <v>76.980192863001022</v>
      </c>
      <c r="BV429" s="559">
        <f t="shared" si="107"/>
        <v>78.841603223321314</v>
      </c>
      <c r="BW429" s="559">
        <f t="shared" ref="BW429:CW429" si="108">+BW278</f>
        <v>79.199207635584102</v>
      </c>
      <c r="BX429" s="559">
        <f t="shared" si="108"/>
        <v>79.327557091109597</v>
      </c>
      <c r="BY429" s="559">
        <f t="shared" si="108"/>
        <v>79.978910657985679</v>
      </c>
      <c r="BZ429" s="559">
        <f t="shared" si="108"/>
        <v>83.078318979455389</v>
      </c>
      <c r="CA429" s="752">
        <f t="shared" si="108"/>
        <v>85.081096625170531</v>
      </c>
      <c r="CB429" s="752">
        <f t="shared" si="108"/>
        <v>85.450235288550402</v>
      </c>
      <c r="CC429" s="752">
        <f t="shared" si="108"/>
        <v>84.434745993002636</v>
      </c>
      <c r="CD429" s="752">
        <f t="shared" si="108"/>
        <v>82.386237907417069</v>
      </c>
      <c r="CE429" s="752">
        <f t="shared" si="108"/>
        <v>80.876069650967267</v>
      </c>
      <c r="CF429" s="752">
        <f t="shared" si="108"/>
        <v>80.446148031601865</v>
      </c>
      <c r="CG429" s="752">
        <f t="shared" si="108"/>
        <v>78.331985727496857</v>
      </c>
      <c r="CH429" s="752">
        <f t="shared" si="108"/>
        <v>78.692928739801133</v>
      </c>
      <c r="CI429" s="752">
        <f t="shared" si="108"/>
        <v>80.942220188173096</v>
      </c>
      <c r="CJ429" s="752">
        <f t="shared" si="108"/>
        <v>82.413223521176391</v>
      </c>
      <c r="CK429" s="752">
        <f t="shared" si="108"/>
        <v>83.268902757841033</v>
      </c>
      <c r="CL429" s="752">
        <f t="shared" si="108"/>
        <v>82.045098421024079</v>
      </c>
      <c r="CM429" s="752">
        <f t="shared" si="108"/>
        <v>83.028058809072391</v>
      </c>
      <c r="CN429" s="752">
        <f t="shared" si="108"/>
        <v>84.925435358874594</v>
      </c>
      <c r="CO429" s="752">
        <f t="shared" si="108"/>
        <v>86.859285960674967</v>
      </c>
      <c r="CP429" s="752">
        <f t="shared" si="108"/>
        <v>87.252436841494486</v>
      </c>
      <c r="CQ429" s="752">
        <f t="shared" si="108"/>
        <v>90.979567707995059</v>
      </c>
      <c r="CR429" s="752">
        <f t="shared" si="108"/>
        <v>88.806396017173711</v>
      </c>
      <c r="CS429" s="752">
        <f t="shared" si="108"/>
        <v>90.06207154392483</v>
      </c>
      <c r="CT429" s="752">
        <f t="shared" si="108"/>
        <v>91.306686698795446</v>
      </c>
      <c r="CU429" s="752">
        <f t="shared" si="108"/>
        <v>92.829202226980783</v>
      </c>
      <c r="CV429" s="752">
        <f t="shared" si="108"/>
        <v>92.811071821503944</v>
      </c>
      <c r="CW429" s="752">
        <f t="shared" si="108"/>
        <v>92.249154655259701</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1010</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9">+AQ277</f>
        <v>99.76747925996078</v>
      </c>
      <c r="AR430" s="559">
        <f t="shared" si="109"/>
        <v>96.123921044530093</v>
      </c>
      <c r="AS430" s="559">
        <f t="shared" si="109"/>
        <v>94.9481447434393</v>
      </c>
      <c r="AT430" s="559">
        <f t="shared" si="109"/>
        <v>94.068378772819628</v>
      </c>
      <c r="AU430" s="559">
        <f t="shared" si="109"/>
        <v>94.823994059295686</v>
      </c>
      <c r="AV430" s="559">
        <f t="shared" si="109"/>
        <v>95.360459382214671</v>
      </c>
      <c r="AW430" s="559">
        <f t="shared" si="109"/>
        <v>94.881834301439355</v>
      </c>
      <c r="AX430" s="559">
        <f t="shared" si="109"/>
        <v>95.266791127194026</v>
      </c>
      <c r="AY430" s="559">
        <f t="shared" si="109"/>
        <v>96.039168186566187</v>
      </c>
      <c r="AZ430" s="559">
        <f t="shared" si="109"/>
        <v>97.57019441506425</v>
      </c>
      <c r="BA430" s="559">
        <f t="shared" si="109"/>
        <v>98.184986884077034</v>
      </c>
      <c r="BB430" s="559">
        <f t="shared" si="109"/>
        <v>99.839384336365129</v>
      </c>
      <c r="BC430" s="559">
        <f t="shared" si="109"/>
        <v>99.685485848840372</v>
      </c>
      <c r="BD430" s="559">
        <f t="shared" si="109"/>
        <v>101.52580312882333</v>
      </c>
      <c r="BE430" s="559">
        <f t="shared" si="109"/>
        <v>100.4334873060473</v>
      </c>
      <c r="BF430" s="559">
        <f t="shared" si="109"/>
        <v>92.744143993535246</v>
      </c>
      <c r="BG430" s="559">
        <f t="shared" si="109"/>
        <v>92.873648799970667</v>
      </c>
      <c r="BH430" s="559">
        <f t="shared" si="109"/>
        <v>93.897909335001444</v>
      </c>
      <c r="BI430" s="559">
        <f t="shared" si="109"/>
        <v>97.195846264433712</v>
      </c>
      <c r="BJ430" s="559">
        <f t="shared" si="109"/>
        <v>99.729387980513835</v>
      </c>
      <c r="BK430" s="559">
        <f t="shared" si="109"/>
        <v>97.53409100137344</v>
      </c>
      <c r="BL430" s="559">
        <f t="shared" si="109"/>
        <v>93.999215207522752</v>
      </c>
      <c r="BM430" s="559">
        <f t="shared" si="109"/>
        <v>96.427898514592968</v>
      </c>
      <c r="BN430" s="559">
        <f t="shared" si="109"/>
        <v>94.918263705440253</v>
      </c>
      <c r="BO430" s="559">
        <f t="shared" si="109"/>
        <v>97.91138804212703</v>
      </c>
      <c r="BP430" s="559">
        <f t="shared" si="109"/>
        <v>100.06914690702017</v>
      </c>
      <c r="BQ430" s="559">
        <f t="shared" si="109"/>
        <v>97.036850099623464</v>
      </c>
      <c r="BR430" s="559">
        <f t="shared" si="109"/>
        <v>95.464953467446549</v>
      </c>
      <c r="BS430" s="559">
        <f t="shared" si="109"/>
        <v>98.264944359537978</v>
      </c>
      <c r="BT430" s="559">
        <f t="shared" si="109"/>
        <v>97.596471074362015</v>
      </c>
      <c r="BU430" s="559">
        <f t="shared" si="109"/>
        <v>97.971124903003272</v>
      </c>
      <c r="BV430" s="559">
        <f t="shared" si="109"/>
        <v>99.792307723441709</v>
      </c>
      <c r="BW430" s="559">
        <f t="shared" ref="BW430:CW430" si="110">+BW277</f>
        <v>100.19557105047166</v>
      </c>
      <c r="BX430" s="559">
        <f t="shared" si="110"/>
        <v>101.29192912733335</v>
      </c>
      <c r="BY430" s="559">
        <f t="shared" si="110"/>
        <v>102.61210334285146</v>
      </c>
      <c r="BZ430" s="559">
        <f t="shared" si="110"/>
        <v>106.4784244741697</v>
      </c>
      <c r="CA430" s="752">
        <f t="shared" si="110"/>
        <v>107.73780659389676</v>
      </c>
      <c r="CB430" s="752">
        <f t="shared" si="110"/>
        <v>107.96611797034122</v>
      </c>
      <c r="CC430" s="752">
        <f t="shared" si="110"/>
        <v>106.57690548427054</v>
      </c>
      <c r="CD430" s="752">
        <f t="shared" si="110"/>
        <v>104.63838145911065</v>
      </c>
      <c r="CE430" s="752">
        <f t="shared" si="110"/>
        <v>102.21085803921868</v>
      </c>
      <c r="CF430" s="752">
        <f t="shared" si="110"/>
        <v>101.68367289221207</v>
      </c>
      <c r="CG430" s="752">
        <f t="shared" si="110"/>
        <v>99.774566978868975</v>
      </c>
      <c r="CH430" s="752">
        <f t="shared" si="110"/>
        <v>101.20107802811928</v>
      </c>
      <c r="CI430" s="752">
        <f t="shared" si="110"/>
        <v>104.02801699876568</v>
      </c>
      <c r="CJ430" s="752">
        <f t="shared" si="110"/>
        <v>106.84484900724111</v>
      </c>
      <c r="CK430" s="752">
        <f t="shared" si="110"/>
        <v>110.15855664553526</v>
      </c>
      <c r="CL430" s="752">
        <f t="shared" si="110"/>
        <v>109.76562465435559</v>
      </c>
      <c r="CM430" s="752">
        <f t="shared" si="110"/>
        <v>110.49133383860537</v>
      </c>
      <c r="CN430" s="752">
        <f t="shared" si="110"/>
        <v>112.34636075454451</v>
      </c>
      <c r="CO430" s="752">
        <f t="shared" si="110"/>
        <v>114.9726398880495</v>
      </c>
      <c r="CP430" s="752">
        <f t="shared" si="110"/>
        <v>115.7951698409787</v>
      </c>
      <c r="CQ430" s="752">
        <f t="shared" si="110"/>
        <v>119.16638324657244</v>
      </c>
      <c r="CR430" s="752">
        <f t="shared" si="110"/>
        <v>117.49069422598467</v>
      </c>
      <c r="CS430" s="752">
        <f t="shared" si="110"/>
        <v>117.8049513172637</v>
      </c>
      <c r="CT430" s="752">
        <f t="shared" si="110"/>
        <v>118.16875620853735</v>
      </c>
      <c r="CU430" s="752">
        <f t="shared" si="110"/>
        <v>119.94147019767904</v>
      </c>
      <c r="CV430" s="752">
        <f t="shared" si="110"/>
        <v>120.09276355386162</v>
      </c>
      <c r="CW430" s="752">
        <f t="shared" si="110"/>
        <v>120.52363960389123</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8" t="s">
        <v>1011</v>
      </c>
      <c r="C431" s="559"/>
      <c r="D431" s="559"/>
      <c r="E431" s="559"/>
      <c r="F431" s="559"/>
      <c r="G431" s="559"/>
      <c r="H431" s="559"/>
      <c r="I431" s="559"/>
      <c r="J431" s="559"/>
      <c r="K431" s="559"/>
      <c r="L431" s="559"/>
      <c r="M431" s="559"/>
      <c r="N431" s="559"/>
      <c r="O431" s="559"/>
      <c r="P431" s="559"/>
      <c r="Q431" s="559"/>
      <c r="R431" s="559"/>
      <c r="S431" s="559"/>
      <c r="T431" s="559"/>
      <c r="U431" s="559"/>
      <c r="V431" s="559"/>
      <c r="W431" s="559"/>
      <c r="X431" s="559"/>
      <c r="Y431" s="559"/>
      <c r="Z431" s="559"/>
      <c r="AA431" s="559"/>
      <c r="AB431" s="559"/>
      <c r="AC431" s="559"/>
      <c r="AD431" s="559"/>
      <c r="AE431" s="559"/>
      <c r="AF431" s="559"/>
      <c r="AG431" s="559"/>
      <c r="AH431" s="559"/>
      <c r="AI431" s="559"/>
      <c r="AJ431" s="559"/>
      <c r="AK431" s="559"/>
      <c r="AL431" s="559"/>
      <c r="AM431" s="559"/>
      <c r="AN431" s="559"/>
      <c r="AO431" s="559"/>
      <c r="AP431" s="559"/>
      <c r="AQ431" s="559">
        <f t="shared" ref="AQ431:BV431" si="111">+(AQ429/AQ430)*(AQ153/$V153)*100</f>
        <v>138.18728665680203</v>
      </c>
      <c r="AR431" s="559">
        <f t="shared" si="111"/>
        <v>140.64682365105455</v>
      </c>
      <c r="AS431" s="559">
        <f t="shared" si="111"/>
        <v>141.90354512739952</v>
      </c>
      <c r="AT431" s="559">
        <f t="shared" si="111"/>
        <v>142.79319595112889</v>
      </c>
      <c r="AU431" s="559">
        <f t="shared" si="111"/>
        <v>144.22479314586445</v>
      </c>
      <c r="AV431" s="559">
        <f t="shared" si="111"/>
        <v>146.73200201776467</v>
      </c>
      <c r="AW431" s="559">
        <f t="shared" si="111"/>
        <v>147.38447482179623</v>
      </c>
      <c r="AX431" s="559">
        <f t="shared" si="111"/>
        <v>148.19356275077359</v>
      </c>
      <c r="AY431" s="559">
        <f t="shared" si="111"/>
        <v>149.61677413258002</v>
      </c>
      <c r="AZ431" s="559">
        <f t="shared" si="111"/>
        <v>151.82005132641123</v>
      </c>
      <c r="BA431" s="559">
        <f t="shared" si="111"/>
        <v>152.33423120386374</v>
      </c>
      <c r="BB431" s="559">
        <f t="shared" si="111"/>
        <v>154.58871567330192</v>
      </c>
      <c r="BC431" s="559">
        <f t="shared" si="111"/>
        <v>157.07001744741933</v>
      </c>
      <c r="BD431" s="559">
        <f t="shared" si="111"/>
        <v>161.15960612513328</v>
      </c>
      <c r="BE431" s="559">
        <f t="shared" si="111"/>
        <v>164.00391356391825</v>
      </c>
      <c r="BF431" s="559">
        <f t="shared" si="111"/>
        <v>164.10105949943539</v>
      </c>
      <c r="BG431" s="559">
        <f t="shared" si="111"/>
        <v>166.15495400390193</v>
      </c>
      <c r="BH431" s="559">
        <f t="shared" si="111"/>
        <v>168.58877467456085</v>
      </c>
      <c r="BI431" s="559">
        <f t="shared" si="111"/>
        <v>170.19718395359845</v>
      </c>
      <c r="BJ431" s="559">
        <f t="shared" si="111"/>
        <v>171.70607719267355</v>
      </c>
      <c r="BK431" s="559">
        <f t="shared" si="111"/>
        <v>172.43525326709204</v>
      </c>
      <c r="BL431" s="559">
        <f t="shared" si="111"/>
        <v>173.36776913687547</v>
      </c>
      <c r="BM431" s="559">
        <f t="shared" si="111"/>
        <v>173.63788399562549</v>
      </c>
      <c r="BN431" s="559">
        <f t="shared" si="111"/>
        <v>174.96969488805311</v>
      </c>
      <c r="BO431" s="559">
        <f t="shared" si="111"/>
        <v>179.07333725414466</v>
      </c>
      <c r="BP431" s="559">
        <f t="shared" si="111"/>
        <v>184.3425331846008</v>
      </c>
      <c r="BQ431" s="559">
        <f t="shared" si="111"/>
        <v>187.37377063202928</v>
      </c>
      <c r="BR431" s="559">
        <f t="shared" si="111"/>
        <v>190.74420570781425</v>
      </c>
      <c r="BS431" s="559">
        <f t="shared" si="111"/>
        <v>193.43435569370803</v>
      </c>
      <c r="BT431" s="559">
        <f t="shared" si="111"/>
        <v>196.02820252218231</v>
      </c>
      <c r="BU431" s="559">
        <f t="shared" si="111"/>
        <v>195.63356016274156</v>
      </c>
      <c r="BV431" s="559">
        <f t="shared" si="111"/>
        <v>196.95899299970895</v>
      </c>
      <c r="BW431" s="559">
        <f t="shared" ref="BW431:CW431" si="112">+(BW429/BW430)*(BW153/$V153)*100</f>
        <v>199.08225639794307</v>
      </c>
      <c r="BX431" s="559">
        <f t="shared" si="112"/>
        <v>200.99963969416316</v>
      </c>
      <c r="BY431" s="559">
        <f t="shared" si="112"/>
        <v>202.2546864755106</v>
      </c>
      <c r="BZ431" s="559">
        <f t="shared" si="112"/>
        <v>203.15391707430425</v>
      </c>
      <c r="CA431" s="752">
        <f t="shared" si="112"/>
        <v>205.06738456795932</v>
      </c>
      <c r="CB431" s="752">
        <f t="shared" si="112"/>
        <v>207.25908229620961</v>
      </c>
      <c r="CC431" s="752">
        <f t="shared" si="112"/>
        <v>207.56523061551957</v>
      </c>
      <c r="CD431" s="752">
        <f t="shared" si="112"/>
        <v>207.21438125667845</v>
      </c>
      <c r="CE431" s="752">
        <f t="shared" si="112"/>
        <v>207.49925336339916</v>
      </c>
      <c r="CF431" s="752">
        <f t="shared" si="112"/>
        <v>211.26062145158687</v>
      </c>
      <c r="CG431" s="752">
        <f t="shared" si="112"/>
        <v>211.85935483402497</v>
      </c>
      <c r="CH431" s="752">
        <f t="shared" si="112"/>
        <v>212.94041601329431</v>
      </c>
      <c r="CI431" s="752">
        <f t="shared" si="112"/>
        <v>213.23722151829094</v>
      </c>
      <c r="CJ431" s="752">
        <f t="shared" si="112"/>
        <v>216.11330305621829</v>
      </c>
      <c r="CK431" s="752">
        <f t="shared" si="112"/>
        <v>216.99156369158919</v>
      </c>
      <c r="CL431" s="752">
        <f t="shared" si="112"/>
        <v>219.06567517001619</v>
      </c>
      <c r="CM431" s="752">
        <f t="shared" si="112"/>
        <v>221.88223121322608</v>
      </c>
      <c r="CN431" s="752">
        <f t="shared" si="112"/>
        <v>224.8861941780807</v>
      </c>
      <c r="CO431" s="752">
        <f t="shared" si="112"/>
        <v>224.41786429507368</v>
      </c>
      <c r="CP431" s="752">
        <f t="shared" si="112"/>
        <v>225.61635827569847</v>
      </c>
      <c r="CQ431" s="752">
        <f t="shared" si="112"/>
        <v>227.56985417544448</v>
      </c>
      <c r="CR431" s="752">
        <f t="shared" si="112"/>
        <v>230.57442779655753</v>
      </c>
      <c r="CS431" s="752">
        <f t="shared" si="112"/>
        <v>231.12828216169979</v>
      </c>
      <c r="CT431" s="752">
        <f t="shared" si="112"/>
        <v>231.81805709543104</v>
      </c>
      <c r="CU431" s="752">
        <f t="shared" si="112"/>
        <v>232.91018979307293</v>
      </c>
      <c r="CV431" s="752">
        <f t="shared" si="112"/>
        <v>236.59484690625345</v>
      </c>
      <c r="CW431" s="752">
        <f t="shared" si="112"/>
        <v>237.01612151076645</v>
      </c>
      <c r="CX431" s="752"/>
      <c r="CY431" s="752"/>
      <c r="CZ431" s="752"/>
      <c r="DA431" s="752"/>
      <c r="DB431" s="752"/>
      <c r="DC431" s="559"/>
      <c r="DD431" s="559"/>
      <c r="DE431" s="559"/>
      <c r="DF431" s="559"/>
      <c r="DG431" s="559"/>
      <c r="DH431" s="559"/>
      <c r="DI431" s="559"/>
      <c r="DJ431" s="559"/>
      <c r="DK431" s="559"/>
      <c r="DL431" s="559"/>
      <c r="DM431" s="559"/>
      <c r="DN431" s="559"/>
      <c r="DO431" s="559"/>
      <c r="DP431" s="559"/>
      <c r="DQ431" s="559"/>
      <c r="DR431" s="559"/>
      <c r="DS431" s="559"/>
      <c r="DT431" s="559"/>
      <c r="DU431" s="559"/>
      <c r="DV431" s="559"/>
      <c r="DW431" s="559"/>
      <c r="DX431" s="559"/>
      <c r="DY431" s="559"/>
      <c r="DZ431" s="559"/>
    </row>
    <row r="432" spans="2:130" hidden="1">
      <c r="B432" s="556" t="s">
        <v>1008</v>
      </c>
      <c r="C432" s="557"/>
      <c r="D432" s="557"/>
      <c r="E432" s="557"/>
      <c r="F432" s="557"/>
      <c r="G432" s="557"/>
      <c r="H432" s="557"/>
      <c r="I432" s="557"/>
      <c r="J432" s="557"/>
      <c r="K432" s="557"/>
      <c r="L432" s="557"/>
      <c r="M432" s="557"/>
      <c r="N432" s="557"/>
      <c r="O432" s="557"/>
      <c r="P432" s="557"/>
      <c r="Q432" s="557"/>
      <c r="R432" s="557"/>
      <c r="S432" s="557"/>
      <c r="T432" s="557"/>
      <c r="U432" s="557"/>
      <c r="V432" s="557">
        <f t="shared" ref="V432:BA432" si="113">+(V268/$V268)*V433/(V153/$V153)</f>
        <v>1</v>
      </c>
      <c r="W432" s="557">
        <f t="shared" si="113"/>
        <v>1.0563852666210864</v>
      </c>
      <c r="X432" s="557">
        <f t="shared" si="113"/>
        <v>1.0680992779918141</v>
      </c>
      <c r="Y432" s="557">
        <f t="shared" si="113"/>
        <v>1.0817786828148739</v>
      </c>
      <c r="Z432" s="557">
        <f t="shared" si="113"/>
        <v>1.0271367392183222</v>
      </c>
      <c r="AA432" s="557">
        <f t="shared" si="113"/>
        <v>1.069547585399683</v>
      </c>
      <c r="AB432" s="557">
        <f t="shared" si="113"/>
        <v>1.0873823572608259</v>
      </c>
      <c r="AC432" s="557">
        <f t="shared" si="113"/>
        <v>1.1406363274145814</v>
      </c>
      <c r="AD432" s="557">
        <f t="shared" si="113"/>
        <v>1.1999667497024262</v>
      </c>
      <c r="AE432" s="557">
        <f t="shared" si="113"/>
        <v>1.2258492347159466</v>
      </c>
      <c r="AF432" s="557">
        <f t="shared" si="113"/>
        <v>1.2394569988660615</v>
      </c>
      <c r="AG432" s="557">
        <f t="shared" si="113"/>
        <v>1.2675313553071237</v>
      </c>
      <c r="AH432" s="557">
        <f t="shared" si="113"/>
        <v>1.2791300906572625</v>
      </c>
      <c r="AI432" s="557">
        <f t="shared" si="113"/>
        <v>1.3836621580626438</v>
      </c>
      <c r="AJ432" s="557">
        <f t="shared" si="113"/>
        <v>1.4428204255007704</v>
      </c>
      <c r="AK432" s="557">
        <f t="shared" si="113"/>
        <v>1.4776966879335485</v>
      </c>
      <c r="AL432" s="557">
        <f t="shared" si="113"/>
        <v>1.545464231928483</v>
      </c>
      <c r="AM432" s="557">
        <f t="shared" si="113"/>
        <v>1.6020066395164527</v>
      </c>
      <c r="AN432" s="557">
        <f t="shared" si="113"/>
        <v>1.5832860532522459</v>
      </c>
      <c r="AO432" s="557">
        <f t="shared" si="113"/>
        <v>1.5564335418816511</v>
      </c>
      <c r="AP432" s="557">
        <f t="shared" si="113"/>
        <v>1.5234280326757335</v>
      </c>
      <c r="AQ432" s="557">
        <f t="shared" si="113"/>
        <v>1.4949761930819403</v>
      </c>
      <c r="AR432" s="557">
        <f t="shared" si="113"/>
        <v>1.4710458877213353</v>
      </c>
      <c r="AS432" s="557">
        <f t="shared" si="113"/>
        <v>1.4594190643221945</v>
      </c>
      <c r="AT432" s="557">
        <f t="shared" si="113"/>
        <v>1.4478343064910135</v>
      </c>
      <c r="AU432" s="557">
        <f t="shared" si="113"/>
        <v>1.3676184785704233</v>
      </c>
      <c r="AV432" s="557">
        <f t="shared" si="113"/>
        <v>1.3181369829454921</v>
      </c>
      <c r="AW432" s="557">
        <f t="shared" si="113"/>
        <v>1.3130482601120232</v>
      </c>
      <c r="AX432" s="557">
        <f t="shared" si="113"/>
        <v>1.3219482661679023</v>
      </c>
      <c r="AY432" s="557">
        <f t="shared" si="113"/>
        <v>1.279042051918212</v>
      </c>
      <c r="AZ432" s="557">
        <f t="shared" si="113"/>
        <v>1.2838081524116833</v>
      </c>
      <c r="BA432" s="557">
        <f t="shared" si="113"/>
        <v>1.297971695716271</v>
      </c>
      <c r="BB432" s="557">
        <f t="shared" ref="BB432:CG432" si="114">+(BB268/$V268)*BB433/(BB153/$V153)</f>
        <v>1.3191714710626707</v>
      </c>
      <c r="BC432" s="557">
        <f t="shared" si="114"/>
        <v>1.3182421792585957</v>
      </c>
      <c r="BD432" s="557">
        <f t="shared" si="114"/>
        <v>1.2874732919625138</v>
      </c>
      <c r="BE432" s="557">
        <f t="shared" si="114"/>
        <v>1.2465532642171639</v>
      </c>
      <c r="BF432" s="557">
        <f t="shared" si="114"/>
        <v>1.2112314339091177</v>
      </c>
      <c r="BG432" s="557">
        <f t="shared" si="114"/>
        <v>1.1890572372792649</v>
      </c>
      <c r="BH432" s="557">
        <f t="shared" si="114"/>
        <v>1.1576167227180725</v>
      </c>
      <c r="BI432" s="557">
        <f t="shared" si="114"/>
        <v>1.1310735026263057</v>
      </c>
      <c r="BJ432" s="557">
        <f t="shared" si="114"/>
        <v>1.1390972625812634</v>
      </c>
      <c r="BK432" s="557">
        <f t="shared" si="114"/>
        <v>1.1863997382877698</v>
      </c>
      <c r="BL432" s="557">
        <f t="shared" si="114"/>
        <v>1.1906252399916863</v>
      </c>
      <c r="BM432" s="557">
        <f t="shared" si="114"/>
        <v>1.1992246020509878</v>
      </c>
      <c r="BN432" s="557">
        <f t="shared" si="114"/>
        <v>1.2019274963171149</v>
      </c>
      <c r="BO432" s="557">
        <f t="shared" si="114"/>
        <v>1.2185589147371139</v>
      </c>
      <c r="BP432" s="557">
        <f t="shared" si="114"/>
        <v>1.2235103274652466</v>
      </c>
      <c r="BQ432" s="557">
        <f t="shared" si="114"/>
        <v>1.2340662114167922</v>
      </c>
      <c r="BR432" s="557">
        <f t="shared" si="114"/>
        <v>1.235883834826613</v>
      </c>
      <c r="BS432" s="557">
        <f t="shared" si="114"/>
        <v>1.2304366862676914</v>
      </c>
      <c r="BT432" s="557">
        <f t="shared" si="114"/>
        <v>1.1909193982045956</v>
      </c>
      <c r="BU432" s="557">
        <f t="shared" si="114"/>
        <v>1.1802708256352412</v>
      </c>
      <c r="BV432" s="557">
        <f t="shared" si="114"/>
        <v>1.2019268561055925</v>
      </c>
      <c r="BW432" s="557">
        <f t="shared" si="114"/>
        <v>1.2025611010888719</v>
      </c>
      <c r="BX432" s="557">
        <f t="shared" si="114"/>
        <v>1.1958683217098065</v>
      </c>
      <c r="BY432" s="557">
        <f t="shared" si="114"/>
        <v>1.210815680435483</v>
      </c>
      <c r="BZ432" s="557">
        <f t="shared" si="114"/>
        <v>1.2405723460676268</v>
      </c>
      <c r="CA432" s="751">
        <f t="shared" si="114"/>
        <v>1.2701575464203907</v>
      </c>
      <c r="CB432" s="751">
        <f t="shared" si="114"/>
        <v>1.2821114703047276</v>
      </c>
      <c r="CC432" s="751">
        <f t="shared" si="114"/>
        <v>1.2951242770820408</v>
      </c>
      <c r="CD432" s="751">
        <f t="shared" si="114"/>
        <v>1.2829162672525418</v>
      </c>
      <c r="CE432" s="751">
        <f t="shared" si="114"/>
        <v>1.2716183909939009</v>
      </c>
      <c r="CF432" s="751">
        <f t="shared" si="114"/>
        <v>1.2263755320698679</v>
      </c>
      <c r="CG432" s="751">
        <f t="shared" si="114"/>
        <v>1.1980771817457851</v>
      </c>
      <c r="CH432" s="751">
        <f t="shared" ref="CH432:DB432" si="115">+(CH268/$V268)*CH433/(CH153/$V153)</f>
        <v>1.1814844025834137</v>
      </c>
      <c r="CI432" s="751">
        <f t="shared" si="115"/>
        <v>1.2061839984918805</v>
      </c>
      <c r="CJ432" s="751">
        <f t="shared" si="115"/>
        <v>1.2104615793563025</v>
      </c>
      <c r="CK432" s="751">
        <f t="shared" si="115"/>
        <v>1.2265143040061575</v>
      </c>
      <c r="CL432" s="751">
        <f t="shared" si="115"/>
        <v>1.2210268417528007</v>
      </c>
      <c r="CM432" s="751">
        <f t="shared" si="115"/>
        <v>1.2233935678345955</v>
      </c>
      <c r="CN432" s="751">
        <f t="shared" si="115"/>
        <v>1.2200795313259436</v>
      </c>
      <c r="CO432" s="751">
        <f t="shared" si="115"/>
        <v>1.2431901122238458</v>
      </c>
      <c r="CP432" s="751">
        <f t="shared" si="115"/>
        <v>1.267355332319583</v>
      </c>
      <c r="CQ432" s="751">
        <f t="shared" si="115"/>
        <v>1.3225992941774061</v>
      </c>
      <c r="CR432" s="751">
        <f t="shared" si="115"/>
        <v>1.3255763703712811</v>
      </c>
      <c r="CS432" s="751">
        <f t="shared" si="115"/>
        <v>1.3529661326675193</v>
      </c>
      <c r="CT432" s="751">
        <f t="shared" si="115"/>
        <v>1.375162206384221</v>
      </c>
      <c r="CU432" s="751">
        <f t="shared" si="115"/>
        <v>1.373478212101505</v>
      </c>
      <c r="CV432" s="751">
        <f t="shared" si="115"/>
        <v>1.3546510902759283</v>
      </c>
      <c r="CW432" s="751">
        <f t="shared" si="115"/>
        <v>1.350984647546994</v>
      </c>
      <c r="CX432" s="751">
        <f t="shared" si="115"/>
        <v>1.3324859266077662</v>
      </c>
      <c r="CY432" s="751">
        <f t="shared" si="115"/>
        <v>1.3093893976663997</v>
      </c>
      <c r="CZ432" s="751">
        <f t="shared" si="115"/>
        <v>1.2842641673110022</v>
      </c>
      <c r="DA432" s="751">
        <f t="shared" si="115"/>
        <v>1.3028804933392906</v>
      </c>
      <c r="DB432" s="751">
        <f t="shared" si="115"/>
        <v>1.3640994963694946</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1006</v>
      </c>
      <c r="C433" s="557"/>
      <c r="D433" s="557"/>
      <c r="E433" s="557"/>
      <c r="F433" s="557"/>
      <c r="G433" s="557"/>
      <c r="H433" s="557"/>
      <c r="I433" s="557"/>
      <c r="J433" s="557"/>
      <c r="K433" s="557"/>
      <c r="L433" s="557"/>
      <c r="M433" s="557"/>
      <c r="N433" s="557"/>
      <c r="O433" s="557"/>
      <c r="P433" s="557"/>
      <c r="Q433" s="557"/>
      <c r="R433" s="557"/>
      <c r="S433" s="557"/>
      <c r="T433" s="557"/>
      <c r="U433" s="557"/>
      <c r="V433" s="557">
        <v>1</v>
      </c>
      <c r="W433" s="557">
        <f t="shared" ref="W433:BB433" si="116">+V433*(1+W45/4)</f>
        <v>0.98506952806978298</v>
      </c>
      <c r="X433" s="557">
        <f t="shared" si="116"/>
        <v>0.972779920888724</v>
      </c>
      <c r="Y433" s="557">
        <f t="shared" si="116"/>
        <v>0.95517005407681965</v>
      </c>
      <c r="Z433" s="557">
        <f t="shared" si="116"/>
        <v>0.93068155138845576</v>
      </c>
      <c r="AA433" s="557">
        <f t="shared" si="116"/>
        <v>0.92195362228929667</v>
      </c>
      <c r="AB433" s="557">
        <f t="shared" si="116"/>
        <v>0.91067241993136316</v>
      </c>
      <c r="AC433" s="557">
        <f t="shared" si="116"/>
        <v>0.90778219497552082</v>
      </c>
      <c r="AD433" s="557">
        <f t="shared" si="116"/>
        <v>0.91291030634656811</v>
      </c>
      <c r="AE433" s="557">
        <f t="shared" si="116"/>
        <v>0.90614564810103537</v>
      </c>
      <c r="AF433" s="557">
        <f t="shared" si="116"/>
        <v>0.91924540532261645</v>
      </c>
      <c r="AG433" s="557">
        <f t="shared" si="116"/>
        <v>0.94292768241338254</v>
      </c>
      <c r="AH433" s="557">
        <f t="shared" si="116"/>
        <v>0.96846025010175585</v>
      </c>
      <c r="AI433" s="557">
        <f t="shared" si="116"/>
        <v>1.0150939467527162</v>
      </c>
      <c r="AJ433" s="557">
        <f t="shared" si="116"/>
        <v>1.0627230954541069</v>
      </c>
      <c r="AK433" s="557">
        <f t="shared" si="116"/>
        <v>1.0924142148483085</v>
      </c>
      <c r="AL433" s="557">
        <f t="shared" si="116"/>
        <v>1.1354378075380285</v>
      </c>
      <c r="AM433" s="557">
        <f t="shared" si="116"/>
        <v>1.1743256672547187</v>
      </c>
      <c r="AN433" s="557">
        <f t="shared" si="116"/>
        <v>1.1944015180132208</v>
      </c>
      <c r="AO433" s="557">
        <f t="shared" si="116"/>
        <v>1.2215588989333859</v>
      </c>
      <c r="AP433" s="557">
        <f t="shared" si="116"/>
        <v>1.2497742108248018</v>
      </c>
      <c r="AQ433" s="557">
        <f t="shared" si="116"/>
        <v>1.2698232314911879</v>
      </c>
      <c r="AR433" s="557">
        <f t="shared" si="116"/>
        <v>1.2881582389103712</v>
      </c>
      <c r="AS433" s="557">
        <f t="shared" si="116"/>
        <v>1.2934609554507535</v>
      </c>
      <c r="AT433" s="557">
        <f t="shared" si="116"/>
        <v>1.2754652520241108</v>
      </c>
      <c r="AU433" s="557">
        <f t="shared" si="116"/>
        <v>1.2581011496314378</v>
      </c>
      <c r="AV433" s="557">
        <f t="shared" si="116"/>
        <v>1.2619664146151106</v>
      </c>
      <c r="AW433" s="557">
        <f t="shared" si="116"/>
        <v>1.2782169291077421</v>
      </c>
      <c r="AX433" s="557">
        <f t="shared" si="116"/>
        <v>1.305417537122791</v>
      </c>
      <c r="AY433" s="557">
        <f t="shared" si="116"/>
        <v>1.3302478384666607</v>
      </c>
      <c r="AZ433" s="557">
        <f t="shared" si="116"/>
        <v>1.3505707085547354</v>
      </c>
      <c r="BA433" s="557">
        <f t="shared" si="116"/>
        <v>1.375582416977631</v>
      </c>
      <c r="BB433" s="557">
        <f t="shared" si="116"/>
        <v>1.4153411837817345</v>
      </c>
      <c r="BC433" s="557">
        <f t="shared" ref="BC433:CH433" si="117">+BB433*(1+BC45/4)</f>
        <v>1.4749272228548724</v>
      </c>
      <c r="BD433" s="557">
        <f t="shared" si="117"/>
        <v>1.538331086411761</v>
      </c>
      <c r="BE433" s="557">
        <f t="shared" si="117"/>
        <v>1.5786685291742173</v>
      </c>
      <c r="BF433" s="557">
        <f t="shared" si="117"/>
        <v>1.5599932720047147</v>
      </c>
      <c r="BG433" s="557">
        <f t="shared" si="117"/>
        <v>1.5163462536424428</v>
      </c>
      <c r="BH433" s="557">
        <f t="shared" si="117"/>
        <v>1.4775333034839415</v>
      </c>
      <c r="BI433" s="557">
        <f t="shared" si="117"/>
        <v>1.4682441382472251</v>
      </c>
      <c r="BJ433" s="557">
        <f t="shared" si="117"/>
        <v>1.5098711288137334</v>
      </c>
      <c r="BK433" s="557">
        <f t="shared" si="117"/>
        <v>1.5434000062528486</v>
      </c>
      <c r="BL433" s="557">
        <f t="shared" si="117"/>
        <v>1.542398541258154</v>
      </c>
      <c r="BM433" s="557">
        <f t="shared" si="117"/>
        <v>1.5358773905714627</v>
      </c>
      <c r="BN433" s="557">
        <f t="shared" si="117"/>
        <v>1.5354393237325024</v>
      </c>
      <c r="BO433" s="557">
        <f t="shared" si="117"/>
        <v>1.5561132481882509</v>
      </c>
      <c r="BP433" s="557">
        <f t="shared" si="117"/>
        <v>1.6136363705820618</v>
      </c>
      <c r="BQ433" s="557">
        <f t="shared" si="117"/>
        <v>1.6615045821206225</v>
      </c>
      <c r="BR433" s="557">
        <f t="shared" si="117"/>
        <v>1.6742600304295294</v>
      </c>
      <c r="BS433" s="557">
        <f t="shared" si="117"/>
        <v>1.6766555515076811</v>
      </c>
      <c r="BT433" s="557">
        <f t="shared" si="117"/>
        <v>1.6562994827136437</v>
      </c>
      <c r="BU433" s="557">
        <f t="shared" si="117"/>
        <v>1.6326586773014791</v>
      </c>
      <c r="BV433" s="557">
        <f t="shared" si="117"/>
        <v>1.6327065588229257</v>
      </c>
      <c r="BW433" s="557">
        <f t="shared" si="117"/>
        <v>1.6369044486481086</v>
      </c>
      <c r="BX433" s="557">
        <f t="shared" si="117"/>
        <v>1.6410278887792267</v>
      </c>
      <c r="BY433" s="557">
        <f t="shared" si="117"/>
        <v>1.6520419134325732</v>
      </c>
      <c r="BZ433" s="557">
        <f t="shared" si="117"/>
        <v>1.6616880807041881</v>
      </c>
      <c r="CA433" s="751">
        <f t="shared" si="117"/>
        <v>1.6724178831921708</v>
      </c>
      <c r="CB433" s="751">
        <f t="shared" si="117"/>
        <v>1.6913332207114165</v>
      </c>
      <c r="CC433" s="751">
        <f t="shared" si="117"/>
        <v>1.6971901062029975</v>
      </c>
      <c r="CD433" s="751">
        <f t="shared" si="117"/>
        <v>1.6726099629255642</v>
      </c>
      <c r="CE433" s="751">
        <f t="shared" si="117"/>
        <v>1.6230493458228032</v>
      </c>
      <c r="CF433" s="751">
        <f t="shared" si="117"/>
        <v>1.5699986370019205</v>
      </c>
      <c r="CG433" s="751">
        <f t="shared" si="117"/>
        <v>1.5244202398137472</v>
      </c>
      <c r="CH433" s="751">
        <f t="shared" si="117"/>
        <v>1.4947646685225389</v>
      </c>
      <c r="CI433" s="751">
        <f t="shared" ref="CI433:DB433" si="118">+CH433*(1+CI45/4)</f>
        <v>1.4871490758864629</v>
      </c>
      <c r="CJ433" s="751">
        <f t="shared" si="118"/>
        <v>1.493120083772415</v>
      </c>
      <c r="CK433" s="751">
        <f t="shared" si="118"/>
        <v>1.5014508580879462</v>
      </c>
      <c r="CL433" s="751">
        <f t="shared" si="118"/>
        <v>1.5029832631985456</v>
      </c>
      <c r="CM433" s="751">
        <f t="shared" si="118"/>
        <v>1.5024555013241097</v>
      </c>
      <c r="CN433" s="751">
        <f t="shared" si="118"/>
        <v>1.5013296381566625</v>
      </c>
      <c r="CO433" s="751">
        <f t="shared" si="118"/>
        <v>1.5158286938351215</v>
      </c>
      <c r="CP433" s="751">
        <f t="shared" si="118"/>
        <v>1.5427833408763645</v>
      </c>
      <c r="CQ433" s="751">
        <f t="shared" si="118"/>
        <v>1.5891621067900994</v>
      </c>
      <c r="CR433" s="751">
        <f t="shared" si="118"/>
        <v>1.616231290981232</v>
      </c>
      <c r="CS433" s="751">
        <f t="shared" si="118"/>
        <v>1.6186117172344128</v>
      </c>
      <c r="CT433" s="751">
        <f t="shared" si="118"/>
        <v>1.6152207374005854</v>
      </c>
      <c r="CU433" s="751">
        <f t="shared" si="118"/>
        <v>1.5991926517183324</v>
      </c>
      <c r="CV433" s="751">
        <f t="shared" si="118"/>
        <v>1.5881155070384547</v>
      </c>
      <c r="CW433" s="751">
        <f t="shared" si="118"/>
        <v>1.582355461981241</v>
      </c>
      <c r="CX433" s="751">
        <f t="shared" si="118"/>
        <v>1.5810405985588714</v>
      </c>
      <c r="CY433" s="751">
        <f t="shared" si="118"/>
        <v>1.5730085878432376</v>
      </c>
      <c r="CZ433" s="751">
        <f t="shared" si="118"/>
        <v>1.568794339924021</v>
      </c>
      <c r="DA433" s="751">
        <f t="shared" si="118"/>
        <v>1.5856735897833742</v>
      </c>
      <c r="DB433" s="751">
        <f t="shared" si="118"/>
        <v>1.612951854630331</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998</v>
      </c>
      <c r="C434" s="574" t="str">
        <f>+C364</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9">+(V364/$V364)/(V153/$V153)</f>
        <v>1</v>
      </c>
      <c r="W434" s="557">
        <f t="shared" si="119"/>
        <v>1.0127223624344492</v>
      </c>
      <c r="X434" s="557">
        <f t="shared" si="119"/>
        <v>1.063185936411708</v>
      </c>
      <c r="Y434" s="557">
        <f t="shared" si="119"/>
        <v>1.095124045930149</v>
      </c>
      <c r="Z434" s="557">
        <f t="shared" si="119"/>
        <v>1.0816197244895793</v>
      </c>
      <c r="AA434" s="557">
        <f t="shared" si="119"/>
        <v>1.1808811427614905</v>
      </c>
      <c r="AB434" s="557">
        <f t="shared" si="119"/>
        <v>1.2401114185099285</v>
      </c>
      <c r="AC434" s="557">
        <f t="shared" si="119"/>
        <v>1.3341589819928932</v>
      </c>
      <c r="AD434" s="557">
        <f t="shared" si="119"/>
        <v>1.4045325000349937</v>
      </c>
      <c r="AE434" s="557">
        <f t="shared" si="119"/>
        <v>1.4775604403211784</v>
      </c>
      <c r="AF434" s="557">
        <f t="shared" si="119"/>
        <v>1.391377984945275</v>
      </c>
      <c r="AG434" s="557">
        <f t="shared" si="119"/>
        <v>1.283779085081171</v>
      </c>
      <c r="AH434" s="557">
        <f t="shared" si="119"/>
        <v>1.1546447080590729</v>
      </c>
      <c r="AI434" s="557">
        <f t="shared" si="119"/>
        <v>1.1073244310238139</v>
      </c>
      <c r="AJ434" s="557">
        <f t="shared" si="119"/>
        <v>1.1257512828061136</v>
      </c>
      <c r="AK434" s="557">
        <f t="shared" si="119"/>
        <v>1.1296724407963663</v>
      </c>
      <c r="AL434" s="557">
        <f t="shared" si="119"/>
        <v>1.1493289670812432</v>
      </c>
      <c r="AM434" s="557">
        <f t="shared" si="119"/>
        <v>1.1775488389778417</v>
      </c>
      <c r="AN434" s="557">
        <f t="shared" si="119"/>
        <v>1.2420666655771968</v>
      </c>
      <c r="AO434" s="557">
        <f t="shared" si="119"/>
        <v>1.2902342580265935</v>
      </c>
      <c r="AP434" s="557">
        <f t="shared" si="119"/>
        <v>1.3367965538304547</v>
      </c>
      <c r="AQ434" s="557">
        <f t="shared" si="119"/>
        <v>1.388995304341732</v>
      </c>
      <c r="AR434" s="557">
        <f t="shared" si="119"/>
        <v>1.3911231276630158</v>
      </c>
      <c r="AS434" s="557">
        <f t="shared" si="119"/>
        <v>1.4151118666106488</v>
      </c>
      <c r="AT434" s="557">
        <f t="shared" si="119"/>
        <v>1.4575266108245739</v>
      </c>
      <c r="AU434" s="557">
        <f t="shared" si="119"/>
        <v>1.4260957739887363</v>
      </c>
      <c r="AV434" s="557">
        <f t="shared" si="119"/>
        <v>1.3120053263500349</v>
      </c>
      <c r="AW434" s="557">
        <f t="shared" si="119"/>
        <v>1.2302503917746308</v>
      </c>
      <c r="AX434" s="557">
        <f t="shared" si="119"/>
        <v>1.154499286160279</v>
      </c>
      <c r="AY434" s="557">
        <f t="shared" si="119"/>
        <v>1.0422142105936985</v>
      </c>
      <c r="AZ434" s="557">
        <f t="shared" si="119"/>
        <v>1.0429556998782723</v>
      </c>
      <c r="BA434" s="557">
        <f t="shared" si="119"/>
        <v>1.0420035557969385</v>
      </c>
      <c r="BB434" s="557">
        <f t="shared" ref="BB434:CG434" si="120">+(BB364/$V364)/(BB153/$V153)</f>
        <v>1.0441713343627694</v>
      </c>
      <c r="BC434" s="557">
        <f t="shared" si="120"/>
        <v>1.0130346557256569</v>
      </c>
      <c r="BD434" s="557">
        <f t="shared" si="120"/>
        <v>1.0240427936934902</v>
      </c>
      <c r="BE434" s="557">
        <f t="shared" si="120"/>
        <v>1.0270320169570781</v>
      </c>
      <c r="BF434" s="557">
        <f t="shared" si="120"/>
        <v>1.0660751542442768</v>
      </c>
      <c r="BG434" s="557">
        <f t="shared" si="120"/>
        <v>1.1197471644583887</v>
      </c>
      <c r="BH434" s="557">
        <f t="shared" si="120"/>
        <v>1.1085330336986738</v>
      </c>
      <c r="BI434" s="557">
        <f t="shared" si="120"/>
        <v>1.0794585138583601</v>
      </c>
      <c r="BJ434" s="557">
        <f t="shared" si="120"/>
        <v>1.0449229645089135</v>
      </c>
      <c r="BK434" s="557">
        <f t="shared" si="120"/>
        <v>1.0506551039450416</v>
      </c>
      <c r="BL434" s="557">
        <f t="shared" si="120"/>
        <v>1.1131097785785575</v>
      </c>
      <c r="BM434" s="557">
        <f t="shared" si="120"/>
        <v>1.1872136294046607</v>
      </c>
      <c r="BN434" s="557">
        <f t="shared" si="120"/>
        <v>1.2555277124925417</v>
      </c>
      <c r="BO434" s="557">
        <f t="shared" si="120"/>
        <v>1.3168585148861902</v>
      </c>
      <c r="BP434" s="557">
        <f t="shared" si="120"/>
        <v>1.301848649679521</v>
      </c>
      <c r="BQ434" s="557">
        <f t="shared" si="120"/>
        <v>1.3081343483328898</v>
      </c>
      <c r="BR434" s="557">
        <f t="shared" si="120"/>
        <v>1.3233667354104806</v>
      </c>
      <c r="BS434" s="557">
        <f t="shared" si="120"/>
        <v>1.3392527707286652</v>
      </c>
      <c r="BT434" s="557">
        <f t="shared" si="120"/>
        <v>1.3131263381000857</v>
      </c>
      <c r="BU434" s="557">
        <f t="shared" si="120"/>
        <v>1.3155344980189763</v>
      </c>
      <c r="BV434" s="557">
        <f t="shared" si="120"/>
        <v>1.3237587087389946</v>
      </c>
      <c r="BW434" s="557">
        <f t="shared" si="120"/>
        <v>1.3200891899753877</v>
      </c>
      <c r="BX434" s="557">
        <f t="shared" si="120"/>
        <v>1.2977451440583503</v>
      </c>
      <c r="BY434" s="557">
        <f t="shared" si="120"/>
        <v>1.2858322716005441</v>
      </c>
      <c r="BZ434" s="557">
        <f t="shared" si="120"/>
        <v>1.283737138437768</v>
      </c>
      <c r="CA434" s="751">
        <f t="shared" si="120"/>
        <v>1.2894705292650011</v>
      </c>
      <c r="CB434" s="751">
        <f t="shared" si="120"/>
        <v>1.3049857974900181</v>
      </c>
      <c r="CC434" s="751">
        <f t="shared" si="120"/>
        <v>1.3306713749536028</v>
      </c>
      <c r="CD434" s="751">
        <f t="shared" si="120"/>
        <v>1.3508744616482633</v>
      </c>
      <c r="CE434" s="751">
        <f t="shared" si="120"/>
        <v>1.3820325467720109</v>
      </c>
      <c r="CF434" s="751">
        <f t="shared" si="120"/>
        <v>1.3338750234090904</v>
      </c>
      <c r="CG434" s="751">
        <f t="shared" si="120"/>
        <v>1.2968394720732497</v>
      </c>
      <c r="CH434" s="751">
        <f t="shared" ref="CH434:DB434" si="121">+(CH364/$V364)/(CH153/$V153)</f>
        <v>1.2551749154893765</v>
      </c>
      <c r="CI434" s="751">
        <f t="shared" si="121"/>
        <v>1.2314817951212234</v>
      </c>
      <c r="CJ434" s="751">
        <f t="shared" si="121"/>
        <v>1.227184700692989</v>
      </c>
      <c r="CK434" s="751">
        <f t="shared" si="121"/>
        <v>1.2198435253943745</v>
      </c>
      <c r="CL434" s="751">
        <f t="shared" si="121"/>
        <v>1.2164274577702539</v>
      </c>
      <c r="CM434" s="751">
        <f t="shared" si="121"/>
        <v>0.3386679847409223</v>
      </c>
      <c r="CN434" s="751">
        <f t="shared" si="121"/>
        <v>0.36035404230096141</v>
      </c>
      <c r="CO434" s="751">
        <f t="shared" si="121"/>
        <v>0.38514589537664212</v>
      </c>
      <c r="CP434" s="751">
        <f t="shared" si="121"/>
        <v>0.40616209710387491</v>
      </c>
      <c r="CQ434" s="751">
        <f t="shared" si="121"/>
        <v>0.43216866755698463</v>
      </c>
      <c r="CR434" s="751">
        <f t="shared" si="121"/>
        <v>0.43707752510097958</v>
      </c>
      <c r="CS434" s="751">
        <f t="shared" si="121"/>
        <v>0.45593975521869312</v>
      </c>
      <c r="CT434" s="751">
        <f t="shared" si="121"/>
        <v>0.47448511652432301</v>
      </c>
      <c r="CU434" s="751">
        <f t="shared" si="121"/>
        <v>0.48803163254317983</v>
      </c>
      <c r="CV434" s="751">
        <f t="shared" si="121"/>
        <v>0.45926612177413828</v>
      </c>
      <c r="CW434" s="751">
        <f t="shared" si="121"/>
        <v>0.43381169239369705</v>
      </c>
      <c r="CX434" s="751">
        <f t="shared" si="121"/>
        <v>0.40276844256111244</v>
      </c>
      <c r="CY434" s="751">
        <f t="shared" si="121"/>
        <v>0.3741315373954327</v>
      </c>
      <c r="CZ434" s="751">
        <f t="shared" si="121"/>
        <v>0.38459872053701427</v>
      </c>
      <c r="DA434" s="751">
        <f t="shared" si="121"/>
        <v>0.39791908732143838</v>
      </c>
      <c r="DB434" s="751">
        <f t="shared" si="121"/>
        <v>0.42066204470755625</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6" t="s">
        <v>999</v>
      </c>
      <c r="C435" s="574" t="str">
        <f>+C366</f>
        <v>from BOP</v>
      </c>
      <c r="D435" s="557"/>
      <c r="E435" s="557"/>
      <c r="F435" s="557"/>
      <c r="G435" s="557"/>
      <c r="H435" s="557"/>
      <c r="I435" s="557"/>
      <c r="J435" s="557"/>
      <c r="K435" s="557"/>
      <c r="L435" s="557"/>
      <c r="M435" s="557"/>
      <c r="N435" s="557"/>
      <c r="O435" s="557"/>
      <c r="P435" s="557"/>
      <c r="Q435" s="557"/>
      <c r="R435" s="557"/>
      <c r="S435" s="557"/>
      <c r="T435" s="557"/>
      <c r="U435" s="557"/>
      <c r="V435" s="557">
        <f t="shared" ref="V435:BA435" si="122">+(V366/$V366)/(V153/$V153)</f>
        <v>1</v>
      </c>
      <c r="W435" s="557">
        <f t="shared" si="122"/>
        <v>1.0127223624344492</v>
      </c>
      <c r="X435" s="557">
        <f t="shared" si="122"/>
        <v>0.98413336830872267</v>
      </c>
      <c r="Y435" s="557">
        <f t="shared" si="122"/>
        <v>0.94252474536757413</v>
      </c>
      <c r="Z435" s="557">
        <f t="shared" si="122"/>
        <v>0.86893652928980958</v>
      </c>
      <c r="AA435" s="557">
        <f t="shared" si="122"/>
        <v>0.88859484212726569</v>
      </c>
      <c r="AB435" s="557">
        <f t="shared" si="122"/>
        <v>1.2202001309492538</v>
      </c>
      <c r="AC435" s="557">
        <f t="shared" si="122"/>
        <v>1.6013255520893923</v>
      </c>
      <c r="AD435" s="557">
        <f t="shared" si="122"/>
        <v>1.9703431512482339</v>
      </c>
      <c r="AE435" s="557">
        <f t="shared" si="122"/>
        <v>2.3537443885290128</v>
      </c>
      <c r="AF435" s="557">
        <f t="shared" si="122"/>
        <v>2.3327651933382696</v>
      </c>
      <c r="AG435" s="557">
        <f t="shared" si="122"/>
        <v>2.269691307253777</v>
      </c>
      <c r="AH435" s="557">
        <f t="shared" si="122"/>
        <v>2.157233081981806</v>
      </c>
      <c r="AI435" s="557">
        <f t="shared" si="122"/>
        <v>2.1913546440717355</v>
      </c>
      <c r="AJ435" s="557">
        <f t="shared" si="122"/>
        <v>2.2286899613349096</v>
      </c>
      <c r="AK435" s="557">
        <f t="shared" si="122"/>
        <v>2.2372440560679347</v>
      </c>
      <c r="AL435" s="557">
        <f t="shared" si="122"/>
        <v>2.2769060865557615</v>
      </c>
      <c r="AM435" s="557">
        <f t="shared" si="122"/>
        <v>2.3334994098788084</v>
      </c>
      <c r="AN435" s="557">
        <f t="shared" si="122"/>
        <v>2.4400528457977955</v>
      </c>
      <c r="AO435" s="557">
        <f t="shared" si="122"/>
        <v>2.5156107185770424</v>
      </c>
      <c r="AP435" s="557">
        <f t="shared" si="122"/>
        <v>2.5891919885277903</v>
      </c>
      <c r="AQ435" s="557">
        <f t="shared" si="122"/>
        <v>2.6745892632495654</v>
      </c>
      <c r="AR435" s="557">
        <f t="shared" si="122"/>
        <v>2.7770906133259636</v>
      </c>
      <c r="AS435" s="557">
        <f t="shared" si="122"/>
        <v>2.9205835013270502</v>
      </c>
      <c r="AT435" s="557">
        <f t="shared" si="122"/>
        <v>3.1022649117672785</v>
      </c>
      <c r="AU435" s="557">
        <f t="shared" si="122"/>
        <v>3.1235195613465292</v>
      </c>
      <c r="AV435" s="557">
        <f t="shared" si="122"/>
        <v>3.1958627519893268</v>
      </c>
      <c r="AW435" s="557">
        <f t="shared" si="122"/>
        <v>3.3292469624350964</v>
      </c>
      <c r="AX435" s="557">
        <f t="shared" si="122"/>
        <v>3.4693376755999688</v>
      </c>
      <c r="AY435" s="557">
        <f t="shared" si="122"/>
        <v>3.4782555022606894</v>
      </c>
      <c r="AZ435" s="557">
        <f t="shared" si="122"/>
        <v>3.7228470907759901</v>
      </c>
      <c r="BA435" s="557">
        <f t="shared" si="122"/>
        <v>3.9568565658119983</v>
      </c>
      <c r="BB435" s="557">
        <f t="shared" ref="BB435:CG435" si="123">+(BB366/$V366)/(BB153/$V153)</f>
        <v>4.1986173621335965</v>
      </c>
      <c r="BC435" s="557">
        <f t="shared" si="123"/>
        <v>4.2958551224566097</v>
      </c>
      <c r="BD435" s="557">
        <f t="shared" si="123"/>
        <v>4.553724531117056</v>
      </c>
      <c r="BE435" s="557">
        <f t="shared" si="123"/>
        <v>4.7500098048076289</v>
      </c>
      <c r="BF435" s="557">
        <f t="shared" si="123"/>
        <v>5.096339532965648</v>
      </c>
      <c r="BG435" s="557">
        <f t="shared" si="123"/>
        <v>5.5061703530604564</v>
      </c>
      <c r="BH435" s="557">
        <f t="shared" si="123"/>
        <v>5.6680116426561584</v>
      </c>
      <c r="BI435" s="557">
        <f t="shared" si="123"/>
        <v>5.7342565285639635</v>
      </c>
      <c r="BJ435" s="557">
        <f t="shared" si="123"/>
        <v>5.762413746825306</v>
      </c>
      <c r="BK435" s="557">
        <f t="shared" si="123"/>
        <v>6.0105008863425144</v>
      </c>
      <c r="BL435" s="557">
        <f t="shared" si="123"/>
        <v>6.142799913232154</v>
      </c>
      <c r="BM435" s="557">
        <f t="shared" si="123"/>
        <v>6.3417852762475606</v>
      </c>
      <c r="BN435" s="557">
        <f t="shared" si="123"/>
        <v>6.5107834746541533</v>
      </c>
      <c r="BO435" s="557">
        <f t="shared" si="123"/>
        <v>6.6461739003082343</v>
      </c>
      <c r="BP435" s="557">
        <f t="shared" si="123"/>
        <v>7.0322665317097508</v>
      </c>
      <c r="BQ435" s="557">
        <f t="shared" si="123"/>
        <v>7.5086545590287566</v>
      </c>
      <c r="BR435" s="557">
        <f t="shared" si="123"/>
        <v>8.0232758706405178</v>
      </c>
      <c r="BS435" s="557">
        <f t="shared" si="123"/>
        <v>8.5326418716186971</v>
      </c>
      <c r="BT435" s="557">
        <f t="shared" si="123"/>
        <v>8.8340015716676685</v>
      </c>
      <c r="BU435" s="557">
        <f t="shared" si="123"/>
        <v>9.3118106063963459</v>
      </c>
      <c r="BV435" s="557">
        <f t="shared" si="123"/>
        <v>9.8275678696283357</v>
      </c>
      <c r="BW435" s="557">
        <f t="shared" si="123"/>
        <v>10.249823611778883</v>
      </c>
      <c r="BX435" s="557">
        <f t="shared" si="123"/>
        <v>10.219757322627933</v>
      </c>
      <c r="BY435" s="557">
        <f t="shared" si="123"/>
        <v>10.267546807568074</v>
      </c>
      <c r="BZ435" s="557">
        <f t="shared" si="123"/>
        <v>10.391689298457601</v>
      </c>
      <c r="CA435" s="751">
        <f t="shared" si="123"/>
        <v>10.579102033008464</v>
      </c>
      <c r="CB435" s="751">
        <f t="shared" si="123"/>
        <v>10.777106899943956</v>
      </c>
      <c r="CC435" s="751">
        <f t="shared" si="123"/>
        <v>11.058483285561197</v>
      </c>
      <c r="CD435" s="751">
        <f t="shared" si="123"/>
        <v>11.293959415083979</v>
      </c>
      <c r="CE435" s="751">
        <f t="shared" si="123"/>
        <v>11.620963765956569</v>
      </c>
      <c r="CF435" s="751">
        <f t="shared" si="123"/>
        <v>11.442268757855821</v>
      </c>
      <c r="CG435" s="751">
        <f t="shared" si="123"/>
        <v>11.352363905632629</v>
      </c>
      <c r="CH435" s="751">
        <f t="shared" ref="CH435:DB435" si="124">+(CH366/$V366)/(CH153/$V153)</f>
        <v>11.216107409616999</v>
      </c>
      <c r="CI435" s="751">
        <f t="shared" si="124"/>
        <v>11.236822721835328</v>
      </c>
      <c r="CJ435" s="751">
        <f t="shared" si="124"/>
        <v>11.106039294263184</v>
      </c>
      <c r="CK435" s="751">
        <f t="shared" si="124"/>
        <v>10.951871121782867</v>
      </c>
      <c r="CL435" s="751">
        <f t="shared" si="124"/>
        <v>10.83682781455564</v>
      </c>
      <c r="CM435" s="751">
        <f t="shared" si="124"/>
        <v>2.1899209988904311</v>
      </c>
      <c r="CN435" s="751">
        <f t="shared" si="124"/>
        <v>2.1633156878503672</v>
      </c>
      <c r="CO435" s="751">
        <f t="shared" si="124"/>
        <v>2.1562948154955794</v>
      </c>
      <c r="CP435" s="751">
        <f t="shared" si="124"/>
        <v>2.1290723513484893</v>
      </c>
      <c r="CQ435" s="751">
        <f t="shared" si="124"/>
        <v>2.1284792572110431</v>
      </c>
      <c r="CR435" s="751">
        <f t="shared" si="124"/>
        <v>1.9734684866308754</v>
      </c>
      <c r="CS435" s="751">
        <f t="shared" si="124"/>
        <v>1.8839505282587619</v>
      </c>
      <c r="CT435" s="751">
        <f t="shared" si="124"/>
        <v>1.7903148921692333</v>
      </c>
      <c r="CU435" s="751">
        <f t="shared" si="124"/>
        <v>1.6770619971058671</v>
      </c>
      <c r="CV435" s="751">
        <f t="shared" si="124"/>
        <v>1.6310015295681175</v>
      </c>
      <c r="CW435" s="751">
        <f t="shared" si="124"/>
        <v>1.5951189750783066</v>
      </c>
      <c r="CX435" s="751">
        <f t="shared" si="124"/>
        <v>1.536539009780004</v>
      </c>
      <c r="CY435" s="751">
        <f t="shared" si="124"/>
        <v>1.484215768125871</v>
      </c>
      <c r="CZ435" s="751">
        <f t="shared" si="124"/>
        <v>1.5273029842652137</v>
      </c>
      <c r="DA435" s="751">
        <f t="shared" si="124"/>
        <v>1.5816670839152609</v>
      </c>
      <c r="DB435" s="751">
        <f t="shared" si="124"/>
        <v>1.6734797984871963</v>
      </c>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1037</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751"/>
      <c r="CB436" s="751"/>
      <c r="CC436" s="751"/>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557" t="s">
        <v>1000</v>
      </c>
      <c r="C437" s="557"/>
      <c r="D437" s="557"/>
      <c r="E437" s="557"/>
      <c r="F437" s="557"/>
      <c r="G437" s="557"/>
      <c r="H437" s="557"/>
      <c r="I437" s="557"/>
      <c r="J437" s="557"/>
      <c r="K437" s="557"/>
      <c r="L437" s="557"/>
      <c r="M437" s="557"/>
      <c r="N437" s="557"/>
      <c r="O437" s="557"/>
      <c r="P437" s="557"/>
      <c r="Q437" s="557"/>
      <c r="R437" s="557"/>
      <c r="S437" s="557"/>
      <c r="T437" s="557"/>
      <c r="U437" s="557"/>
      <c r="V437" s="557"/>
      <c r="W437" s="557"/>
      <c r="X437" s="557"/>
      <c r="Y437" s="557"/>
      <c r="Z437" s="557"/>
      <c r="AA437" s="557"/>
      <c r="AB437" s="557"/>
      <c r="AC437" s="557"/>
      <c r="AD437" s="557"/>
      <c r="AE437" s="557"/>
      <c r="AF437" s="557"/>
      <c r="AG437" s="557"/>
      <c r="AH437" s="557"/>
      <c r="AI437" s="557"/>
      <c r="AJ437" s="557"/>
      <c r="AK437" s="557"/>
      <c r="AL437" s="557"/>
      <c r="AM437" s="557"/>
      <c r="AN437" s="557"/>
      <c r="AO437" s="557"/>
      <c r="AP437" s="557"/>
      <c r="AQ437" s="557"/>
      <c r="AR437" s="557"/>
      <c r="AS437" s="557"/>
      <c r="AT437" s="557"/>
      <c r="AU437" s="557"/>
      <c r="AV437" s="557"/>
      <c r="AW437" s="557"/>
      <c r="AX437" s="557"/>
      <c r="AY437" s="557"/>
      <c r="AZ437" s="557"/>
      <c r="BA437" s="557"/>
      <c r="BB437" s="557"/>
      <c r="BC437" s="557"/>
      <c r="BD437" s="557"/>
      <c r="BE437" s="557"/>
      <c r="BF437" s="557"/>
      <c r="BG437" s="557"/>
      <c r="BH437" s="557"/>
      <c r="BI437" s="557"/>
      <c r="BJ437" s="557"/>
      <c r="BK437" s="557"/>
      <c r="BL437" s="557"/>
      <c r="BM437" s="557"/>
      <c r="BN437" s="557"/>
      <c r="BO437" s="557"/>
      <c r="BP437" s="557"/>
      <c r="BQ437" s="557"/>
      <c r="BR437" s="557"/>
      <c r="BS437" s="557"/>
      <c r="BT437" s="557"/>
      <c r="BU437" s="557"/>
      <c r="BV437" s="557"/>
      <c r="BW437" s="557"/>
      <c r="BX437" s="557"/>
      <c r="BY437" s="557"/>
      <c r="BZ437" s="557"/>
      <c r="CA437" s="557"/>
      <c r="CB437" s="557"/>
      <c r="CC437" s="557"/>
      <c r="CD437" s="557"/>
      <c r="CE437" s="557"/>
      <c r="CF437" s="557"/>
      <c r="CG437" s="557"/>
      <c r="CH437" s="557"/>
      <c r="CI437" s="557"/>
      <c r="CJ437" s="557"/>
      <c r="CK437" s="557"/>
      <c r="CL437" s="557"/>
      <c r="CM437" s="557"/>
      <c r="CN437" s="557"/>
      <c r="CO437" s="557"/>
      <c r="CP437" s="557"/>
      <c r="CQ437" s="557"/>
      <c r="CR437" s="557"/>
      <c r="CS437" s="557"/>
      <c r="CT437" s="557"/>
      <c r="CU437" s="557"/>
      <c r="CV437" s="557"/>
      <c r="CW437" s="557"/>
      <c r="CX437" s="557"/>
      <c r="CY437" s="557"/>
      <c r="CZ437" s="557"/>
      <c r="DA437" s="557"/>
      <c r="DB437" s="557"/>
      <c r="DC437" s="557"/>
      <c r="DD437" s="557"/>
      <c r="DE437" s="557"/>
      <c r="DF437" s="557"/>
      <c r="DG437" s="557"/>
      <c r="DH437" s="557"/>
      <c r="DI437" s="557"/>
      <c r="DJ437" s="557"/>
      <c r="DK437" s="557"/>
      <c r="DL437" s="557"/>
      <c r="DM437" s="557"/>
      <c r="DN437" s="557"/>
      <c r="DO437" s="557"/>
      <c r="DP437" s="557"/>
      <c r="DQ437" s="557"/>
      <c r="DR437" s="557"/>
      <c r="DS437" s="557"/>
      <c r="DT437" s="557"/>
      <c r="DU437" s="557"/>
      <c r="DV437" s="557"/>
      <c r="DW437" s="557"/>
      <c r="DX437" s="557"/>
      <c r="DY437" s="557"/>
      <c r="DZ437" s="557"/>
    </row>
    <row r="438" spans="2:130" hidden="1">
      <c r="B438" s="759" t="s">
        <v>1005</v>
      </c>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2" hidden="1">
      <c r="B449" s="553"/>
    </row>
    <row r="450" spans="2:2" hidden="1">
      <c r="B450" s="553"/>
    </row>
    <row r="451" spans="2:2" hidden="1">
      <c r="B451" s="553"/>
    </row>
    <row r="452" spans="2:2" hidden="1">
      <c r="B452" s="553"/>
    </row>
    <row r="453" spans="2:2" hidden="1">
      <c r="B453" s="553"/>
    </row>
    <row r="454" spans="2:2" hidden="1">
      <c r="B454" s="553"/>
    </row>
    <row r="455" spans="2:2" hidden="1">
      <c r="B455" s="553"/>
    </row>
    <row r="456" spans="2:2" hidden="1">
      <c r="B456" s="553"/>
    </row>
    <row r="457" spans="2:2" hidden="1">
      <c r="B457" s="553"/>
    </row>
    <row r="458" spans="2:2" hidden="1">
      <c r="B458" s="553"/>
    </row>
    <row r="459" spans="2:2" hidden="1">
      <c r="B459" s="553"/>
    </row>
    <row r="460" spans="2:2" hidden="1">
      <c r="B460" s="553"/>
    </row>
    <row r="461" spans="2:2" hidden="1">
      <c r="B461" s="553"/>
    </row>
    <row r="462" spans="2:2" hidden="1">
      <c r="B462" s="553"/>
    </row>
    <row r="463" spans="2:2" hidden="1">
      <c r="B463" s="553" t="s">
        <v>1356</v>
      </c>
    </row>
    <row r="464" spans="2:2" hidden="1"/>
    <row r="465" spans="2:106" hidden="1">
      <c r="B465" s="1" t="s">
        <v>1357</v>
      </c>
      <c r="AV465" t="str">
        <f t="shared" ref="AV465:CD465" si="125">+AV426</f>
        <v>2006Q2</v>
      </c>
      <c r="AW465" t="str">
        <f t="shared" si="125"/>
        <v>2006Q3</v>
      </c>
      <c r="AX465" t="str">
        <f t="shared" si="125"/>
        <v>2006Q4</v>
      </c>
      <c r="AY465" t="str">
        <f t="shared" si="125"/>
        <v>2007Q1</v>
      </c>
      <c r="AZ465" t="str">
        <f t="shared" si="125"/>
        <v>2007Q2</v>
      </c>
      <c r="BA465" t="str">
        <f t="shared" si="125"/>
        <v>2007Q3</v>
      </c>
      <c r="BB465" t="str">
        <f t="shared" si="125"/>
        <v>2007Q4</v>
      </c>
      <c r="BC465" t="str">
        <f t="shared" si="125"/>
        <v>2008Q1</v>
      </c>
      <c r="BD465" t="str">
        <f t="shared" si="125"/>
        <v>2008Q2</v>
      </c>
      <c r="BE465" t="str">
        <f t="shared" si="125"/>
        <v>2008Q3</v>
      </c>
      <c r="BF465" t="str">
        <f t="shared" si="125"/>
        <v>2008Q4</v>
      </c>
      <c r="BG465" t="str">
        <f t="shared" si="125"/>
        <v>2009Q1</v>
      </c>
      <c r="BH465" t="str">
        <f t="shared" si="125"/>
        <v>2009Q2</v>
      </c>
      <c r="BI465" t="str">
        <f t="shared" si="125"/>
        <v>2009Q3</v>
      </c>
      <c r="BJ465" t="str">
        <f t="shared" si="125"/>
        <v>2009Q4</v>
      </c>
      <c r="BK465" t="str">
        <f t="shared" si="125"/>
        <v>2010Q1</v>
      </c>
      <c r="BL465" t="str">
        <f t="shared" si="125"/>
        <v>2010Q2</v>
      </c>
      <c r="BM465" t="str">
        <f t="shared" si="125"/>
        <v>2010Q3</v>
      </c>
      <c r="BN465" t="str">
        <f t="shared" si="125"/>
        <v>2010Q4</v>
      </c>
      <c r="BO465" t="str">
        <f t="shared" si="125"/>
        <v>2011Q1</v>
      </c>
      <c r="BP465" t="str">
        <f t="shared" si="125"/>
        <v>2011Q2</v>
      </c>
      <c r="BQ465" t="str">
        <f t="shared" si="125"/>
        <v>2011Q3</v>
      </c>
      <c r="BR465" t="str">
        <f t="shared" si="125"/>
        <v>2011Q4</v>
      </c>
      <c r="BS465" t="str">
        <f t="shared" si="125"/>
        <v>2012Q1</v>
      </c>
      <c r="BT465" t="str">
        <f t="shared" si="125"/>
        <v>2012Q2</v>
      </c>
      <c r="BU465" t="str">
        <f t="shared" si="125"/>
        <v>2012Q3</v>
      </c>
      <c r="BV465" t="str">
        <f t="shared" si="125"/>
        <v>2012Q4</v>
      </c>
      <c r="BW465" t="str">
        <f t="shared" si="125"/>
        <v>2013Q1</v>
      </c>
      <c r="BX465" t="str">
        <f t="shared" si="125"/>
        <v>2013Q2</v>
      </c>
      <c r="BY465" t="str">
        <f t="shared" si="125"/>
        <v>2013Q3</v>
      </c>
      <c r="BZ465" t="str">
        <f t="shared" si="125"/>
        <v>2013Q4</v>
      </c>
      <c r="CA465" t="str">
        <f t="shared" si="125"/>
        <v>2014Q1</v>
      </c>
      <c r="CB465" t="str">
        <f t="shared" si="125"/>
        <v>2014Q2</v>
      </c>
      <c r="CC465" t="str">
        <f t="shared" si="125"/>
        <v>2014Q3</v>
      </c>
      <c r="CD465" t="str">
        <f t="shared" si="125"/>
        <v>2014Q4</v>
      </c>
      <c r="CE465" t="str">
        <f>+CE426</f>
        <v>2015Q1</v>
      </c>
      <c r="CF465" t="str">
        <f t="shared" ref="CF465:DB465" si="126">+CF426</f>
        <v>2015Q2</v>
      </c>
      <c r="CG465" t="str">
        <f t="shared" si="126"/>
        <v>2015Q3</v>
      </c>
      <c r="CH465" t="str">
        <f t="shared" si="126"/>
        <v>2015Q4</v>
      </c>
      <c r="CI465" t="str">
        <f t="shared" si="126"/>
        <v>2016Q1</v>
      </c>
      <c r="CJ465" t="str">
        <f t="shared" si="126"/>
        <v>2016Q2</v>
      </c>
      <c r="CK465" t="str">
        <f t="shared" si="126"/>
        <v>2016Q3</v>
      </c>
      <c r="CL465" t="str">
        <f t="shared" si="126"/>
        <v>2016Q4</v>
      </c>
      <c r="CM465" t="str">
        <f t="shared" si="126"/>
        <v>2017Q1</v>
      </c>
      <c r="CN465" t="str">
        <f t="shared" si="126"/>
        <v>2017Q2</v>
      </c>
      <c r="CO465" t="str">
        <f t="shared" si="126"/>
        <v>2017Q3</v>
      </c>
      <c r="CP465" t="str">
        <f t="shared" si="126"/>
        <v>2017Q4</v>
      </c>
      <c r="CQ465" t="str">
        <f t="shared" si="126"/>
        <v>2018Q1</v>
      </c>
      <c r="CR465" t="str">
        <f t="shared" si="126"/>
        <v>2018Q2</v>
      </c>
      <c r="CS465" t="str">
        <f t="shared" si="126"/>
        <v>2018Q3</v>
      </c>
      <c r="CT465" t="str">
        <f t="shared" si="126"/>
        <v>2018Q4</v>
      </c>
      <c r="CU465" t="str">
        <f t="shared" si="126"/>
        <v>2019Q1</v>
      </c>
      <c r="CV465" t="str">
        <f t="shared" si="126"/>
        <v>2019Q2</v>
      </c>
      <c r="CW465" t="str">
        <f t="shared" si="126"/>
        <v>2019Q3</v>
      </c>
      <c r="CX465" t="str">
        <f t="shared" si="126"/>
        <v>2019Q4</v>
      </c>
      <c r="CY465" t="str">
        <f t="shared" si="126"/>
        <v>2020Q1</v>
      </c>
      <c r="CZ465" t="str">
        <f t="shared" si="126"/>
        <v>2020Q2</v>
      </c>
      <c r="DA465" t="str">
        <f t="shared" si="126"/>
        <v>2020Q3</v>
      </c>
      <c r="DB465" t="str">
        <f t="shared" si="126"/>
        <v>2020Q4</v>
      </c>
    </row>
    <row r="466" spans="2:106" ht="16" hidden="1">
      <c r="B466" s="549" t="s">
        <v>1355</v>
      </c>
      <c r="C466" s="575" t="s">
        <v>1038</v>
      </c>
    </row>
    <row r="467" spans="2:106" hidden="1">
      <c r="B467" s="216" t="s">
        <v>1319</v>
      </c>
    </row>
    <row r="468" spans="2:106" hidden="1">
      <c r="B468" t="s">
        <v>1320</v>
      </c>
      <c r="C468" s="576" t="s">
        <v>1039</v>
      </c>
      <c r="AU468">
        <f t="shared" ref="AU468:BZ468" si="127">+AU57/AU80</f>
        <v>0.29931972789115646</v>
      </c>
      <c r="AV468">
        <f t="shared" si="127"/>
        <v>0.3138634764250528</v>
      </c>
      <c r="AW468">
        <f t="shared" si="127"/>
        <v>0.30237027546444589</v>
      </c>
      <c r="AX468">
        <f t="shared" si="127"/>
        <v>0.31457800511508949</v>
      </c>
      <c r="AY468">
        <f t="shared" si="127"/>
        <v>0.33266666666666667</v>
      </c>
      <c r="AZ468">
        <f t="shared" si="127"/>
        <v>0.35271064663618551</v>
      </c>
      <c r="BA468">
        <f t="shared" si="127"/>
        <v>0.34959851760345895</v>
      </c>
      <c r="BB468">
        <f t="shared" si="127"/>
        <v>0.35534213685474192</v>
      </c>
      <c r="BC468">
        <f t="shared" si="127"/>
        <v>0.36540803897685747</v>
      </c>
      <c r="BD468">
        <f t="shared" si="127"/>
        <v>0.3911290322580645</v>
      </c>
      <c r="BE468">
        <f t="shared" si="127"/>
        <v>0.40939226519337019</v>
      </c>
      <c r="BF468">
        <f t="shared" si="127"/>
        <v>0.4249863611565739</v>
      </c>
      <c r="BG468">
        <f t="shared" si="127"/>
        <v>0.42182410423452771</v>
      </c>
      <c r="BH468">
        <f t="shared" si="127"/>
        <v>0.41940789473684209</v>
      </c>
      <c r="BI468">
        <f t="shared" si="127"/>
        <v>0.42636072572038419</v>
      </c>
      <c r="BJ468">
        <f t="shared" si="127"/>
        <v>0.43958333333333333</v>
      </c>
      <c r="BK468">
        <f t="shared" si="127"/>
        <v>0.43469282395456893</v>
      </c>
      <c r="BL468">
        <f t="shared" si="127"/>
        <v>0.43711340206185567</v>
      </c>
      <c r="BM468">
        <f t="shared" si="127"/>
        <v>0.44219367588932806</v>
      </c>
      <c r="BN468">
        <f t="shared" si="127"/>
        <v>0.44845605700712587</v>
      </c>
      <c r="BO468">
        <f t="shared" si="127"/>
        <v>0.45311756306520706</v>
      </c>
      <c r="BP468">
        <f t="shared" si="127"/>
        <v>0.48029197080291969</v>
      </c>
      <c r="BQ468">
        <f t="shared" si="127"/>
        <v>0.47538048343777978</v>
      </c>
      <c r="BR468">
        <f t="shared" si="127"/>
        <v>0.48047914818101156</v>
      </c>
      <c r="BS468">
        <f t="shared" si="127"/>
        <v>0.48309178743961351</v>
      </c>
      <c r="BT468">
        <f t="shared" si="127"/>
        <v>0.49582417582417582</v>
      </c>
      <c r="BU468">
        <f t="shared" si="127"/>
        <v>0.49937317175094026</v>
      </c>
      <c r="BV468">
        <f t="shared" si="127"/>
        <v>0.4985685071574642</v>
      </c>
      <c r="BW468">
        <f t="shared" si="127"/>
        <v>0.50167785234899331</v>
      </c>
      <c r="BX468">
        <f t="shared" si="127"/>
        <v>0.50285016286644946</v>
      </c>
      <c r="BY468">
        <f t="shared" si="127"/>
        <v>0.50712830957230137</v>
      </c>
      <c r="BZ468">
        <f t="shared" si="127"/>
        <v>0.51673887357227255</v>
      </c>
      <c r="CA468">
        <f t="shared" ref="CA468:DB468" si="128">+CA57/CA80</f>
        <v>0.5335463258785943</v>
      </c>
      <c r="CB468">
        <f t="shared" si="128"/>
        <v>0.53754789272030656</v>
      </c>
      <c r="CC468">
        <f t="shared" si="128"/>
        <v>0.54729729729729726</v>
      </c>
      <c r="CD468">
        <f t="shared" si="128"/>
        <v>0.51993127147766327</v>
      </c>
      <c r="CE468">
        <f t="shared" si="128"/>
        <v>0.53286816011751748</v>
      </c>
      <c r="CF468">
        <f t="shared" si="128"/>
        <v>0.52869139258222531</v>
      </c>
      <c r="CG468">
        <f t="shared" si="128"/>
        <v>0.55196574542623589</v>
      </c>
      <c r="CH468">
        <f t="shared" si="128"/>
        <v>0.53761061946902655</v>
      </c>
      <c r="CI468">
        <f t="shared" si="128"/>
        <v>0.54720812182741119</v>
      </c>
      <c r="CJ468">
        <f t="shared" si="128"/>
        <v>0.55802549852893102</v>
      </c>
      <c r="CK468">
        <f t="shared" si="128"/>
        <v>0.57195983637039793</v>
      </c>
      <c r="CL468">
        <f t="shared" si="128"/>
        <v>0.58628114426330358</v>
      </c>
      <c r="CM468">
        <f t="shared" si="128"/>
        <v>0.60676392572944293</v>
      </c>
      <c r="CN468">
        <f t="shared" si="128"/>
        <v>0.61126672891378775</v>
      </c>
      <c r="CO468">
        <f t="shared" si="128"/>
        <v>0.61324786324786329</v>
      </c>
      <c r="CP468">
        <f t="shared" si="128"/>
        <v>0.60505892497844205</v>
      </c>
      <c r="CQ468">
        <f t="shared" si="128"/>
        <v>0.61764705882352944</v>
      </c>
      <c r="CR468">
        <f t="shared" si="128"/>
        <v>0.62103116807457037</v>
      </c>
      <c r="CS468">
        <f t="shared" si="128"/>
        <v>0.6226040978189028</v>
      </c>
      <c r="CT468">
        <f t="shared" si="128"/>
        <v>0.59873783854851437</v>
      </c>
      <c r="CU468">
        <f t="shared" si="128"/>
        <v>0.62283737024221453</v>
      </c>
      <c r="CV468">
        <f t="shared" si="128"/>
        <v>0.63526383526383523</v>
      </c>
      <c r="CW468">
        <f t="shared" si="128"/>
        <v>0.64883239728052022</v>
      </c>
      <c r="CX468">
        <f t="shared" si="128"/>
        <v>0.65175481957488879</v>
      </c>
      <c r="CY468">
        <f t="shared" si="128"/>
        <v>0.66141949737641537</v>
      </c>
      <c r="CZ468">
        <f t="shared" si="128"/>
        <v>0.69921761808171545</v>
      </c>
      <c r="DA468">
        <f t="shared" si="128"/>
        <v>0.68170656844689992</v>
      </c>
      <c r="DB468">
        <f t="shared" si="128"/>
        <v>0.70806531420089069</v>
      </c>
    </row>
    <row r="469" spans="2:106" hidden="1">
      <c r="B469" t="s">
        <v>1326</v>
      </c>
      <c r="AV469">
        <f>+AV80</f>
        <v>1421</v>
      </c>
    </row>
    <row r="470" spans="2:106" hidden="1">
      <c r="B470" s="497" t="s">
        <v>1321</v>
      </c>
      <c r="C470" s="576" t="s">
        <v>1039</v>
      </c>
    </row>
    <row r="471" spans="2:106" hidden="1">
      <c r="B471" t="s">
        <v>1322</v>
      </c>
      <c r="AV471">
        <f>+(AV223*AV$268/1000)/AV$468</f>
        <v>-12.946736857434221</v>
      </c>
    </row>
    <row r="472" spans="2:106" hidden="1">
      <c r="B472" s="497" t="s">
        <v>1323</v>
      </c>
      <c r="AV472">
        <f>+(AV226*AV$268/1000)/AV$468</f>
        <v>-5.3401693068119913</v>
      </c>
    </row>
    <row r="473" spans="2:106" hidden="1">
      <c r="B473" t="s">
        <v>1324</v>
      </c>
      <c r="AV473">
        <f>+(AV229*AV$268/1000)/AV$468</f>
        <v>33.925693028211668</v>
      </c>
    </row>
    <row r="474" spans="2:106" hidden="1">
      <c r="B474" t="s">
        <v>1325</v>
      </c>
      <c r="AV474">
        <f>+AV282/AV$468</f>
        <v>169.97623727131639</v>
      </c>
    </row>
    <row r="475" spans="2:106" hidden="1">
      <c r="B475" t="s">
        <v>1051</v>
      </c>
      <c r="AV475">
        <f>+AV469+AV471-AV472+AV473-AV474</f>
        <v>1277.3428882062731</v>
      </c>
    </row>
    <row r="476" spans="2:106" hidden="1">
      <c r="B476" s="577" t="s">
        <v>1040</v>
      </c>
      <c r="C476" s="578" t="s">
        <v>1041</v>
      </c>
      <c r="AV476">
        <f>+AV153/AU153-1</f>
        <v>3.7312383836046514E-2</v>
      </c>
    </row>
    <row r="477" spans="2:106" hidden="1">
      <c r="B477" s="579" t="s">
        <v>1327</v>
      </c>
      <c r="C477" s="580">
        <v>0.67999999999999994</v>
      </c>
      <c r="AV477">
        <f>+(AV476-(AV181/AU181-1)*$C478-AV483*$C484)/(1-$C478-$C484)</f>
        <v>1.1517322975296869E-2</v>
      </c>
    </row>
    <row r="478" spans="2:106" hidden="1">
      <c r="B478" s="579" t="s">
        <v>1042</v>
      </c>
      <c r="C478" s="580">
        <v>0.28000000000000003</v>
      </c>
      <c r="AV478">
        <f>+AV178/AU178-1</f>
        <v>9.8364314675655429E-2</v>
      </c>
    </row>
    <row r="479" spans="2:106" hidden="1">
      <c r="B479" s="580" t="s">
        <v>1043</v>
      </c>
      <c r="C479" s="580"/>
      <c r="AV479">
        <f>+(AV476-AV480*$C480)/(1-$C480)</f>
        <v>3.9897347434438728E-2</v>
      </c>
    </row>
    <row r="480" spans="2:106" hidden="1">
      <c r="B480" s="579" t="s">
        <v>1044</v>
      </c>
      <c r="C480" s="582">
        <v>0.2</v>
      </c>
      <c r="AV480">
        <f>+AV166/AU166-1</f>
        <v>2.6972529442477633E-2</v>
      </c>
    </row>
    <row r="481" spans="2:48" hidden="1">
      <c r="B481" s="579" t="s">
        <v>1045</v>
      </c>
      <c r="C481" s="581"/>
      <c r="AV481">
        <f>+(1+AV482)*(AV$268/AU$268)-1</f>
        <v>7.5432308424671746E-2</v>
      </c>
    </row>
    <row r="482" spans="2:48" hidden="1">
      <c r="B482" s="580" t="s">
        <v>1046</v>
      </c>
      <c r="C482" s="580">
        <v>0.16</v>
      </c>
      <c r="AV482">
        <f>+AV46</f>
        <v>7.8971987324523249E-2</v>
      </c>
    </row>
    <row r="483" spans="2:48" hidden="1">
      <c r="B483" s="579" t="s">
        <v>1047</v>
      </c>
      <c r="C483" s="581"/>
      <c r="AV483">
        <f>+(1+AV484)*(AV$268/AU$268)-1</f>
        <v>0.11736381108043759</v>
      </c>
    </row>
    <row r="484" spans="2:48" hidden="1">
      <c r="B484" s="580" t="s">
        <v>1048</v>
      </c>
      <c r="C484" s="580">
        <v>0.04</v>
      </c>
      <c r="AV484">
        <f>+AV20/AU20-1</f>
        <v>0.12104150336711683</v>
      </c>
    </row>
    <row r="485" spans="2:48" hidden="1">
      <c r="B485" s="579" t="s">
        <v>1049</v>
      </c>
      <c r="C485" s="580"/>
      <c r="AV485">
        <f>+(1+AV486)*(AV$268/AU$268)-1</f>
        <v>8.3818608955825047E-2</v>
      </c>
    </row>
    <row r="486" spans="2:48" hidden="1">
      <c r="B486" s="580" t="s">
        <v>1050</v>
      </c>
      <c r="C486" s="582">
        <v>0.2</v>
      </c>
      <c r="AV486">
        <f>+($C482*AV482+$C484*AV484)/($C482+$C484)</f>
        <v>8.7385890533041966E-2</v>
      </c>
    </row>
    <row r="487" spans="2:48" hidden="1">
      <c r="B487" s="468" t="s">
        <v>1334</v>
      </c>
      <c r="AV487">
        <f>+AV$268/AU$268-1</f>
        <v>-3.2806031495113963E-3</v>
      </c>
    </row>
    <row r="488" spans="2:48" ht="16" hidden="1">
      <c r="B488" s="549" t="s">
        <v>1052</v>
      </c>
      <c r="C488" s="583" t="s">
        <v>1053</v>
      </c>
    </row>
    <row r="489" spans="2:48" hidden="1">
      <c r="B489" s="584" t="s">
        <v>1054</v>
      </c>
      <c r="C489" s="585">
        <v>0</v>
      </c>
    </row>
    <row r="490" spans="2:48" hidden="1">
      <c r="B490" t="s">
        <v>1329</v>
      </c>
      <c r="AV490">
        <f>+AV84</f>
        <v>1264</v>
      </c>
    </row>
    <row r="491" spans="2:48" hidden="1">
      <c r="B491" s="497" t="s">
        <v>1328</v>
      </c>
    </row>
    <row r="492" spans="2:48" hidden="1">
      <c r="B492" t="s">
        <v>1055</v>
      </c>
      <c r="C492" s="652">
        <v>0.75</v>
      </c>
      <c r="AV492">
        <f>+AU490</f>
        <v>0</v>
      </c>
    </row>
    <row r="493" spans="2:48" hidden="1">
      <c r="B493" t="s">
        <v>1056</v>
      </c>
      <c r="C493" s="652">
        <v>0.35</v>
      </c>
      <c r="AV493">
        <f>+AV475</f>
        <v>1277.3428882062731</v>
      </c>
    </row>
    <row r="494" spans="2:48" hidden="1">
      <c r="B494" t="s">
        <v>1057</v>
      </c>
      <c r="C494" s="652">
        <v>0.35</v>
      </c>
      <c r="AV494">
        <f>+AU493</f>
        <v>0</v>
      </c>
    </row>
    <row r="495" spans="2:48" hidden="1">
      <c r="B495" s="586" t="s">
        <v>1058</v>
      </c>
      <c r="C495" s="652"/>
    </row>
    <row r="496" spans="2:48" hidden="1">
      <c r="B496" s="587" t="s">
        <v>1059</v>
      </c>
      <c r="C496" s="653">
        <v>0.2</v>
      </c>
    </row>
    <row r="497" spans="2:48" hidden="1">
      <c r="B497" s="587" t="s">
        <v>1060</v>
      </c>
      <c r="C497" s="653">
        <v>0.8</v>
      </c>
    </row>
    <row r="498" spans="2:48" hidden="1">
      <c r="B498" s="587" t="s">
        <v>1061</v>
      </c>
      <c r="C498" s="652"/>
    </row>
    <row r="499" spans="2:48" hidden="1">
      <c r="B499" s="588" t="s">
        <v>1062</v>
      </c>
      <c r="C499" s="652"/>
    </row>
    <row r="500" spans="2:48" hidden="1">
      <c r="B500" t="s">
        <v>1063</v>
      </c>
      <c r="C500" s="652">
        <v>-0.8</v>
      </c>
      <c r="AV500">
        <f ca="1">+AV744</f>
        <v>-1.5000000000000003E-2</v>
      </c>
    </row>
    <row r="501" spans="2:48" hidden="1">
      <c r="B501" s="216"/>
      <c r="C501" s="583" t="s">
        <v>1053</v>
      </c>
    </row>
    <row r="502" spans="2:48" hidden="1">
      <c r="B502" s="584" t="s">
        <v>1064</v>
      </c>
      <c r="C502" s="589">
        <v>0</v>
      </c>
    </row>
    <row r="503" spans="2:48" hidden="1">
      <c r="B503" t="s">
        <v>1330</v>
      </c>
      <c r="C503" s="652"/>
      <c r="AV503">
        <f>+AV86-AV542</f>
        <v>176.30235560357366</v>
      </c>
    </row>
    <row r="504" spans="2:48" hidden="1">
      <c r="B504" s="497" t="s">
        <v>1065</v>
      </c>
      <c r="C504" s="652"/>
    </row>
    <row r="505" spans="2:48" hidden="1">
      <c r="B505" t="s">
        <v>1066</v>
      </c>
      <c r="C505" s="652">
        <v>0.5</v>
      </c>
      <c r="AV505">
        <f>+AU503</f>
        <v>0</v>
      </c>
    </row>
    <row r="506" spans="2:48" hidden="1">
      <c r="B506" t="s">
        <v>1067</v>
      </c>
      <c r="C506" s="652">
        <v>7.0000000000000007E-2</v>
      </c>
      <c r="AV506">
        <f>+AV469</f>
        <v>1421</v>
      </c>
    </row>
    <row r="507" spans="2:48" hidden="1">
      <c r="B507" t="s">
        <v>1068</v>
      </c>
      <c r="C507" s="652">
        <v>3.5000000000000003E-2</v>
      </c>
      <c r="AV507">
        <f>+AU506</f>
        <v>0</v>
      </c>
    </row>
    <row r="508" spans="2:48" hidden="1">
      <c r="B508" s="586" t="s">
        <v>1058</v>
      </c>
      <c r="C508" s="652"/>
    </row>
    <row r="509" spans="2:48" hidden="1">
      <c r="B509" s="497" t="s">
        <v>1069</v>
      </c>
      <c r="C509" s="653"/>
    </row>
    <row r="510" spans="2:48" hidden="1">
      <c r="B510" t="s">
        <v>1070</v>
      </c>
      <c r="C510" s="652"/>
    </row>
    <row r="511" spans="2:48" hidden="1">
      <c r="B511" s="587" t="s">
        <v>1071</v>
      </c>
      <c r="C511" s="652"/>
    </row>
    <row r="512" spans="2:48" hidden="1">
      <c r="B512" t="s">
        <v>1072</v>
      </c>
      <c r="C512" s="652">
        <v>-0.8</v>
      </c>
      <c r="AV512">
        <f ca="1">+AV747</f>
        <v>7.4999999999999997E-2</v>
      </c>
    </row>
    <row r="513" spans="2:48" hidden="1">
      <c r="B513"/>
      <c r="C513" s="652"/>
    </row>
    <row r="514" spans="2:48" hidden="1">
      <c r="B514" s="590" t="s">
        <v>1073</v>
      </c>
      <c r="C514" s="652"/>
    </row>
    <row r="515" spans="2:48" hidden="1">
      <c r="B515" t="s">
        <v>1332</v>
      </c>
      <c r="C515" s="654"/>
      <c r="AV515">
        <f>+AV93</f>
        <v>146</v>
      </c>
    </row>
    <row r="516" spans="2:48" hidden="1">
      <c r="B516" s="497" t="s">
        <v>1074</v>
      </c>
      <c r="C516" s="654"/>
    </row>
    <row r="517" spans="2:48" hidden="1">
      <c r="B517" t="s">
        <v>1075</v>
      </c>
      <c r="C517" s="652"/>
      <c r="AV517">
        <f>+AU515</f>
        <v>0</v>
      </c>
    </row>
    <row r="518" spans="2:48" hidden="1">
      <c r="B518" s="586" t="s">
        <v>1076</v>
      </c>
      <c r="C518" s="652"/>
    </row>
    <row r="519" spans="2:48" hidden="1">
      <c r="B519" t="s">
        <v>1077</v>
      </c>
      <c r="C519" s="652">
        <v>0.75</v>
      </c>
      <c r="AV519">
        <f>+AV43</f>
        <v>3.155909991457638E-2</v>
      </c>
    </row>
    <row r="520" spans="2:48" hidden="1">
      <c r="B520" s="497" t="s">
        <v>1078</v>
      </c>
      <c r="C520" s="652"/>
    </row>
    <row r="521" spans="2:48" hidden="1">
      <c r="B521" t="s">
        <v>1079</v>
      </c>
      <c r="C521" s="652">
        <v>0.75</v>
      </c>
      <c r="AV521">
        <f>+AU519</f>
        <v>0</v>
      </c>
    </row>
    <row r="522" spans="2:48" hidden="1">
      <c r="B522" t="s">
        <v>1080</v>
      </c>
      <c r="C522" s="652">
        <v>0.5</v>
      </c>
    </row>
    <row r="523" spans="2:48" hidden="1">
      <c r="B523" s="587" t="s">
        <v>1081</v>
      </c>
      <c r="C523" s="652"/>
    </row>
    <row r="524" spans="2:48" hidden="1">
      <c r="B524" t="s">
        <v>1335</v>
      </c>
      <c r="C524" s="652">
        <v>0.2</v>
      </c>
      <c r="AV524">
        <f>+(1+AV50)*(1+AV$487)/(1+AV$476)-1</f>
        <v>2.1478592929033313E-2</v>
      </c>
    </row>
    <row r="525" spans="2:48" hidden="1">
      <c r="B525" t="s">
        <v>1082</v>
      </c>
      <c r="C525" s="652">
        <v>0.2</v>
      </c>
    </row>
    <row r="526" spans="2:48" hidden="1">
      <c r="B526"/>
    </row>
    <row r="527" spans="2:48" hidden="1">
      <c r="B527" s="590" t="s">
        <v>1083</v>
      </c>
    </row>
    <row r="528" spans="2:48" hidden="1">
      <c r="B528" t="s">
        <v>1333</v>
      </c>
      <c r="C528" s="444"/>
      <c r="AV528">
        <f>+AV96</f>
        <v>435</v>
      </c>
    </row>
    <row r="529" spans="2:48" hidden="1">
      <c r="B529" s="497" t="s">
        <v>1084</v>
      </c>
      <c r="C529" s="444"/>
    </row>
    <row r="530" spans="2:48" hidden="1">
      <c r="B530" t="s">
        <v>1085</v>
      </c>
      <c r="AV530">
        <f>+AU528</f>
        <v>0</v>
      </c>
    </row>
    <row r="531" spans="2:48" hidden="1">
      <c r="B531" s="586" t="s">
        <v>1086</v>
      </c>
    </row>
    <row r="532" spans="2:48" hidden="1">
      <c r="B532" t="s">
        <v>1087</v>
      </c>
      <c r="C532" s="652">
        <v>0.6</v>
      </c>
    </row>
    <row r="533" spans="2:48" hidden="1">
      <c r="B533" t="s">
        <v>1088</v>
      </c>
      <c r="C533" s="652">
        <v>0.6</v>
      </c>
    </row>
    <row r="534" spans="2:48" hidden="1">
      <c r="B534" t="s">
        <v>1089</v>
      </c>
      <c r="C534" s="652">
        <v>0.5</v>
      </c>
    </row>
    <row r="535" spans="2:48" hidden="1">
      <c r="B535" s="587" t="s">
        <v>1090</v>
      </c>
      <c r="C535" s="652"/>
    </row>
    <row r="536" spans="2:48" hidden="1">
      <c r="B536" t="s">
        <v>1336</v>
      </c>
      <c r="C536" s="652">
        <v>-0.4</v>
      </c>
      <c r="AV536">
        <f>+(1+AV46)*(1+AV$487)/(1+AV$476)-1</f>
        <v>3.6748741442433452E-2</v>
      </c>
    </row>
    <row r="537" spans="2:48" hidden="1">
      <c r="B537" t="s">
        <v>1091</v>
      </c>
      <c r="C537" s="652">
        <v>-0.4</v>
      </c>
    </row>
    <row r="538" spans="2:48" hidden="1">
      <c r="B538"/>
    </row>
    <row r="539" spans="2:48" hidden="1">
      <c r="B539" s="216" t="s">
        <v>1092</v>
      </c>
    </row>
    <row r="540" spans="2:48" hidden="1">
      <c r="B540" t="s">
        <v>1337</v>
      </c>
      <c r="C540" s="555" t="s">
        <v>1093</v>
      </c>
      <c r="AV540">
        <f>+AV83</f>
        <v>221</v>
      </c>
    </row>
    <row r="541" spans="2:48" hidden="1">
      <c r="B541" s="497" t="s">
        <v>1094</v>
      </c>
      <c r="C541" s="576" t="s">
        <v>1095</v>
      </c>
    </row>
    <row r="542" spans="2:48" hidden="1">
      <c r="B542" t="s">
        <v>1331</v>
      </c>
      <c r="C542" s="650">
        <v>0.8</v>
      </c>
      <c r="AV542">
        <f>+AV299*$C542/AV$468</f>
        <v>79.697644396426341</v>
      </c>
    </row>
    <row r="543" spans="2:48" hidden="1">
      <c r="B543" s="497" t="s">
        <v>1094</v>
      </c>
      <c r="C543" s="576" t="s">
        <v>1095</v>
      </c>
    </row>
    <row r="544" spans="2:48" hidden="1">
      <c r="B544" t="s">
        <v>1341</v>
      </c>
      <c r="C544" s="591" t="s">
        <v>1093</v>
      </c>
      <c r="AV544">
        <f>+AV291/AV$468-AV540-AV542-AV546</f>
        <v>7.5632965169317856</v>
      </c>
    </row>
    <row r="545" spans="2:48" hidden="1">
      <c r="B545" s="497" t="s">
        <v>1094</v>
      </c>
      <c r="C545" s="576" t="s">
        <v>1095</v>
      </c>
    </row>
    <row r="546" spans="2:48" hidden="1">
      <c r="B546" t="s">
        <v>1338</v>
      </c>
      <c r="C546" s="576"/>
      <c r="AV546">
        <f>+AV296/AV$468</f>
        <v>0</v>
      </c>
    </row>
    <row r="547" spans="2:48" hidden="1">
      <c r="B547" s="497" t="s">
        <v>1340</v>
      </c>
      <c r="C547" s="576"/>
      <c r="AV547">
        <f>-(AV226*AV268/1000)/AV$468</f>
        <v>5.3401693068119913</v>
      </c>
    </row>
    <row r="548" spans="2:48" hidden="1">
      <c r="B548" t="s">
        <v>1339</v>
      </c>
      <c r="C548" s="592" t="s">
        <v>1096</v>
      </c>
      <c r="AV548">
        <f>+AV282/AV$468</f>
        <v>169.97623727131639</v>
      </c>
    </row>
    <row r="549" spans="2:48" hidden="1">
      <c r="B549" t="s">
        <v>1097</v>
      </c>
      <c r="C549" s="575" t="s">
        <v>1095</v>
      </c>
      <c r="AV549">
        <f>+(AV285+AV286)/AV$468</f>
        <v>105.33165328976821</v>
      </c>
    </row>
    <row r="550" spans="2:48" hidden="1">
      <c r="B550" t="s">
        <v>1098</v>
      </c>
      <c r="AV550">
        <f>+AV548-AV549</f>
        <v>64.64458398154818</v>
      </c>
    </row>
    <row r="551" spans="2:48" hidden="1">
      <c r="B551" t="s">
        <v>1099</v>
      </c>
      <c r="AV551">
        <f>+AV548-AV540-AV542-AV544-AV546</f>
        <v>-138.28470364204173</v>
      </c>
    </row>
    <row r="552" spans="2:48" hidden="1">
      <c r="B552" s="497" t="s">
        <v>1100</v>
      </c>
      <c r="C552" s="497"/>
    </row>
    <row r="553" spans="2:48" hidden="1">
      <c r="B553" t="s">
        <v>1101</v>
      </c>
      <c r="C553" s="593" t="s">
        <v>1102</v>
      </c>
      <c r="AV553">
        <f>+(AV288)/AV$468</f>
        <v>128.06875771937825</v>
      </c>
    </row>
    <row r="554" spans="2:48" hidden="1">
      <c r="B554" t="s">
        <v>1103</v>
      </c>
      <c r="C554" s="575" t="s">
        <v>1095</v>
      </c>
    </row>
    <row r="555" spans="2:48" hidden="1">
      <c r="B555" t="s">
        <v>1104</v>
      </c>
      <c r="AV555">
        <f>+(AV303)/AV$468</f>
        <v>18.173128377242151</v>
      </c>
    </row>
    <row r="556" spans="2:48" hidden="1">
      <c r="B556" t="s">
        <v>1103</v>
      </c>
      <c r="C556" s="575" t="s">
        <v>1095</v>
      </c>
    </row>
    <row r="557" spans="2:48" hidden="1">
      <c r="B557" t="s">
        <v>1105</v>
      </c>
      <c r="C557" s="555" t="s">
        <v>1106</v>
      </c>
      <c r="AV557">
        <f>+(AV304)/AV$468</f>
        <v>-6.6860032796571369</v>
      </c>
    </row>
    <row r="558" spans="2:48" hidden="1">
      <c r="B558" t="s">
        <v>1103</v>
      </c>
      <c r="C558" s="575" t="s">
        <v>1095</v>
      </c>
    </row>
    <row r="559" spans="2:48" hidden="1">
      <c r="B559" s="594" t="s">
        <v>1107</v>
      </c>
      <c r="AV559">
        <f>+AV551+AV553+AV555+AV557</f>
        <v>1.2711791749215342</v>
      </c>
    </row>
    <row r="560" spans="2:48" hidden="1">
      <c r="B560" s="594"/>
    </row>
    <row r="561" spans="2:48" hidden="1">
      <c r="B561" s="595" t="s">
        <v>1108</v>
      </c>
      <c r="C561" s="596" t="s">
        <v>1109</v>
      </c>
    </row>
    <row r="562" spans="2:48" hidden="1">
      <c r="B562" s="597" t="s">
        <v>1110</v>
      </c>
      <c r="C562" s="655">
        <v>0.69</v>
      </c>
    </row>
    <row r="563" spans="2:48" hidden="1">
      <c r="B563" s="597" t="s">
        <v>1111</v>
      </c>
      <c r="C563" s="655">
        <v>-0.29999999999999993</v>
      </c>
    </row>
    <row r="564" spans="2:48" hidden="1">
      <c r="B564" s="597" t="s">
        <v>1112</v>
      </c>
      <c r="C564" s="655">
        <v>0.5</v>
      </c>
    </row>
    <row r="565" spans="2:48" hidden="1">
      <c r="B565" s="597" t="s">
        <v>1113</v>
      </c>
      <c r="C565" s="655">
        <v>0.5</v>
      </c>
    </row>
    <row r="566" spans="2:48" hidden="1">
      <c r="B566" s="597" t="s">
        <v>1114</v>
      </c>
      <c r="C566" s="655"/>
    </row>
    <row r="567" spans="2:48" hidden="1">
      <c r="B567" s="598" t="s">
        <v>1115</v>
      </c>
      <c r="C567" s="655"/>
    </row>
    <row r="568" spans="2:48" hidden="1">
      <c r="B568" s="599" t="s">
        <v>1077</v>
      </c>
      <c r="C568" s="655"/>
    </row>
    <row r="569" spans="2:48" hidden="1">
      <c r="B569" s="600" t="s">
        <v>1080</v>
      </c>
      <c r="C569" s="655"/>
    </row>
    <row r="570" spans="2:48" hidden="1">
      <c r="B570" s="599" t="s">
        <v>1069</v>
      </c>
      <c r="C570" s="655"/>
    </row>
    <row r="571" spans="2:48" hidden="1">
      <c r="B571" s="599" t="s">
        <v>1116</v>
      </c>
      <c r="C571" s="655"/>
    </row>
    <row r="572" spans="2:48" hidden="1">
      <c r="B572" s="601" t="s">
        <v>1117</v>
      </c>
      <c r="C572" s="655">
        <v>0.05</v>
      </c>
    </row>
    <row r="573" spans="2:48" hidden="1">
      <c r="B573"/>
    </row>
    <row r="574" spans="2:48" hidden="1">
      <c r="B574" s="590" t="s">
        <v>1118</v>
      </c>
    </row>
    <row r="575" spans="2:48" hidden="1">
      <c r="B575" t="s">
        <v>1119</v>
      </c>
      <c r="C575" s="602" t="s">
        <v>1120</v>
      </c>
      <c r="AV575">
        <f t="shared" ref="AV575" si="129">+AV490+AV503+AV540+AV542+AV515-AV528</f>
        <v>1452</v>
      </c>
    </row>
    <row r="576" spans="2:48" hidden="1">
      <c r="B576" s="497" t="s">
        <v>1121</v>
      </c>
      <c r="C576" s="602"/>
    </row>
    <row r="577" spans="2:49" hidden="1">
      <c r="B577" s="497" t="s">
        <v>1122</v>
      </c>
      <c r="C577" s="444" t="s">
        <v>1123</v>
      </c>
    </row>
    <row r="578" spans="2:49" hidden="1">
      <c r="B578"/>
    </row>
    <row r="579" spans="2:49" ht="16" hidden="1">
      <c r="B579" s="549" t="s">
        <v>1124</v>
      </c>
      <c r="C579" s="575" t="s">
        <v>1038</v>
      </c>
    </row>
    <row r="580" spans="2:49" ht="16" hidden="1">
      <c r="B580" s="603" t="s">
        <v>1125</v>
      </c>
    </row>
    <row r="581" spans="2:49" hidden="1">
      <c r="B581" s="216" t="s">
        <v>1126</v>
      </c>
    </row>
    <row r="582" spans="2:49" hidden="1">
      <c r="B582" s="604" t="s">
        <v>1344</v>
      </c>
      <c r="C582" s="575" t="s">
        <v>1127</v>
      </c>
      <c r="AV582">
        <f>+AV154/AU154-1</f>
        <v>3.144650775648028E-2</v>
      </c>
      <c r="AW582">
        <f>+AW154/AV154-1</f>
        <v>1.8383398006725171E-2</v>
      </c>
    </row>
    <row r="583" spans="2:49" hidden="1">
      <c r="B583" s="605" t="s">
        <v>1128</v>
      </c>
      <c r="C583" s="656">
        <v>0.7</v>
      </c>
      <c r="AV583">
        <f>+AU582</f>
        <v>0</v>
      </c>
      <c r="AW583">
        <f>+AV582</f>
        <v>3.144650775648028E-2</v>
      </c>
    </row>
    <row r="584" spans="2:49" hidden="1">
      <c r="B584" s="605" t="s">
        <v>1129</v>
      </c>
      <c r="C584" s="656"/>
    </row>
    <row r="585" spans="2:49" hidden="1">
      <c r="B585" s="606" t="s">
        <v>1130</v>
      </c>
      <c r="C585" s="656">
        <v>0.5</v>
      </c>
      <c r="AV585">
        <f>+$C585*AV583+(1-$C585)*AV584</f>
        <v>0</v>
      </c>
      <c r="AW585">
        <f>+$C585*AW583+(1-$C585)*AW584</f>
        <v>1.572325387824014E-2</v>
      </c>
    </row>
    <row r="586" spans="2:49" hidden="1">
      <c r="B586" s="587" t="s">
        <v>1131</v>
      </c>
      <c r="C586" s="656"/>
    </row>
    <row r="587" spans="2:49" hidden="1">
      <c r="B587" s="607" t="s">
        <v>1132</v>
      </c>
      <c r="C587" s="652"/>
    </row>
    <row r="588" spans="2:49" hidden="1">
      <c r="B588" s="216" t="s">
        <v>1133</v>
      </c>
      <c r="C588" s="652">
        <v>0.51</v>
      </c>
    </row>
    <row r="589" spans="2:49" hidden="1">
      <c r="B589" t="s">
        <v>1134</v>
      </c>
      <c r="C589" s="652">
        <v>0.8</v>
      </c>
      <c r="AV589">
        <f t="shared" ref="AV589" si="130">+AV610</f>
        <v>1.5778803598916178</v>
      </c>
    </row>
    <row r="590" spans="2:49" hidden="1">
      <c r="B590" t="s">
        <v>1135</v>
      </c>
      <c r="C590" s="576" t="s">
        <v>1109</v>
      </c>
    </row>
    <row r="591" spans="2:49" hidden="1">
      <c r="B591" s="587" t="s">
        <v>1136</v>
      </c>
    </row>
    <row r="592" spans="2:49" hidden="1">
      <c r="B592" t="s">
        <v>1137</v>
      </c>
      <c r="C592" s="651">
        <v>0.2</v>
      </c>
    </row>
    <row r="593" spans="2:3" hidden="1">
      <c r="B593" t="s">
        <v>1138</v>
      </c>
      <c r="C593" s="576" t="s">
        <v>1109</v>
      </c>
    </row>
    <row r="594" spans="2:3" hidden="1">
      <c r="B594" t="s">
        <v>1139</v>
      </c>
    </row>
    <row r="595" spans="2:3" hidden="1">
      <c r="B595" s="587" t="s">
        <v>1140</v>
      </c>
      <c r="C595" s="608" t="s">
        <v>1109</v>
      </c>
    </row>
    <row r="596" spans="2:3" hidden="1">
      <c r="B596" s="497" t="s">
        <v>1141</v>
      </c>
      <c r="C596" s="657">
        <v>0.2</v>
      </c>
    </row>
    <row r="597" spans="2:3" hidden="1">
      <c r="B597" s="587" t="s">
        <v>1140</v>
      </c>
      <c r="C597" s="609"/>
    </row>
    <row r="598" spans="2:3" hidden="1">
      <c r="B598"/>
    </row>
    <row r="599" spans="2:3" hidden="1">
      <c r="B599" s="610" t="s">
        <v>1142</v>
      </c>
      <c r="C599" s="611" t="s">
        <v>1143</v>
      </c>
    </row>
    <row r="600" spans="2:3" hidden="1">
      <c r="B600" s="612" t="s">
        <v>1144</v>
      </c>
      <c r="C600" s="613"/>
    </row>
    <row r="601" spans="2:3" hidden="1">
      <c r="B601" s="613" t="s">
        <v>1145</v>
      </c>
      <c r="C601" s="611" t="s">
        <v>1146</v>
      </c>
    </row>
    <row r="602" spans="2:3" hidden="1">
      <c r="B602" s="613" t="s">
        <v>1147</v>
      </c>
      <c r="C602" s="659">
        <v>0.7</v>
      </c>
    </row>
    <row r="603" spans="2:3" hidden="1">
      <c r="B603" s="613" t="s">
        <v>1148</v>
      </c>
      <c r="C603" s="613"/>
    </row>
    <row r="604" spans="2:3" hidden="1">
      <c r="B604" s="614" t="s">
        <v>1149</v>
      </c>
      <c r="C604" s="659">
        <v>0</v>
      </c>
    </row>
    <row r="605" spans="2:3" hidden="1">
      <c r="B605" s="614" t="s">
        <v>1150</v>
      </c>
      <c r="C605" s="610"/>
    </row>
    <row r="606" spans="2:3" hidden="1">
      <c r="B606" s="613" t="s">
        <v>1151</v>
      </c>
      <c r="C606" s="658"/>
    </row>
    <row r="607" spans="2:3" hidden="1">
      <c r="B607" s="613" t="s">
        <v>1152</v>
      </c>
      <c r="C607" s="659">
        <v>0.5</v>
      </c>
    </row>
    <row r="608" spans="2:3" hidden="1">
      <c r="B608" s="613" t="s">
        <v>1153</v>
      </c>
      <c r="C608" s="613"/>
    </row>
    <row r="609" spans="2:48" hidden="1">
      <c r="B609"/>
    </row>
    <row r="610" spans="2:48" hidden="1">
      <c r="B610" s="216" t="s">
        <v>1154</v>
      </c>
      <c r="C610" t="s">
        <v>1155</v>
      </c>
      <c r="AV610">
        <f t="shared" ref="AV610" si="131">+AV614/AV612</f>
        <v>1.5778803598916178</v>
      </c>
    </row>
    <row r="611" spans="2:48" hidden="1">
      <c r="B611" s="615" t="s">
        <v>1156</v>
      </c>
      <c r="AV611">
        <f t="shared" ref="AV611" si="132">+LN(AV610)</f>
        <v>0.4560824019902085</v>
      </c>
    </row>
    <row r="612" spans="2:48" ht="16" hidden="1">
      <c r="B612" s="616" t="s">
        <v>1157</v>
      </c>
      <c r="AV612">
        <f>+(AV625*AV616^$C616*AV619^$C619*AV622^$C622)/4</f>
        <v>900.57525026650706</v>
      </c>
    </row>
    <row r="613" spans="2:48" hidden="1">
      <c r="B613" s="563" t="s">
        <v>1158</v>
      </c>
      <c r="AV613" t="e">
        <f t="shared" ref="AV613" si="133">+AV612/AU612-1</f>
        <v>#DIV/0!</v>
      </c>
    </row>
    <row r="614" spans="2:48" hidden="1">
      <c r="B614" t="s">
        <v>1159</v>
      </c>
      <c r="AV614">
        <f t="shared" ref="AV614" si="134">+AV469</f>
        <v>1421</v>
      </c>
    </row>
    <row r="615" spans="2:48" hidden="1">
      <c r="B615" s="563" t="s">
        <v>1160</v>
      </c>
      <c r="AV615" t="e">
        <f>+(AV614/AL614)^0.1-1</f>
        <v>#DIV/0!</v>
      </c>
    </row>
    <row r="616" spans="2:48" hidden="1">
      <c r="B616" t="s">
        <v>1161</v>
      </c>
      <c r="C616">
        <v>0.25</v>
      </c>
      <c r="AU616">
        <f>+AU356</f>
        <v>3406.2658530306007</v>
      </c>
      <c r="AV616">
        <f>+AU616*(1-AV618)+AV502</f>
        <v>3406.2658530306007</v>
      </c>
    </row>
    <row r="617" spans="2:48" hidden="1">
      <c r="B617" t="s">
        <v>1162</v>
      </c>
      <c r="AV617">
        <f t="shared" ref="AV617" si="135">+AV616/AU616-1</f>
        <v>0</v>
      </c>
    </row>
    <row r="618" spans="2:48" hidden="1">
      <c r="B618" t="s">
        <v>1163</v>
      </c>
      <c r="AU618">
        <f>+AX357</f>
        <v>0</v>
      </c>
      <c r="AV618">
        <f>+AU618</f>
        <v>0</v>
      </c>
    </row>
    <row r="619" spans="2:48" hidden="1">
      <c r="B619" t="s">
        <v>1345</v>
      </c>
      <c r="C619">
        <v>0.15</v>
      </c>
      <c r="AU619">
        <f>+AX406</f>
        <v>3794.6475145527584</v>
      </c>
      <c r="AV619">
        <f>+AU619*1</f>
        <v>3794.6475145527584</v>
      </c>
    </row>
    <row r="620" spans="2:48" hidden="1">
      <c r="B620" t="s">
        <v>1164</v>
      </c>
      <c r="C620">
        <v>0.6</v>
      </c>
      <c r="AU620">
        <f>+AX399</f>
        <v>4.4290000000000003</v>
      </c>
      <c r="AV620">
        <f t="shared" ref="AV620" si="136">+AU620*(1+AV621)</f>
        <v>4.4290000000000003</v>
      </c>
    </row>
    <row r="621" spans="2:48" hidden="1">
      <c r="B621" t="s">
        <v>1165</v>
      </c>
      <c r="AV621">
        <f t="shared" ref="AV621" si="137">+AU621</f>
        <v>0</v>
      </c>
    </row>
    <row r="622" spans="2:48" hidden="1">
      <c r="B622" t="s">
        <v>1166</v>
      </c>
      <c r="C622">
        <v>0.6</v>
      </c>
      <c r="AU622">
        <f t="shared" ref="AU622:AV622" si="138">+AU620*(1-AU624)</f>
        <v>4.2961299999999998</v>
      </c>
      <c r="AV622">
        <f t="shared" si="138"/>
        <v>4.2961299999999998</v>
      </c>
    </row>
    <row r="623" spans="2:48" hidden="1">
      <c r="B623" t="s">
        <v>1167</v>
      </c>
      <c r="AV623">
        <f t="shared" ref="AV623" si="139">+AV622/AU622-1</f>
        <v>0</v>
      </c>
    </row>
    <row r="624" spans="2:48" hidden="1">
      <c r="B624" t="s">
        <v>1168</v>
      </c>
      <c r="AU624">
        <v>0.03</v>
      </c>
      <c r="AV624">
        <f t="shared" ref="AV624" si="140">+AU624</f>
        <v>0.03</v>
      </c>
    </row>
    <row r="625" spans="2:48" hidden="1">
      <c r="B625" t="s">
        <v>1169</v>
      </c>
      <c r="C625">
        <v>1</v>
      </c>
      <c r="AU625">
        <v>56</v>
      </c>
      <c r="AV625">
        <f t="shared" ref="AV625" si="141">+AU625*(1+AV626)</f>
        <v>57.120000000000005</v>
      </c>
    </row>
    <row r="626" spans="2:48" hidden="1">
      <c r="B626" t="s">
        <v>1170</v>
      </c>
      <c r="AV626">
        <v>0.02</v>
      </c>
    </row>
    <row r="627" spans="2:48" hidden="1">
      <c r="B627"/>
    </row>
    <row r="628" spans="2:48" hidden="1">
      <c r="B628" s="216" t="s">
        <v>1171</v>
      </c>
      <c r="AV628">
        <f ca="1">+$F630*AV630+$F632*AV632+$F636*AV636</f>
        <v>0</v>
      </c>
    </row>
    <row r="629" spans="2:48" hidden="1">
      <c r="B629" s="584" t="s">
        <v>1172</v>
      </c>
      <c r="C629" s="617"/>
      <c r="AV629">
        <f ca="1">+AV628</f>
        <v>0</v>
      </c>
    </row>
    <row r="630" spans="2:48" hidden="1">
      <c r="B630" t="s">
        <v>1173</v>
      </c>
      <c r="C630" s="618">
        <v>0.79999999999999993</v>
      </c>
      <c r="AV630">
        <f t="shared" ref="AV630" si="142">+AV581</f>
        <v>0</v>
      </c>
    </row>
    <row r="631" spans="2:48" hidden="1">
      <c r="B631" t="s">
        <v>1174</v>
      </c>
      <c r="C631" s="497">
        <v>0.28000000000000003</v>
      </c>
    </row>
    <row r="632" spans="2:48" hidden="1">
      <c r="B632" t="s">
        <v>1175</v>
      </c>
      <c r="C632" s="497">
        <v>0.16</v>
      </c>
      <c r="AV632">
        <f ca="1">+AV634+AV$637</f>
        <v>2.2862795890959357E-2</v>
      </c>
    </row>
    <row r="633" spans="2:48" hidden="1">
      <c r="B633" t="s">
        <v>1176</v>
      </c>
      <c r="C633" s="619"/>
    </row>
    <row r="634" spans="2:48" hidden="1">
      <c r="B634" t="s">
        <v>1177</v>
      </c>
      <c r="C634" s="619"/>
      <c r="AV634">
        <f t="shared" ref="AV634" si="143">+(AT482+AU482+AV482)/3</f>
        <v>2.6323995774841083E-2</v>
      </c>
    </row>
    <row r="635" spans="2:48" hidden="1">
      <c r="B635" t="s">
        <v>1178</v>
      </c>
      <c r="C635" s="497">
        <v>0.08</v>
      </c>
    </row>
    <row r="636" spans="2:48" hidden="1">
      <c r="B636" t="s">
        <v>1179</v>
      </c>
      <c r="C636" s="497">
        <v>0.04</v>
      </c>
      <c r="AV636">
        <f ca="1">+AV639+AV$637</f>
        <v>4.0347167789038942E-2</v>
      </c>
    </row>
    <row r="637" spans="2:48" hidden="1">
      <c r="B637" s="607" t="s">
        <v>1180</v>
      </c>
      <c r="C637" s="497"/>
      <c r="AV637">
        <f ca="1">+AV693</f>
        <v>0</v>
      </c>
    </row>
    <row r="638" spans="2:48" hidden="1">
      <c r="B638" t="s">
        <v>1181</v>
      </c>
    </row>
    <row r="639" spans="2:48" hidden="1">
      <c r="B639" t="s">
        <v>1182</v>
      </c>
      <c r="AV639">
        <f t="shared" ref="AV639" si="144">+(AT484+AU484+AV484)/3</f>
        <v>4.0347167789038942E-2</v>
      </c>
    </row>
    <row r="640" spans="2:48" hidden="1">
      <c r="B640"/>
    </row>
    <row r="641" spans="2:48" hidden="1">
      <c r="B641" s="216" t="s">
        <v>1183</v>
      </c>
      <c r="AV641">
        <f t="shared" ref="AV641" ca="1" si="145">+(1-AV$649)*AV642+AV$649*AV643</f>
        <v>0</v>
      </c>
    </row>
    <row r="642" spans="2:48" hidden="1">
      <c r="B642" t="s">
        <v>1184</v>
      </c>
      <c r="AV642">
        <f t="shared" ref="AV642" si="146">+AV581</f>
        <v>0</v>
      </c>
    </row>
    <row r="643" spans="2:48" hidden="1">
      <c r="B643" t="s">
        <v>1185</v>
      </c>
      <c r="C643" s="444" t="s">
        <v>1186</v>
      </c>
      <c r="AV643">
        <f t="shared" ref="AV643" ca="1" si="147">+AV644+AV693</f>
        <v>0</v>
      </c>
    </row>
    <row r="644" spans="2:48" hidden="1">
      <c r="B644" t="s">
        <v>1187</v>
      </c>
      <c r="AV644">
        <f>+AV16</f>
        <v>0</v>
      </c>
    </row>
    <row r="645" spans="2:48" hidden="1">
      <c r="B645" s="584" t="s">
        <v>1188</v>
      </c>
    </row>
    <row r="646" spans="2:48" hidden="1">
      <c r="B646" s="497" t="s">
        <v>1189</v>
      </c>
      <c r="C646" s="497"/>
    </row>
    <row r="647" spans="2:48" hidden="1">
      <c r="B647" t="s">
        <v>1190</v>
      </c>
    </row>
    <row r="648" spans="2:48" hidden="1">
      <c r="B648" t="s">
        <v>1191</v>
      </c>
    </row>
    <row r="649" spans="2:48" hidden="1">
      <c r="B649" t="s">
        <v>1192</v>
      </c>
      <c r="C649" s="592" t="s">
        <v>1193</v>
      </c>
      <c r="AV649">
        <f>+AV106</f>
        <v>36</v>
      </c>
    </row>
    <row r="650" spans="2:48" hidden="1">
      <c r="B650"/>
    </row>
    <row r="651" spans="2:48" hidden="1">
      <c r="B651" s="216" t="s">
        <v>1194</v>
      </c>
      <c r="AV651" t="e">
        <f>+AV654</f>
        <v>#DIV/0!</v>
      </c>
    </row>
    <row r="652" spans="2:48" hidden="1">
      <c r="B652" t="s">
        <v>1195</v>
      </c>
      <c r="AV652">
        <f t="shared" ref="AV652" si="148">+AV622</f>
        <v>4.2961299999999998</v>
      </c>
    </row>
    <row r="653" spans="2:48" hidden="1">
      <c r="B653" t="s">
        <v>1196</v>
      </c>
      <c r="AV653" t="e">
        <f t="shared" ref="AV653" si="149">+(AV614*AV616^(-$F616)*AV619^(-$F619)*AV625^(-1))^(1/$F620)</f>
        <v>#DIV/0!</v>
      </c>
    </row>
    <row r="654" spans="2:48" hidden="1">
      <c r="B654" s="590" t="s">
        <v>1197</v>
      </c>
      <c r="AV654" t="e">
        <f t="shared" ref="AV654" si="150">+$F655*AV655+(1-$F655)*AU654*(1+$F656*AV656)*(1+$F657*AV657)</f>
        <v>#DIV/0!</v>
      </c>
    </row>
    <row r="655" spans="2:48" hidden="1">
      <c r="B655" t="s">
        <v>1198</v>
      </c>
      <c r="C655" s="620">
        <v>0.5</v>
      </c>
      <c r="AV655">
        <f t="shared" ref="AV655" si="151">+AU652</f>
        <v>0</v>
      </c>
    </row>
    <row r="656" spans="2:48" hidden="1">
      <c r="B656" t="s">
        <v>1199</v>
      </c>
      <c r="C656" s="620">
        <v>1</v>
      </c>
      <c r="AV656" t="e">
        <f t="shared" ref="AV656" si="152">+AV614/AU614-1</f>
        <v>#DIV/0!</v>
      </c>
    </row>
    <row r="657" spans="2:48" hidden="1">
      <c r="B657" t="s">
        <v>1200</v>
      </c>
      <c r="C657" s="620">
        <v>-0.2</v>
      </c>
      <c r="AV657">
        <f t="shared" ref="AV657" si="153">+AV605</f>
        <v>0</v>
      </c>
    </row>
    <row r="658" spans="2:48" hidden="1">
      <c r="B658"/>
    </row>
    <row r="659" spans="2:48" hidden="1">
      <c r="B659"/>
      <c r="AV659">
        <f t="shared" ref="AV659" si="154">+AV$466</f>
        <v>0</v>
      </c>
    </row>
    <row r="660" spans="2:48" ht="16" hidden="1">
      <c r="B660" s="621" t="s">
        <v>1201</v>
      </c>
    </row>
    <row r="661" spans="2:48" hidden="1">
      <c r="B661" s="622" t="s">
        <v>1202</v>
      </c>
      <c r="C661" s="623" t="s">
        <v>1203</v>
      </c>
      <c r="AV661" t="e">
        <f t="shared" ref="AV661" si="155">+LN(AV662/AV663)</f>
        <v>#DIV/0!</v>
      </c>
    </row>
    <row r="662" spans="2:48" hidden="1">
      <c r="B662" s="624" t="s">
        <v>1204</v>
      </c>
      <c r="C662" s="625" t="s">
        <v>1039</v>
      </c>
      <c r="AV662">
        <f>+AU662/(1+AV75)</f>
        <v>0</v>
      </c>
    </row>
    <row r="663" spans="2:48" hidden="1">
      <c r="B663" s="624" t="s">
        <v>1205</v>
      </c>
      <c r="C663" s="625" t="s">
        <v>1206</v>
      </c>
      <c r="AV663">
        <f t="shared" ref="AV663" si="156">+AVERAGE(AO662:AV662)</f>
        <v>0</v>
      </c>
    </row>
    <row r="664" spans="2:48" hidden="1">
      <c r="B664" s="624" t="s">
        <v>1207</v>
      </c>
      <c r="C664" s="624"/>
      <c r="AV664" t="e">
        <f t="shared" ref="AV664" si="157">+AV663/AU663-1</f>
        <v>#DIV/0!</v>
      </c>
    </row>
    <row r="665" spans="2:48" hidden="1">
      <c r="B665" s="624" t="s">
        <v>1208</v>
      </c>
      <c r="C665" s="625" t="s">
        <v>1039</v>
      </c>
      <c r="AV665">
        <f>+AV74</f>
        <v>62</v>
      </c>
    </row>
    <row r="666" spans="2:48" hidden="1">
      <c r="B666" s="624" t="s">
        <v>1209</v>
      </c>
      <c r="C666" s="624"/>
      <c r="AV666" t="e">
        <f t="shared" ref="AV666" si="158">+AV665/AU665-1</f>
        <v>#DIV/0!</v>
      </c>
    </row>
    <row r="667" spans="2:48" hidden="1">
      <c r="B667"/>
      <c r="C667" s="626" t="s">
        <v>1210</v>
      </c>
    </row>
    <row r="668" spans="2:48" ht="16" hidden="1">
      <c r="B668" s="627" t="s">
        <v>1211</v>
      </c>
      <c r="C668" s="626">
        <v>0.2</v>
      </c>
      <c r="AV668">
        <f ca="1">+AV679-$F678*AV678</f>
        <v>0</v>
      </c>
    </row>
    <row r="669" spans="2:48" hidden="1">
      <c r="B669" s="628" t="s">
        <v>1212</v>
      </c>
      <c r="C669" s="604"/>
      <c r="AV669">
        <f t="shared" ref="AV669" si="159">+LN(AV665)</f>
        <v>4.1271343850450917</v>
      </c>
    </row>
    <row r="670" spans="2:48" hidden="1">
      <c r="B670" t="s">
        <v>1213</v>
      </c>
      <c r="AV670">
        <f ca="1">+AV715</f>
        <v>-3.5000000000000003E-2</v>
      </c>
    </row>
    <row r="671" spans="2:48" hidden="1">
      <c r="B671" s="587" t="s">
        <v>1214</v>
      </c>
      <c r="AV671">
        <f ca="1">-$F678*AV678</f>
        <v>0</v>
      </c>
    </row>
    <row r="672" spans="2:48" hidden="1">
      <c r="B672" t="s">
        <v>1215</v>
      </c>
      <c r="AV672">
        <f t="shared" ref="AV672" ca="1" si="160">+AV670-AV673</f>
        <v>-3.5000000000000003E-2</v>
      </c>
    </row>
    <row r="673" spans="2:48" hidden="1">
      <c r="B673" t="s">
        <v>1216</v>
      </c>
      <c r="AV673">
        <f t="shared" ref="AV673" ca="1" si="161">+AV629</f>
        <v>0</v>
      </c>
    </row>
    <row r="674" spans="2:48" hidden="1">
      <c r="B674" t="s">
        <v>1217</v>
      </c>
      <c r="AV674">
        <v>2.5000000000000001E-2</v>
      </c>
    </row>
    <row r="675" spans="2:48" hidden="1">
      <c r="B675" t="s">
        <v>1218</v>
      </c>
      <c r="AV675">
        <f t="shared" ref="AV675" si="162">+AV674-AV676</f>
        <v>5.000000000000001E-3</v>
      </c>
    </row>
    <row r="676" spans="2:48" hidden="1">
      <c r="B676" s="629" t="s">
        <v>1219</v>
      </c>
      <c r="C676" s="592" t="s">
        <v>1220</v>
      </c>
      <c r="AV676">
        <v>0.02</v>
      </c>
    </row>
    <row r="677" spans="2:48" hidden="1">
      <c r="B677" s="629" t="s">
        <v>1221</v>
      </c>
      <c r="C677" s="630" t="s">
        <v>1222</v>
      </c>
      <c r="AV677">
        <v>0.03</v>
      </c>
    </row>
    <row r="678" spans="2:48" hidden="1">
      <c r="B678" t="s">
        <v>1223</v>
      </c>
      <c r="C678" s="609">
        <v>0.5</v>
      </c>
      <c r="AV678">
        <f ca="1">+AV670-AV674-AV677</f>
        <v>-0.09</v>
      </c>
    </row>
    <row r="679" spans="2:48" hidden="1">
      <c r="B679" t="s">
        <v>1224</v>
      </c>
      <c r="C679">
        <v>0.5</v>
      </c>
      <c r="AV679">
        <f t="shared" ref="AV679" si="163">+AU668*$F679+AW668*(1-$F679)</f>
        <v>0</v>
      </c>
    </row>
    <row r="680" spans="2:48" hidden="1">
      <c r="B680" s="497" t="s">
        <v>1225</v>
      </c>
      <c r="C680" s="631" t="s">
        <v>1109</v>
      </c>
      <c r="AV680">
        <f ca="1">+AV672-AV675-AV677</f>
        <v>-7.0000000000000007E-2</v>
      </c>
    </row>
    <row r="681" spans="2:48" hidden="1">
      <c r="B681"/>
    </row>
    <row r="682" spans="2:48" ht="16" hidden="1">
      <c r="B682" s="632" t="s">
        <v>1226</v>
      </c>
    </row>
    <row r="683" spans="2:48" hidden="1">
      <c r="B683" t="s">
        <v>1227</v>
      </c>
      <c r="C683" s="633" t="s">
        <v>1228</v>
      </c>
      <c r="AV683">
        <v>5.0000000000000001E-3</v>
      </c>
    </row>
    <row r="684" spans="2:48" hidden="1">
      <c r="B684" t="s">
        <v>1229</v>
      </c>
      <c r="C684" s="555" t="s">
        <v>1220</v>
      </c>
      <c r="AV684">
        <v>0.05</v>
      </c>
    </row>
    <row r="685" spans="2:48" hidden="1">
      <c r="B685" t="s">
        <v>1230</v>
      </c>
      <c r="AV685">
        <f>+AV13*0+AV676</f>
        <v>0.02</v>
      </c>
    </row>
    <row r="686" spans="2:48" hidden="1">
      <c r="B686" t="s">
        <v>1231</v>
      </c>
      <c r="AV686">
        <f t="shared" ref="AV686" si="164">+AV683+AV684-AV685</f>
        <v>3.5000000000000003E-2</v>
      </c>
    </row>
    <row r="687" spans="2:48" hidden="1">
      <c r="B687" s="216" t="s">
        <v>1232</v>
      </c>
      <c r="C687" s="576" t="s">
        <v>1233</v>
      </c>
    </row>
    <row r="688" spans="2:48" hidden="1">
      <c r="B688" t="s">
        <v>1234</v>
      </c>
      <c r="C688" s="497">
        <v>0.8</v>
      </c>
      <c r="AV688">
        <f t="shared" ref="AV688" si="165">+$F688*AU686+(1-$F688)*AV686</f>
        <v>3.5000000000000003E-2</v>
      </c>
    </row>
    <row r="689" spans="2:48" hidden="1">
      <c r="B689"/>
      <c r="C689" s="634" t="s">
        <v>1235</v>
      </c>
    </row>
    <row r="690" spans="2:48" hidden="1">
      <c r="B690" s="629" t="s">
        <v>1236</v>
      </c>
      <c r="C690" s="587">
        <v>0.8</v>
      </c>
      <c r="AV690">
        <f t="shared" ref="AV690" si="166">+AU690+AV688</f>
        <v>3.5000000000000003E-2</v>
      </c>
    </row>
    <row r="691" spans="2:48" hidden="1">
      <c r="B691" s="629"/>
      <c r="C691" s="587"/>
    </row>
    <row r="692" spans="2:48" ht="16" hidden="1">
      <c r="B692" s="635" t="s">
        <v>1237</v>
      </c>
      <c r="C692" s="636"/>
      <c r="AV692">
        <f t="shared" ref="AV692" ca="1" si="167">+$F668*AV668+$F690*AV690</f>
        <v>0</v>
      </c>
    </row>
    <row r="693" spans="2:48" hidden="1">
      <c r="B693" s="629" t="s">
        <v>1238</v>
      </c>
      <c r="AV693">
        <f ca="1">+AV692-AU692</f>
        <v>0</v>
      </c>
    </row>
    <row r="694" spans="2:48" hidden="1">
      <c r="B694" s="587" t="s">
        <v>1239</v>
      </c>
      <c r="AV694">
        <f t="shared" ref="AV694" si="168">+EXP(AV690)</f>
        <v>1.0356197087996233</v>
      </c>
    </row>
    <row r="695" spans="2:48" hidden="1">
      <c r="B695" s="629" t="s">
        <v>1240</v>
      </c>
      <c r="AV695">
        <f t="shared" ref="AV695" ca="1" si="169">+AV693+AV676-AV628</f>
        <v>0.02</v>
      </c>
    </row>
    <row r="696" spans="2:48" hidden="1">
      <c r="B696" s="587" t="s">
        <v>1241</v>
      </c>
      <c r="AV696">
        <f ca="1">+AU696*(1+AV695)</f>
        <v>0</v>
      </c>
    </row>
    <row r="697" spans="2:48" hidden="1">
      <c r="B697" s="587" t="s">
        <v>1242</v>
      </c>
      <c r="AV697">
        <f t="shared" ref="AV697" si="170">+AU697*(1+AV683)</f>
        <v>0</v>
      </c>
    </row>
    <row r="698" spans="2:48" hidden="1">
      <c r="B698" s="587" t="s">
        <v>1243</v>
      </c>
      <c r="AV698" t="e">
        <f t="shared" ref="AV698" ca="1" si="171">+LN(AV696/AV697)</f>
        <v>#DIV/0!</v>
      </c>
    </row>
    <row r="699" spans="2:48" hidden="1">
      <c r="B699" s="629" t="s">
        <v>1244</v>
      </c>
      <c r="AV699">
        <f ca="1">+AV462+AV693-AV628</f>
        <v>0</v>
      </c>
    </row>
    <row r="700" spans="2:48" hidden="1">
      <c r="B700" s="629" t="s">
        <v>1245</v>
      </c>
      <c r="AV700">
        <f ca="1">+AV486+AV693-AV628</f>
        <v>7.9079010811725817E-2</v>
      </c>
    </row>
    <row r="701" spans="2:48" hidden="1">
      <c r="B701" s="629"/>
    </row>
    <row r="702" spans="2:48" hidden="1">
      <c r="B702" s="563" t="s">
        <v>1246</v>
      </c>
    </row>
    <row r="703" spans="2:48" hidden="1">
      <c r="B703" s="637" t="s">
        <v>1247</v>
      </c>
    </row>
    <row r="704" spans="2:48" hidden="1">
      <c r="B704" s="638" t="s">
        <v>1248</v>
      </c>
    </row>
    <row r="705" spans="2:48" hidden="1">
      <c r="B705" s="637" t="s">
        <v>1249</v>
      </c>
    </row>
    <row r="706" spans="2:48" hidden="1">
      <c r="B706" s="637" t="s">
        <v>1250</v>
      </c>
    </row>
    <row r="707" spans="2:48" hidden="1">
      <c r="B707" s="637" t="s">
        <v>1251</v>
      </c>
    </row>
    <row r="708" spans="2:48" hidden="1">
      <c r="B708" s="639" t="s">
        <v>1252</v>
      </c>
    </row>
    <row r="709" spans="2:48" hidden="1">
      <c r="B709"/>
    </row>
    <row r="710" spans="2:48" ht="16" hidden="1">
      <c r="B710" s="549" t="s">
        <v>1253</v>
      </c>
      <c r="AV710">
        <f t="shared" ref="AV710" si="172">+AV$466</f>
        <v>0</v>
      </c>
    </row>
    <row r="711" spans="2:48" hidden="1">
      <c r="B711" s="216" t="s">
        <v>1254</v>
      </c>
    </row>
    <row r="712" spans="2:48" hidden="1">
      <c r="B712" s="640" t="s">
        <v>1255</v>
      </c>
      <c r="AV712">
        <f t="shared" ref="AV712" ca="1" si="173">+AV714-AV719</f>
        <v>-5.5000000000000007E-2</v>
      </c>
    </row>
    <row r="713" spans="2:48" hidden="1">
      <c r="B713" s="640" t="s">
        <v>1256</v>
      </c>
      <c r="AV713">
        <f ca="1">+AV715-AV718</f>
        <v>-5.5000000000000007E-2</v>
      </c>
    </row>
    <row r="714" spans="2:48" hidden="1">
      <c r="B714" s="641" t="s">
        <v>1257</v>
      </c>
      <c r="C714" s="642"/>
      <c r="AV714">
        <f ca="1">+AV715-AV725</f>
        <v>-3.5000000000000003E-2</v>
      </c>
    </row>
    <row r="715" spans="2:48" ht="16" hidden="1">
      <c r="B715" s="635" t="s">
        <v>1258</v>
      </c>
      <c r="C715" s="643" t="s">
        <v>1259</v>
      </c>
      <c r="AV715">
        <f ca="1">+$F717*AV717+(1-$F717)*(AV718+$F721*AV721+IF(AV723&lt;0,1.1,$F723)*AV723+$F728*AV728)+AV732</f>
        <v>-3.5000000000000003E-2</v>
      </c>
    </row>
    <row r="716" spans="2:48" hidden="1">
      <c r="B716" t="s">
        <v>1260</v>
      </c>
      <c r="C716" s="575" t="s">
        <v>1261</v>
      </c>
      <c r="AV716">
        <f t="shared" ref="AV716" si="174">+AV448</f>
        <v>0</v>
      </c>
    </row>
    <row r="717" spans="2:48" hidden="1">
      <c r="B717" t="s">
        <v>1262</v>
      </c>
      <c r="C717" s="644">
        <v>0.7</v>
      </c>
      <c r="AV717">
        <f>+AU716</f>
        <v>0</v>
      </c>
    </row>
    <row r="718" spans="2:48" hidden="1">
      <c r="B718" t="s">
        <v>1263</v>
      </c>
      <c r="C718" s="633" t="s">
        <v>1264</v>
      </c>
      <c r="AV718">
        <f t="shared" ref="AV718" si="175">+AV719+AV720</f>
        <v>0.02</v>
      </c>
    </row>
    <row r="719" spans="2:48" hidden="1">
      <c r="B719" t="s">
        <v>1265</v>
      </c>
      <c r="AV719">
        <v>0.02</v>
      </c>
    </row>
    <row r="720" spans="2:48" hidden="1">
      <c r="B720" t="s">
        <v>1266</v>
      </c>
      <c r="C720" s="644"/>
      <c r="AV720">
        <f t="shared" ref="AV720" si="176">+AW735</f>
        <v>0</v>
      </c>
    </row>
    <row r="721" spans="2:48" hidden="1">
      <c r="B721" t="s">
        <v>1267</v>
      </c>
      <c r="C721" s="644">
        <v>0.5</v>
      </c>
      <c r="AV721">
        <f t="shared" ref="AV721" si="177">+AV611</f>
        <v>0.4560824019902085</v>
      </c>
    </row>
    <row r="722" spans="2:48" hidden="1">
      <c r="B722" s="587" t="s">
        <v>1268</v>
      </c>
      <c r="C722" s="644"/>
      <c r="AV722">
        <f>+(1-$F717)*$F721*AV721</f>
        <v>0</v>
      </c>
    </row>
    <row r="723" spans="2:48" hidden="1">
      <c r="B723" t="s">
        <v>1269</v>
      </c>
      <c r="C723" s="644">
        <v>2.1</v>
      </c>
      <c r="AV723">
        <f t="shared" ref="AV723" si="178">+(AV725-AV727)</f>
        <v>-0.05</v>
      </c>
    </row>
    <row r="724" spans="2:48" hidden="1">
      <c r="B724" s="587" t="s">
        <v>1270</v>
      </c>
      <c r="C724" s="644"/>
      <c r="AV724">
        <f>+(1-$F717)*IF(AV723&lt;0,1.1,$F723)*AV723</f>
        <v>-5.5000000000000007E-2</v>
      </c>
    </row>
    <row r="725" spans="2:48" hidden="1">
      <c r="B725" t="s">
        <v>1271</v>
      </c>
      <c r="C725" s="644"/>
      <c r="AV725">
        <f t="shared" ref="AV725" si="179">+AW628</f>
        <v>0</v>
      </c>
    </row>
    <row r="726" spans="2:48" hidden="1">
      <c r="B726" t="s">
        <v>1272</v>
      </c>
      <c r="C726" s="644"/>
    </row>
    <row r="727" spans="2:48" hidden="1">
      <c r="B727" t="s">
        <v>1273</v>
      </c>
      <c r="C727" s="644"/>
      <c r="AV727">
        <f t="shared" ref="AV727" si="180">+AV735</f>
        <v>0.05</v>
      </c>
    </row>
    <row r="728" spans="2:48" hidden="1">
      <c r="B728" t="s">
        <v>1274</v>
      </c>
      <c r="C728" s="644">
        <v>0.2</v>
      </c>
      <c r="AV728">
        <f t="shared" ref="AV728" ca="1" si="181">+AV730-AV731</f>
        <v>-3.5000000000000003E-2</v>
      </c>
    </row>
    <row r="729" spans="2:48" hidden="1">
      <c r="B729" s="587" t="s">
        <v>1275</v>
      </c>
      <c r="C729" s="644"/>
      <c r="AV729">
        <f ca="1">+(1-$F717)*$F728*AV728</f>
        <v>0</v>
      </c>
    </row>
    <row r="730" spans="2:48" hidden="1">
      <c r="B730" t="s">
        <v>1276</v>
      </c>
      <c r="C730" s="644"/>
      <c r="AV730">
        <f ca="1">+AV692</f>
        <v>0</v>
      </c>
    </row>
    <row r="731" spans="2:48" hidden="1">
      <c r="B731" t="s">
        <v>1277</v>
      </c>
      <c r="C731" s="644"/>
      <c r="AV731">
        <f t="shared" ref="AV731" si="182">+AV690</f>
        <v>3.5000000000000003E-2</v>
      </c>
    </row>
    <row r="732" spans="2:48" hidden="1">
      <c r="B732" t="s">
        <v>1278</v>
      </c>
      <c r="C732" s="644">
        <v>1</v>
      </c>
      <c r="AV732">
        <v>0</v>
      </c>
    </row>
    <row r="733" spans="2:48" hidden="1">
      <c r="B733"/>
      <c r="C733" s="644"/>
    </row>
    <row r="734" spans="2:48" hidden="1">
      <c r="B734"/>
      <c r="C734" s="444" t="s">
        <v>1279</v>
      </c>
    </row>
    <row r="735" spans="2:48" hidden="1">
      <c r="B735" s="216" t="s">
        <v>1280</v>
      </c>
      <c r="C735" s="587">
        <v>0.5</v>
      </c>
      <c r="AV735">
        <f t="shared" ref="AV735" si="183">+$F735*AU735+(1-$F735)*AV736</f>
        <v>0.05</v>
      </c>
    </row>
    <row r="736" spans="2:48" hidden="1">
      <c r="B736" t="s">
        <v>1281</v>
      </c>
      <c r="C736" s="587"/>
      <c r="AV736">
        <v>0.05</v>
      </c>
    </row>
    <row r="737" spans="2:48" hidden="1">
      <c r="B737" t="s">
        <v>1282</v>
      </c>
      <c r="C737" s="587"/>
    </row>
    <row r="738" spans="2:48" hidden="1">
      <c r="B738"/>
    </row>
    <row r="739" spans="2:48" hidden="1">
      <c r="B739" s="216" t="s">
        <v>1283</v>
      </c>
    </row>
    <row r="740" spans="2:48" hidden="1">
      <c r="B740" t="s">
        <v>1284</v>
      </c>
      <c r="C740" s="643" t="s">
        <v>1259</v>
      </c>
      <c r="AV740">
        <f t="shared" ref="AV740" ca="1" si="184">+AV715</f>
        <v>-3.5000000000000003E-2</v>
      </c>
    </row>
    <row r="741" spans="2:48" hidden="1">
      <c r="B741" s="604" t="s">
        <v>1285</v>
      </c>
      <c r="AV741">
        <f t="shared" ref="AV741" si="185">+AV448</f>
        <v>0</v>
      </c>
    </row>
    <row r="742" spans="2:48" hidden="1">
      <c r="B742" t="s">
        <v>1286</v>
      </c>
      <c r="AV742">
        <v>0.02</v>
      </c>
    </row>
    <row r="743" spans="2:48" hidden="1">
      <c r="B743" t="s">
        <v>1287</v>
      </c>
      <c r="AV743">
        <f ca="1">+AV740+AV742</f>
        <v>-1.5000000000000003E-2</v>
      </c>
    </row>
    <row r="744" spans="2:48" hidden="1">
      <c r="B744" s="216" t="s">
        <v>1288</v>
      </c>
      <c r="AV744">
        <f ca="1">+AV743-AW$748</f>
        <v>-1.5000000000000003E-2</v>
      </c>
    </row>
    <row r="745" spans="2:48" hidden="1">
      <c r="B745" t="s">
        <v>1289</v>
      </c>
      <c r="AV745">
        <v>0.09</v>
      </c>
    </row>
    <row r="746" spans="2:48" hidden="1">
      <c r="B746" t="s">
        <v>1290</v>
      </c>
      <c r="AV746">
        <f ca="1">+AV743+AV745</f>
        <v>7.4999999999999997E-2</v>
      </c>
    </row>
    <row r="747" spans="2:48" hidden="1">
      <c r="B747" s="216" t="s">
        <v>1291</v>
      </c>
      <c r="AV747">
        <f ca="1">+AV746-AW$748</f>
        <v>7.4999999999999997E-2</v>
      </c>
    </row>
    <row r="748" spans="2:48" hidden="1">
      <c r="B748" t="s">
        <v>1292</v>
      </c>
      <c r="C748" s="643" t="s">
        <v>1293</v>
      </c>
      <c r="AV748">
        <f ca="1">+AV628</f>
        <v>0</v>
      </c>
    </row>
    <row r="749" spans="2:48" hidden="1">
      <c r="B749"/>
    </row>
    <row r="750" spans="2:48" hidden="1">
      <c r="B750" s="216" t="s">
        <v>1294</v>
      </c>
    </row>
    <row r="751" spans="2:48" ht="16" hidden="1">
      <c r="B751" s="635" t="s">
        <v>1295</v>
      </c>
      <c r="C751" s="643" t="s">
        <v>1296</v>
      </c>
      <c r="AV751" t="e">
        <f t="shared" ref="AV751" ca="1" si="186">+$F754*AV754+(1-$F754)*($F756*AV756+$F763*(AV763-AU763)-AV761)</f>
        <v>#DIV/0!</v>
      </c>
    </row>
    <row r="752" spans="2:48" hidden="1">
      <c r="B752" t="s">
        <v>1297</v>
      </c>
      <c r="AV752" t="e">
        <f t="shared" ref="AV752" ca="1" si="187">+AV753/AU753-1</f>
        <v>#DIV/0!</v>
      </c>
    </row>
    <row r="753" spans="2:48" hidden="1">
      <c r="B753" s="629" t="s">
        <v>1298</v>
      </c>
      <c r="C753" s="576" t="s">
        <v>1127</v>
      </c>
      <c r="AV753" t="e">
        <f ca="1">+AU753*(1+AV751)</f>
        <v>#DIV/0!</v>
      </c>
    </row>
    <row r="754" spans="2:48" hidden="1">
      <c r="B754" t="s">
        <v>1299</v>
      </c>
      <c r="C754" s="497">
        <v>0.5</v>
      </c>
      <c r="AV754" t="e">
        <f>+AV755/AU755-1</f>
        <v>#DIV/0!</v>
      </c>
    </row>
    <row r="755" spans="2:48" hidden="1">
      <c r="B755" t="s">
        <v>1300</v>
      </c>
      <c r="AV755">
        <f t="shared" ref="AV755" si="188">+AU753</f>
        <v>0</v>
      </c>
    </row>
    <row r="756" spans="2:48" hidden="1">
      <c r="B756" t="s">
        <v>1301</v>
      </c>
      <c r="C756" s="497">
        <v>1</v>
      </c>
      <c r="AV756" t="e">
        <f t="shared" ref="AV756" ca="1" si="189">+AV757/AU757-1</f>
        <v>#DIV/0!</v>
      </c>
    </row>
    <row r="757" spans="2:48" hidden="1">
      <c r="B757" t="s">
        <v>1302</v>
      </c>
      <c r="AV757">
        <f t="shared" ref="AV757" ca="1" si="190">+AV758*AV760</f>
        <v>0</v>
      </c>
    </row>
    <row r="758" spans="2:48" hidden="1">
      <c r="B758" t="s">
        <v>1303</v>
      </c>
      <c r="AV758">
        <f t="shared" ref="AV758" si="191">+AV575</f>
        <v>1452</v>
      </c>
    </row>
    <row r="759" spans="2:48" hidden="1">
      <c r="B759" t="s">
        <v>1304</v>
      </c>
      <c r="AV759">
        <f ca="1">+AV641</f>
        <v>0</v>
      </c>
    </row>
    <row r="760" spans="2:48" hidden="1">
      <c r="B760" t="s">
        <v>1305</v>
      </c>
      <c r="AV760">
        <f t="shared" ref="AV760" ca="1" si="192">+AU760*(1+AV759)</f>
        <v>0</v>
      </c>
    </row>
    <row r="761" spans="2:48" hidden="1">
      <c r="B761" t="s">
        <v>1306</v>
      </c>
      <c r="AV761">
        <f>+AV762</f>
        <v>-0.03</v>
      </c>
    </row>
    <row r="762" spans="2:48" hidden="1">
      <c r="B762" s="497" t="s">
        <v>1307</v>
      </c>
      <c r="AV762">
        <v>-0.03</v>
      </c>
    </row>
    <row r="763" spans="2:48" hidden="1">
      <c r="B763" t="s">
        <v>1308</v>
      </c>
      <c r="C763" s="497">
        <v>-0.05</v>
      </c>
      <c r="AV763">
        <f ca="1">+AV715</f>
        <v>-3.5000000000000003E-2</v>
      </c>
    </row>
    <row r="764" spans="2:48" hidden="1">
      <c r="B764"/>
    </row>
    <row r="765" spans="2:48" hidden="1">
      <c r="B765" s="216" t="s">
        <v>1309</v>
      </c>
    </row>
    <row r="766" spans="2:48" hidden="1">
      <c r="B766" t="s">
        <v>1310</v>
      </c>
      <c r="AV766" t="e">
        <f t="shared" ref="AV766" ca="1" si="193">+AV753/AV767</f>
        <v>#DIV/0!</v>
      </c>
    </row>
    <row r="767" spans="2:48" hidden="1">
      <c r="B767" t="s">
        <v>1311</v>
      </c>
      <c r="AV767">
        <f t="shared" ref="AV767" si="194">+AV435</f>
        <v>3.1958627519893268</v>
      </c>
    </row>
    <row r="768" spans="2:48" hidden="1">
      <c r="B768" t="s">
        <v>1312</v>
      </c>
      <c r="C768" s="444" t="s">
        <v>1220</v>
      </c>
      <c r="AV768">
        <f t="shared" ref="AV768" si="195">+AV394</f>
        <v>0</v>
      </c>
    </row>
    <row r="769" spans="2:48" hidden="1">
      <c r="B769" t="s">
        <v>1313</v>
      </c>
      <c r="C769" s="444" t="s">
        <v>1314</v>
      </c>
      <c r="AV769" t="e">
        <f t="shared" ref="AV769" ca="1" si="196">+AV753-AV768</f>
        <v>#DIV/0!</v>
      </c>
    </row>
    <row r="770" spans="2:48" hidden="1">
      <c r="B770"/>
    </row>
    <row r="771" spans="2:48" hidden="1">
      <c r="B771"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3 AV755" formula="1"/>
    <ignoredError sqref="AV754"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M364"/>
  <sheetViews>
    <sheetView zoomScale="86" zoomScaleNormal="86" workbookViewId="0">
      <pane xSplit="1" ySplit="5" topLeftCell="MS252" activePane="bottomRight" state="frozen"/>
      <selection pane="topRight" activeCell="B1" sqref="B1"/>
      <selection pane="bottomLeft" activeCell="A2" sqref="A2"/>
      <selection pane="bottomRight" activeCell="NC268" sqref="NC268"/>
    </sheetView>
  </sheetViews>
  <sheetFormatPr defaultRowHeight="14.75" outlineLevelCol="1"/>
  <cols>
    <col min="1" max="1" width="57.81640625" style="1" customWidth="1"/>
    <col min="2" max="321" width="8.453125" customWidth="1" outlineLevel="1"/>
    <col min="322" max="322" width="8.7265625" style="538" customWidth="1" outlineLevel="1"/>
    <col min="323" max="337" width="8.453125" customWidth="1" outlineLevel="1"/>
    <col min="338" max="345" width="9.1796875" bestFit="1" customWidth="1" outlineLevel="1"/>
    <col min="346" max="346" width="9.54296875" customWidth="1" outlineLevel="1"/>
    <col min="347" max="361" width="9.1796875" bestFit="1" customWidth="1" outlineLevel="1"/>
    <col min="362" max="362" width="10.453125" customWidth="1"/>
  </cols>
  <sheetData>
    <row r="5" spans="1:361"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906"/>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906"/>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906"/>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906"/>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906"/>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907"/>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907"/>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907"/>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907"/>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907"/>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907"/>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907"/>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907"/>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907"/>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907"/>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907"/>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907"/>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907"/>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907"/>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907"/>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907"/>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907"/>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907"/>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907"/>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907"/>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907"/>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907"/>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907"/>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907"/>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907"/>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908"/>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0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910"/>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911"/>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911"/>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911"/>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911"/>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911"/>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911"/>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911"/>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911"/>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911"/>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911"/>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911"/>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12"/>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913"/>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913"/>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914"/>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914"/>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91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914"/>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914"/>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914"/>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914"/>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91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914"/>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914"/>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914"/>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914"/>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914"/>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916"/>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5.5"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913"/>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913"/>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914"/>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914"/>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913"/>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914"/>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914"/>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914"/>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914"/>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913"/>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914"/>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914"/>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914"/>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914"/>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914"/>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916"/>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5.5" thickTop="1">
      <c r="A97" s="353" t="s">
        <v>944</v>
      </c>
    </row>
    <row r="98" spans="1:361">
      <c r="A98" s="353"/>
    </row>
    <row r="99" spans="1:361"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917"/>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91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917"/>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919"/>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919"/>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91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917"/>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920"/>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919"/>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919"/>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920"/>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91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917"/>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920"/>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919"/>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919"/>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920"/>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919"/>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916"/>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921"/>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921"/>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922"/>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922"/>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923"/>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923"/>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922"/>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923"/>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924"/>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925"/>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922"/>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925"/>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922"/>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916"/>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5.5" thickTop="1">
      <c r="A134" s="451"/>
    </row>
    <row r="135" spans="1:361"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922"/>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922"/>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923"/>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923"/>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922"/>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923"/>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924"/>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925"/>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922"/>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7">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925"/>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7">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922"/>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7" ht="13.5" customHeight="1">
      <c r="A147" s="353" t="s">
        <v>948</v>
      </c>
    </row>
    <row r="148" spans="1:377" ht="13.5" customHeight="1">
      <c r="A148" s="353"/>
    </row>
    <row r="149" spans="1:377" ht="13.5" customHeight="1">
      <c r="A149" s="353"/>
    </row>
    <row r="150" spans="1:377" ht="13.5" customHeight="1"/>
    <row r="151" spans="1:377" s="90" customFormat="1" ht="18.75" customHeight="1">
      <c r="A151" s="536" t="s">
        <v>1462</v>
      </c>
      <c r="DF151" s="90" t="s">
        <v>949</v>
      </c>
      <c r="LJ151" s="912"/>
    </row>
    <row r="152" spans="1:377" ht="15.75">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c r="NG152" s="273">
        <v>45931</v>
      </c>
      <c r="NH152" s="273">
        <v>45962</v>
      </c>
      <c r="NI152" s="273">
        <v>45992</v>
      </c>
      <c r="NJ152" s="273">
        <v>46023</v>
      </c>
      <c r="NK152" s="273">
        <v>46054</v>
      </c>
      <c r="NL152" s="273">
        <v>46082</v>
      </c>
      <c r="NM152" s="273">
        <v>46113</v>
      </c>
    </row>
    <row r="153" spans="1:377" ht="15.75">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c r="NG153" s="699">
        <v>193.39084002336142</v>
      </c>
      <c r="NH153" s="699">
        <v>193.74242091451629</v>
      </c>
      <c r="NI153" s="699">
        <v>193.71328824754318</v>
      </c>
      <c r="NJ153" s="699">
        <v>196.32439118665604</v>
      </c>
      <c r="NK153" s="699">
        <v>198.17490768710144</v>
      </c>
      <c r="NL153" s="699">
        <v>200.7910616496666</v>
      </c>
      <c r="NM153" s="699">
        <v>210.26150460349692</v>
      </c>
    </row>
    <row r="154" spans="1:377">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980">
        <v>80.141838056057111</v>
      </c>
      <c r="FP154" s="980">
        <v>80.611699171994871</v>
      </c>
      <c r="FQ154" s="980">
        <v>80.621082191691258</v>
      </c>
      <c r="FR154" s="980">
        <v>79.996300725459477</v>
      </c>
      <c r="FS154" s="980">
        <v>79.543352067329295</v>
      </c>
      <c r="FT154" s="980">
        <v>80.655445295392596</v>
      </c>
      <c r="FU154" s="980">
        <v>81.895496562985983</v>
      </c>
      <c r="FV154" s="980">
        <v>83.680725849613452</v>
      </c>
      <c r="FW154" s="980">
        <v>84.741619690135522</v>
      </c>
      <c r="FX154" s="980">
        <v>85.386385170685202</v>
      </c>
      <c r="FY154" s="980">
        <v>84.085675584897885</v>
      </c>
      <c r="FZ154" s="980">
        <v>83.300608830926478</v>
      </c>
      <c r="GA154" s="980">
        <v>82.861935848387688</v>
      </c>
      <c r="GB154" s="980">
        <v>83.172830593359564</v>
      </c>
      <c r="GC154" s="980">
        <v>83.598976609251025</v>
      </c>
      <c r="GD154" s="980">
        <v>84.114938423166109</v>
      </c>
      <c r="GE154" s="980">
        <v>84.468758598559788</v>
      </c>
      <c r="GF154" s="980">
        <v>83.919952409604093</v>
      </c>
      <c r="GG154" s="980">
        <v>84.047647150079172</v>
      </c>
      <c r="GH154" s="980">
        <v>85.223687668830976</v>
      </c>
      <c r="GI154" s="980">
        <v>84.921360026752765</v>
      </c>
      <c r="GJ154" s="980">
        <v>85.398452307468332</v>
      </c>
      <c r="GK154" s="980">
        <v>84.06068387964784</v>
      </c>
      <c r="GL154" s="980">
        <v>84.13386800921792</v>
      </c>
      <c r="GM154" s="980">
        <v>84.888791709833157</v>
      </c>
      <c r="GN154" s="980">
        <v>86.095637820274135</v>
      </c>
      <c r="GO154" s="980">
        <v>87.004610994503395</v>
      </c>
      <c r="GP154" s="980">
        <v>87.134315351153575</v>
      </c>
      <c r="GQ154" s="980">
        <v>88.327481499824245</v>
      </c>
      <c r="GR154" s="980">
        <v>88.606893851619162</v>
      </c>
      <c r="GS154" s="980">
        <v>89.060372479774998</v>
      </c>
      <c r="GT154" s="980">
        <v>89.222908432795208</v>
      </c>
      <c r="GU154" s="980">
        <v>89.975923565118492</v>
      </c>
      <c r="GV154" s="980">
        <v>90.442172149375054</v>
      </c>
      <c r="GW154" s="980">
        <v>90.332435541148854</v>
      </c>
      <c r="GX154" s="980">
        <v>89.880065554327189</v>
      </c>
      <c r="GY154" s="980">
        <v>91.18850080451594</v>
      </c>
      <c r="GZ154" s="980">
        <v>93.376261053990703</v>
      </c>
      <c r="HA154" s="980">
        <v>93.364235947080147</v>
      </c>
      <c r="HB154" s="980">
        <v>94.908061272227542</v>
      </c>
      <c r="HC154" s="980">
        <v>93.697556988021447</v>
      </c>
      <c r="HD154" s="980">
        <v>93.675263025241961</v>
      </c>
      <c r="HE154" s="980">
        <v>94.806197949872924</v>
      </c>
      <c r="HF154" s="980">
        <v>94.785080472317404</v>
      </c>
      <c r="HG154" s="980">
        <v>94.82909233062459</v>
      </c>
      <c r="HH154" s="980">
        <v>94.47145231439265</v>
      </c>
      <c r="HI154" s="980">
        <v>93.366003434356827</v>
      </c>
      <c r="HJ154" s="980">
        <v>95.344196350187801</v>
      </c>
      <c r="HK154" s="980">
        <v>95.360038243002961</v>
      </c>
      <c r="HL154" s="980">
        <v>95.904044007900993</v>
      </c>
      <c r="HM154" s="980">
        <v>97.491158004275533</v>
      </c>
      <c r="HN154" s="980">
        <v>97.40629785232565</v>
      </c>
      <c r="HO154" s="980">
        <v>97.528135607573901</v>
      </c>
      <c r="HP154" s="980">
        <v>97.520255920766516</v>
      </c>
      <c r="HQ154" s="980">
        <v>98.877406991776866</v>
      </c>
      <c r="HR154" s="980">
        <v>99.979112370472365</v>
      </c>
      <c r="HS154" s="980">
        <v>100.54423766284994</v>
      </c>
      <c r="HT154" s="980">
        <v>97.192169157524077</v>
      </c>
      <c r="HU154" s="980">
        <v>97.264873386645149</v>
      </c>
      <c r="HV154" s="980">
        <v>97.255486219470697</v>
      </c>
      <c r="HW154" s="980">
        <v>98.938671354384539</v>
      </c>
      <c r="HX154" s="980">
        <v>99.737630045010718</v>
      </c>
      <c r="HY154" s="980">
        <v>100.25620925552134</v>
      </c>
      <c r="HZ154" s="980">
        <v>99.359623570950447</v>
      </c>
      <c r="IA154" s="980">
        <v>99.278944436975692</v>
      </c>
      <c r="IB154" s="980">
        <v>99.058106267276813</v>
      </c>
      <c r="IC154" s="980">
        <v>99.289045201614158</v>
      </c>
      <c r="ID154" s="980">
        <v>99.842797643924911</v>
      </c>
      <c r="IE154" s="980">
        <v>100.29551474596344</v>
      </c>
      <c r="IF154" s="980">
        <v>99.511484093267597</v>
      </c>
      <c r="IG154" s="980">
        <v>99.174417952652831</v>
      </c>
      <c r="IH154" s="980">
        <v>98.685490609831717</v>
      </c>
      <c r="II154" s="980">
        <v>99.149564022901089</v>
      </c>
      <c r="IJ154" s="980">
        <v>99.895293198159038</v>
      </c>
      <c r="IK154" s="980">
        <v>100.78869523333512</v>
      </c>
      <c r="IL154" s="980">
        <v>101.53644030030874</v>
      </c>
      <c r="IM154" s="980">
        <v>101.46734012968793</v>
      </c>
      <c r="IN154" s="980">
        <v>101.18691576369585</v>
      </c>
      <c r="IO154" s="980">
        <v>102.10918487640089</v>
      </c>
      <c r="IP154" s="980">
        <v>103.4886962511378</v>
      </c>
      <c r="IQ154" s="980">
        <v>103.36535113054978</v>
      </c>
      <c r="IR154" s="980">
        <v>104.92100341943899</v>
      </c>
      <c r="IS154" s="980">
        <v>104.23082535371316</v>
      </c>
      <c r="IT154" s="980">
        <v>103.66067226748385</v>
      </c>
      <c r="IU154" s="980">
        <v>104.22364780069879</v>
      </c>
      <c r="IV154" s="980">
        <v>105.31704044374804</v>
      </c>
      <c r="IW154" s="980">
        <v>105.89314692438002</v>
      </c>
      <c r="IX154" s="980">
        <v>106.39991772213672</v>
      </c>
      <c r="IY154" s="980">
        <v>107.59004561771359</v>
      </c>
      <c r="IZ154" s="980">
        <v>108.56845330149741</v>
      </c>
      <c r="JA154" s="980">
        <v>109.11435126434172</v>
      </c>
      <c r="JB154" s="980">
        <v>109.79991789473311</v>
      </c>
      <c r="JC154" s="980">
        <v>111.28381035309238</v>
      </c>
      <c r="JD154" s="980">
        <v>111.2249527269684</v>
      </c>
      <c r="JE154" s="980">
        <v>111.43777366419552</v>
      </c>
      <c r="JF154" s="980">
        <v>111.18703822919244</v>
      </c>
      <c r="JG154" s="980">
        <v>112.47181126673503</v>
      </c>
      <c r="JH154" s="980">
        <v>113.02968938804658</v>
      </c>
      <c r="JI154" s="980">
        <v>113.27680842647884</v>
      </c>
      <c r="JJ154" s="980">
        <v>113.26460819064295</v>
      </c>
      <c r="JK154" s="980">
        <v>112.1138443519197</v>
      </c>
      <c r="JL154" s="980">
        <v>112.18329350846663</v>
      </c>
      <c r="JM154" s="980">
        <v>112.52711609574028</v>
      </c>
      <c r="JN154" s="980">
        <v>113.61217100462815</v>
      </c>
      <c r="JO154" s="980">
        <v>114.90044128732467</v>
      </c>
      <c r="JP154" s="980">
        <v>113.18191878827751</v>
      </c>
      <c r="JQ154" s="980">
        <v>111.14168230102327</v>
      </c>
      <c r="JR154" s="980">
        <v>111.56014432451335</v>
      </c>
      <c r="JS154" s="980">
        <v>112.2536262619449</v>
      </c>
      <c r="JT154" s="980">
        <v>112.7677718293473</v>
      </c>
      <c r="JU154" s="980">
        <v>114.75981255411082</v>
      </c>
      <c r="JV154" s="980">
        <v>116.41431224396543</v>
      </c>
      <c r="JW154" s="980">
        <v>114.95846424754461</v>
      </c>
      <c r="JX154" s="980">
        <v>113.41041026082945</v>
      </c>
      <c r="JY154" s="980">
        <v>113.73727932133524</v>
      </c>
      <c r="JZ154" s="980">
        <v>114.1266037801482</v>
      </c>
      <c r="KA154" s="980">
        <v>113.18294956327902</v>
      </c>
      <c r="KB154" s="980">
        <v>112.41432576697171</v>
      </c>
      <c r="KC154" s="980">
        <v>111.91855075178421</v>
      </c>
      <c r="KD154" s="980">
        <v>112.3790360627472</v>
      </c>
      <c r="KE154" s="980">
        <v>112.76571545625055</v>
      </c>
      <c r="KF154" s="980">
        <v>113.97607501487592</v>
      </c>
      <c r="KG154" s="980">
        <v>114.42435459721921</v>
      </c>
      <c r="KH154" s="980">
        <v>115.47457621583814</v>
      </c>
      <c r="KI154" s="980">
        <v>115.04775689147303</v>
      </c>
      <c r="KJ154" s="980">
        <v>114.71464270787033</v>
      </c>
      <c r="KK154" s="980">
        <v>116.03262868254309</v>
      </c>
      <c r="KL154" s="980">
        <v>117.30328915709993</v>
      </c>
      <c r="KM154" s="980">
        <v>118.16893985169769</v>
      </c>
      <c r="KN154" s="980">
        <v>121.01013177741649</v>
      </c>
      <c r="KO154" s="980">
        <v>120.47273084581293</v>
      </c>
      <c r="KP154" s="980">
        <v>121.21364729386266</v>
      </c>
      <c r="KQ154" s="980">
        <v>123.54294640934548</v>
      </c>
      <c r="KR154" s="980">
        <v>124.91870159580529</v>
      </c>
      <c r="KS154" s="980">
        <v>124.42856503722551</v>
      </c>
      <c r="KT154" s="980">
        <v>127.13472745886158</v>
      </c>
      <c r="KU154" s="980">
        <v>126.89151571652336</v>
      </c>
      <c r="KV154" s="980">
        <v>127.20619772549323</v>
      </c>
      <c r="KW154" s="980">
        <v>127.81643740499619</v>
      </c>
      <c r="KX154" s="980">
        <v>128.97835270631103</v>
      </c>
      <c r="KY154" s="980">
        <v>127.77238340524379</v>
      </c>
      <c r="KZ154" s="980">
        <v>125.99024403781401</v>
      </c>
      <c r="LA154" s="980">
        <v>124.60607058362204</v>
      </c>
      <c r="LB154" s="980">
        <v>123.79571055251037</v>
      </c>
      <c r="LC154" s="980">
        <v>124.19795964490811</v>
      </c>
      <c r="LD154" s="980">
        <v>126.07729396206281</v>
      </c>
      <c r="LE154" s="980">
        <v>125.85026741456495</v>
      </c>
      <c r="LF154" s="980">
        <v>124.82846530558355</v>
      </c>
      <c r="LG154" s="980">
        <v>124.47234217074582</v>
      </c>
      <c r="LH154" s="980">
        <v>124.43000039479776</v>
      </c>
      <c r="LI154" s="980">
        <v>124.50391723673833</v>
      </c>
      <c r="LJ154" s="980">
        <v>125.16623359545737</v>
      </c>
      <c r="LK154" s="980">
        <v>125.97020099882026</v>
      </c>
      <c r="LL154" s="980">
        <v>124.98765312042029</v>
      </c>
      <c r="LM154" s="980">
        <v>124.73085451781411</v>
      </c>
      <c r="LN154" s="980">
        <v>127.6132148912283</v>
      </c>
      <c r="LO154" s="980">
        <v>130.05914895829511</v>
      </c>
      <c r="LP154" s="980">
        <v>133.90884243042888</v>
      </c>
      <c r="LQ154" s="980">
        <v>137.12829257842355</v>
      </c>
      <c r="LR154" s="980">
        <v>139.53285825705547</v>
      </c>
      <c r="LS154" s="980">
        <v>140.70990079784607</v>
      </c>
      <c r="LT154" s="980">
        <v>143.08115362509801</v>
      </c>
      <c r="LU154" s="980">
        <v>143.75060432424246</v>
      </c>
      <c r="LV154" s="980">
        <v>146.85772087390529</v>
      </c>
      <c r="LW154" s="980">
        <v>151.89499520539843</v>
      </c>
      <c r="LX154" s="980">
        <v>153.56957824816377</v>
      </c>
      <c r="LY154" s="980">
        <v>153.37189536571941</v>
      </c>
      <c r="LZ154" s="980">
        <v>155.62868725552042</v>
      </c>
      <c r="MA154" s="980">
        <v>159.23898891266884</v>
      </c>
      <c r="MB154" s="980">
        <v>162.72160586734191</v>
      </c>
      <c r="MC154" s="980">
        <v>164.79620178826474</v>
      </c>
      <c r="MD154" s="980">
        <v>162.34666371758792</v>
      </c>
      <c r="ME154" s="980">
        <v>162.92998101038506</v>
      </c>
      <c r="MF154" s="980">
        <v>162.30410203199054</v>
      </c>
      <c r="MG154" s="980">
        <v>163.41581955215671</v>
      </c>
      <c r="MH154" s="980">
        <v>170.3562419670391</v>
      </c>
      <c r="MI154" s="980">
        <v>170.35145614528977</v>
      </c>
      <c r="MJ154" s="980">
        <v>168.05468297790193</v>
      </c>
      <c r="MK154" s="980">
        <v>162.95512983683622</v>
      </c>
      <c r="ML154" s="980">
        <v>162.69466754083612</v>
      </c>
      <c r="MM154" s="980">
        <v>165.8732713045265</v>
      </c>
      <c r="MN154" s="980">
        <v>167.88408457475811</v>
      </c>
      <c r="MO154" s="980">
        <v>169.60654370915955</v>
      </c>
      <c r="MP154" s="980">
        <v>170.11835209540368</v>
      </c>
      <c r="MQ154" s="980">
        <v>169.70823091579939</v>
      </c>
      <c r="MR154" s="981">
        <v>169.22957427622751</v>
      </c>
      <c r="MS154" s="981">
        <v>170.42228788926533</v>
      </c>
      <c r="MT154" s="981">
        <v>172.90059593748794</v>
      </c>
      <c r="MU154" s="981">
        <v>176.22124949101095</v>
      </c>
      <c r="MV154" s="981">
        <v>176.73520647821843</v>
      </c>
      <c r="MW154" s="981">
        <v>174.5518553611727</v>
      </c>
      <c r="MX154" s="981">
        <v>175.16082384797372</v>
      </c>
      <c r="MY154" s="981">
        <v>176.30768000296641</v>
      </c>
      <c r="MZ154" s="981">
        <v>178.98314881873958</v>
      </c>
      <c r="NA154" s="981">
        <v>181.33263914842433</v>
      </c>
      <c r="NB154" s="981">
        <v>181.47321644046156</v>
      </c>
      <c r="NC154" s="981">
        <v>180.70205137214916</v>
      </c>
      <c r="ND154" s="981">
        <v>179.82163285554981</v>
      </c>
      <c r="NE154" s="981">
        <v>181.21883985142196</v>
      </c>
      <c r="NF154" s="981">
        <v>183.57051627553258</v>
      </c>
      <c r="NG154" s="981">
        <v>186.79172632434822</v>
      </c>
      <c r="NH154" s="981">
        <v>186.94650065129338</v>
      </c>
      <c r="NI154" s="981">
        <v>186.61958190884599</v>
      </c>
      <c r="NJ154" s="981">
        <v>189.71517583292544</v>
      </c>
      <c r="NK154" s="981">
        <v>191.84219412558176</v>
      </c>
      <c r="NL154" s="981">
        <v>194.96831428791967</v>
      </c>
      <c r="NM154" s="981">
        <v>205.21051842826503</v>
      </c>
    </row>
    <row r="155" spans="1:377">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982">
        <v>229.81235242260064</v>
      </c>
      <c r="MS155" s="982">
        <v>232.71566868664667</v>
      </c>
      <c r="MT155" s="982">
        <v>239.82259852945526</v>
      </c>
      <c r="MU155" s="982">
        <v>250.62653249400395</v>
      </c>
      <c r="MV155" s="982">
        <v>251.12824150397236</v>
      </c>
      <c r="MW155" s="982">
        <v>242.50101077852585</v>
      </c>
      <c r="MX155" s="982">
        <v>241.38101627539646</v>
      </c>
      <c r="MY155" s="982">
        <v>244.3770781408235</v>
      </c>
      <c r="MZ155" s="982">
        <v>251.48220984090074</v>
      </c>
      <c r="NA155" s="982">
        <v>259.11825152463757</v>
      </c>
      <c r="NB155" s="982">
        <v>257.06267300761908</v>
      </c>
      <c r="NC155" s="982">
        <v>252.11493471335388</v>
      </c>
      <c r="ND155" s="982">
        <v>241.53944468780062</v>
      </c>
      <c r="NE155" s="982">
        <v>243.64116376743721</v>
      </c>
      <c r="NF155" s="982">
        <v>246.76453286975095</v>
      </c>
      <c r="NG155" s="982">
        <v>250.84448095666502</v>
      </c>
      <c r="NH155" s="982">
        <v>249.30898529322812</v>
      </c>
      <c r="NI155" s="982">
        <v>247.0344216674614</v>
      </c>
      <c r="NJ155" s="982">
        <v>252.02947878362613</v>
      </c>
      <c r="NK155" s="982">
        <v>253.35528252639298</v>
      </c>
      <c r="NL155" s="982">
        <v>259.73709213928322</v>
      </c>
      <c r="NM155" s="982">
        <v>272.0999678274344</v>
      </c>
    </row>
    <row r="156" spans="1:377">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983">
        <v>66.74426242488407</v>
      </c>
      <c r="FP156" s="983">
        <v>68.997108404089744</v>
      </c>
      <c r="FQ156" s="983">
        <v>69.566130016044198</v>
      </c>
      <c r="FR156" s="983">
        <v>67.232257151622122</v>
      </c>
      <c r="FS156" s="983">
        <v>65.780938751520083</v>
      </c>
      <c r="FT156" s="983">
        <v>66.656323056969697</v>
      </c>
      <c r="FU156" s="983">
        <v>73.043827591925648</v>
      </c>
      <c r="FV156" s="983">
        <v>82.434161955000661</v>
      </c>
      <c r="FW156" s="983">
        <v>84.881623663719438</v>
      </c>
      <c r="FX156" s="983">
        <v>85.750999749366329</v>
      </c>
      <c r="FY156" s="983">
        <v>78.629739070648483</v>
      </c>
      <c r="FZ156" s="983">
        <v>73.293448894248158</v>
      </c>
      <c r="GA156" s="983">
        <v>70.862398135710919</v>
      </c>
      <c r="GB156" s="983">
        <v>73.256346461115243</v>
      </c>
      <c r="GC156" s="983">
        <v>75.388580366775372</v>
      </c>
      <c r="GD156" s="983">
        <v>77.18287044130625</v>
      </c>
      <c r="GE156" s="983">
        <v>77.249624011013267</v>
      </c>
      <c r="GF156" s="983">
        <v>76.891963820892045</v>
      </c>
      <c r="GG156" s="983">
        <v>78.699360608827263</v>
      </c>
      <c r="GH156" s="983">
        <v>85.110587500175086</v>
      </c>
      <c r="GI156" s="983">
        <v>82.187678670089511</v>
      </c>
      <c r="GJ156" s="983">
        <v>83.257244868902802</v>
      </c>
      <c r="GK156" s="983">
        <v>77.841964819623939</v>
      </c>
      <c r="GL156" s="983">
        <v>75.113912256804284</v>
      </c>
      <c r="GM156" s="983">
        <v>76.587367454423116</v>
      </c>
      <c r="GN156" s="983">
        <v>81.503837114944588</v>
      </c>
      <c r="GO156" s="983">
        <v>84.90594729466271</v>
      </c>
      <c r="GP156" s="983">
        <v>81.170065369214669</v>
      </c>
      <c r="GQ156" s="983">
        <v>81.685475860998295</v>
      </c>
      <c r="GR156" s="983">
        <v>82.547194289130246</v>
      </c>
      <c r="GS156" s="983">
        <v>81.15414650052584</v>
      </c>
      <c r="GT156" s="983">
        <v>79.622567315220522</v>
      </c>
      <c r="GU156" s="983">
        <v>83.136440808910365</v>
      </c>
      <c r="GV156" s="983">
        <v>85.942613716033662</v>
      </c>
      <c r="GW156" s="983">
        <v>83.608206010861608</v>
      </c>
      <c r="GX156" s="983">
        <v>83.310906607001442</v>
      </c>
      <c r="GY156" s="983">
        <v>91.379012937161576</v>
      </c>
      <c r="GZ156" s="983">
        <v>100.83801263038214</v>
      </c>
      <c r="HA156" s="983">
        <v>100.26271183301313</v>
      </c>
      <c r="HB156" s="983">
        <v>99.766145385209043</v>
      </c>
      <c r="HC156" s="983">
        <v>96.477564271162123</v>
      </c>
      <c r="HD156" s="983">
        <v>97.628953660509779</v>
      </c>
      <c r="HE156" s="983">
        <v>101.57251445184937</v>
      </c>
      <c r="HF156" s="983">
        <v>102.12408208896312</v>
      </c>
      <c r="HG156" s="983">
        <v>100.46749472532839</v>
      </c>
      <c r="HH156" s="983">
        <v>97.176645362641068</v>
      </c>
      <c r="HI156" s="983">
        <v>92.459517648352588</v>
      </c>
      <c r="HJ156" s="983">
        <v>92.756573428424417</v>
      </c>
      <c r="HK156" s="983">
        <v>92.461199169958164</v>
      </c>
      <c r="HL156" s="983">
        <v>95.980138386758824</v>
      </c>
      <c r="HM156" s="983">
        <v>99.702744275166864</v>
      </c>
      <c r="HN156" s="983">
        <v>99.643859425557707</v>
      </c>
      <c r="HO156" s="983">
        <v>102.9521790099442</v>
      </c>
      <c r="HP156" s="983">
        <v>102.88832990179631</v>
      </c>
      <c r="HQ156" s="983">
        <v>109.01464362114504</v>
      </c>
      <c r="HR156" s="983">
        <v>116.93145075782412</v>
      </c>
      <c r="HS156" s="983">
        <v>117.20477551828404</v>
      </c>
      <c r="HT156" s="983">
        <v>109.29906199611709</v>
      </c>
      <c r="HU156" s="983">
        <v>97.056873428563506</v>
      </c>
      <c r="HV156" s="983">
        <v>93.907753116355977</v>
      </c>
      <c r="HW156" s="983">
        <v>100</v>
      </c>
      <c r="HX156" s="983">
        <v>104.60511721767573</v>
      </c>
      <c r="HY156" s="983">
        <v>106.19537623806865</v>
      </c>
      <c r="HZ156" s="983">
        <v>102.56268730247365</v>
      </c>
      <c r="IA156" s="983">
        <v>101.95111287169524</v>
      </c>
      <c r="IB156" s="983">
        <v>101.79497241373673</v>
      </c>
      <c r="IC156" s="983">
        <v>101.74579521439121</v>
      </c>
      <c r="ID156" s="983">
        <v>102.06542446010921</v>
      </c>
      <c r="IE156" s="983">
        <v>102.31558323431703</v>
      </c>
      <c r="IF156" s="983">
        <v>98.599387825156768</v>
      </c>
      <c r="IG156" s="983">
        <v>94.894220339896734</v>
      </c>
      <c r="IH156" s="983">
        <v>93.789069161245038</v>
      </c>
      <c r="II156" s="983">
        <v>96.11019770914983</v>
      </c>
      <c r="IJ156" s="983">
        <v>100.95970546194569</v>
      </c>
      <c r="IK156" s="983">
        <v>105.41789476148699</v>
      </c>
      <c r="IL156" s="983">
        <v>106.40266945722465</v>
      </c>
      <c r="IM156" s="983">
        <v>104.30268519817184</v>
      </c>
      <c r="IN156" s="983">
        <v>101.48982887587754</v>
      </c>
      <c r="IO156" s="983">
        <v>107.11671886216237</v>
      </c>
      <c r="IP156" s="983">
        <v>111.90396411832188</v>
      </c>
      <c r="IQ156" s="983">
        <v>112.52307863512684</v>
      </c>
      <c r="IR156" s="983">
        <v>116.46707276441256</v>
      </c>
      <c r="IS156" s="983">
        <v>111.97904418959527</v>
      </c>
      <c r="IT156" s="983">
        <v>107.81142111303043</v>
      </c>
      <c r="IU156" s="983">
        <v>109.00279567742346</v>
      </c>
      <c r="IV156" s="983">
        <v>113.91916470121301</v>
      </c>
      <c r="IW156" s="983">
        <v>114.22345396816021</v>
      </c>
      <c r="IX156" s="983">
        <v>114.77209643900385</v>
      </c>
      <c r="IY156" s="983">
        <v>117.98223104055857</v>
      </c>
      <c r="IZ156" s="983">
        <v>122.58718267200891</v>
      </c>
      <c r="JA156" s="983">
        <v>124.12816618073538</v>
      </c>
      <c r="JB156" s="983">
        <v>126.84510796527134</v>
      </c>
      <c r="JC156" s="983">
        <v>135.21970954491172</v>
      </c>
      <c r="JD156" s="983">
        <v>133.34135105286177</v>
      </c>
      <c r="JE156" s="983">
        <v>132.39168026459686</v>
      </c>
      <c r="JF156" s="983">
        <v>128.36689765490999</v>
      </c>
      <c r="JG156" s="983">
        <v>132.42580431004632</v>
      </c>
      <c r="JH156" s="983">
        <v>134.84718708998381</v>
      </c>
      <c r="JI156" s="983">
        <v>135.30512517740232</v>
      </c>
      <c r="JJ156" s="983">
        <v>131.76511215326545</v>
      </c>
      <c r="JK156" s="983">
        <v>126.19906369439873</v>
      </c>
      <c r="JL156" s="983">
        <v>125.26618662551631</v>
      </c>
      <c r="JM156" s="983">
        <v>128.64889237854879</v>
      </c>
      <c r="JN156" s="983">
        <v>136.31466730293363</v>
      </c>
      <c r="JO156" s="983">
        <v>142.53043210352499</v>
      </c>
      <c r="JP156" s="983">
        <v>132.64274367059093</v>
      </c>
      <c r="JQ156" s="983">
        <v>121.7171852699318</v>
      </c>
      <c r="JR156" s="983">
        <v>122.08297576922013</v>
      </c>
      <c r="JS156" s="983">
        <v>124.23383911702406</v>
      </c>
      <c r="JT156" s="983">
        <v>128.42388598631788</v>
      </c>
      <c r="JU156" s="983">
        <v>131.30890875588557</v>
      </c>
      <c r="JV156" s="983">
        <v>136.66962102654551</v>
      </c>
      <c r="JW156" s="983">
        <v>132.87314280285364</v>
      </c>
      <c r="JX156" s="983">
        <v>127.0640725751733</v>
      </c>
      <c r="JY156" s="983">
        <v>129.9902904477247</v>
      </c>
      <c r="JZ156" s="983">
        <v>130.12955870602477</v>
      </c>
      <c r="KA156" s="983">
        <v>124.51204063831713</v>
      </c>
      <c r="KB156" s="983">
        <v>120.34976138917631</v>
      </c>
      <c r="KC156" s="983">
        <v>118.33337062981849</v>
      </c>
      <c r="KD156" s="983">
        <v>118.41092899832569</v>
      </c>
      <c r="KE156" s="983">
        <v>120.03261276554444</v>
      </c>
      <c r="KF156" s="983">
        <v>126.10611282060339</v>
      </c>
      <c r="KG156" s="983">
        <v>127.00023006353723</v>
      </c>
      <c r="KH156" s="983">
        <v>131.24486622133782</v>
      </c>
      <c r="KI156" s="983">
        <v>127.8823800627098</v>
      </c>
      <c r="KJ156" s="983">
        <v>126.55284716427899</v>
      </c>
      <c r="KK156" s="983">
        <v>132.96127705138605</v>
      </c>
      <c r="KL156" s="983">
        <v>139.23294300818506</v>
      </c>
      <c r="KM156" s="983">
        <v>142.8473950652448</v>
      </c>
      <c r="KN156" s="983">
        <v>153.54314358134147</v>
      </c>
      <c r="KO156" s="983">
        <v>148.88805777507136</v>
      </c>
      <c r="KP156" s="983">
        <v>149.30854725022405</v>
      </c>
      <c r="KQ156" s="983">
        <v>155.93848903051614</v>
      </c>
      <c r="KR156" s="983">
        <v>161.69088943509766</v>
      </c>
      <c r="KS156" s="983">
        <v>153.73339465344074</v>
      </c>
      <c r="KT156" s="983">
        <v>151.07662419714683</v>
      </c>
      <c r="KU156" s="983">
        <v>151.60179317465432</v>
      </c>
      <c r="KV156" s="983">
        <v>153.74069410665413</v>
      </c>
      <c r="KW156" s="983">
        <v>158.76036834166746</v>
      </c>
      <c r="KX156" s="983">
        <v>165.04872963303058</v>
      </c>
      <c r="KY156" s="983">
        <v>166.45956392928352</v>
      </c>
      <c r="KZ156" s="983">
        <v>162.24708253626085</v>
      </c>
      <c r="LA156" s="983">
        <v>154.68844352641221</v>
      </c>
      <c r="LB156" s="983">
        <v>148.61841808814785</v>
      </c>
      <c r="LC156" s="983">
        <v>149.33369567251518</v>
      </c>
      <c r="LD156" s="983">
        <v>156.41620577361107</v>
      </c>
      <c r="LE156" s="983">
        <v>155.91636087511321</v>
      </c>
      <c r="LF156" s="983">
        <v>148.33421483901927</v>
      </c>
      <c r="LG156" s="983">
        <v>146.40501790347045</v>
      </c>
      <c r="LH156" s="983">
        <v>146.42545018936283</v>
      </c>
      <c r="LI156" s="983">
        <v>146.42484088269688</v>
      </c>
      <c r="LJ156" s="983">
        <v>150.19842592366061</v>
      </c>
      <c r="LK156" s="983">
        <v>151.13144282477921</v>
      </c>
      <c r="LL156" s="983">
        <v>142.73417833802219</v>
      </c>
      <c r="LM156" s="983">
        <v>139.23174692184716</v>
      </c>
      <c r="LN156" s="983">
        <v>150.54430163371984</v>
      </c>
      <c r="LO156" s="983">
        <v>157.26651107578226</v>
      </c>
      <c r="LP156" s="983">
        <v>159.97124218026553</v>
      </c>
      <c r="LQ156" s="983">
        <v>168.22645284455993</v>
      </c>
      <c r="LR156" s="983">
        <v>172.85192760260836</v>
      </c>
      <c r="LS156" s="983">
        <v>178.35987130679212</v>
      </c>
      <c r="LT156" s="983">
        <v>186.77360227983689</v>
      </c>
      <c r="LU156" s="983">
        <v>188.29220840202933</v>
      </c>
      <c r="LV156" s="983">
        <v>200.72772617448348</v>
      </c>
      <c r="LW156" s="983">
        <v>217.37141126142072</v>
      </c>
      <c r="LX156" s="983">
        <v>220.84422523735788</v>
      </c>
      <c r="LY156" s="983">
        <v>212.50364325394082</v>
      </c>
      <c r="LZ156" s="983">
        <v>220.76328441920944</v>
      </c>
      <c r="MA156" s="983">
        <v>238.16971935050995</v>
      </c>
      <c r="MB156" s="983">
        <v>251.73935640805502</v>
      </c>
      <c r="MC156" s="983">
        <v>256.72741316786119</v>
      </c>
      <c r="MD156" s="983">
        <v>246.11645867299728</v>
      </c>
      <c r="ME156" s="983">
        <v>246.15906026349845</v>
      </c>
      <c r="MF156" s="983">
        <v>241.87608629475955</v>
      </c>
      <c r="MG156" s="983">
        <v>248.7424657106277</v>
      </c>
      <c r="MH156" s="983">
        <v>281.19486172221394</v>
      </c>
      <c r="MI156" s="983">
        <v>278.62211408816296</v>
      </c>
      <c r="MJ156" s="983">
        <v>263.38820876936865</v>
      </c>
      <c r="MK156" s="983">
        <v>236.45033530918138</v>
      </c>
      <c r="ML156" s="983">
        <v>230.11426602680703</v>
      </c>
      <c r="MM156" s="983">
        <v>246.49037871021537</v>
      </c>
      <c r="MN156" s="983">
        <v>248.86171370300713</v>
      </c>
      <c r="MO156" s="983">
        <v>249.94880985343772</v>
      </c>
      <c r="MP156" s="983">
        <v>252.59116622101885</v>
      </c>
      <c r="MQ156" s="983">
        <v>253.22960809253868</v>
      </c>
      <c r="MR156" s="984">
        <v>248.08579295006888</v>
      </c>
      <c r="MS156" s="984">
        <v>254.2249720817797</v>
      </c>
      <c r="MT156" s="984">
        <v>267.16878074963432</v>
      </c>
      <c r="MU156" s="984">
        <v>280.00758912694454</v>
      </c>
      <c r="MV156" s="984">
        <v>277.98045811314933</v>
      </c>
      <c r="MW156" s="984">
        <v>264.62764289581372</v>
      </c>
      <c r="MX156" s="984">
        <v>263.58565761677983</v>
      </c>
      <c r="MY156" s="984">
        <v>268.64315144468623</v>
      </c>
      <c r="MZ156" s="984">
        <v>278.4397438080772</v>
      </c>
      <c r="NA156" s="984">
        <v>289.56684113127409</v>
      </c>
      <c r="NB156" s="984">
        <v>283.85647565456514</v>
      </c>
      <c r="NC156" s="984">
        <v>278.61495366148256</v>
      </c>
      <c r="ND156" s="984">
        <v>265.58369278432264</v>
      </c>
      <c r="NE156" s="984">
        <v>269.65471326133462</v>
      </c>
      <c r="NF156" s="984">
        <v>274.65023807929612</v>
      </c>
      <c r="NG156" s="984">
        <v>279.600936126053</v>
      </c>
      <c r="NH156" s="984">
        <v>276.30134995531051</v>
      </c>
      <c r="NI156" s="984">
        <v>272.59887080156017</v>
      </c>
      <c r="NJ156" s="984">
        <v>280.05324362070689</v>
      </c>
      <c r="NK156" s="984">
        <v>281.49840443936216</v>
      </c>
      <c r="NL156" s="984">
        <v>289.25705165587476</v>
      </c>
      <c r="NM156" s="984">
        <v>304.58504282600484</v>
      </c>
    </row>
    <row r="157" spans="1:377">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983">
        <v>93.898229785887807</v>
      </c>
      <c r="FP157" s="983">
        <v>94.076204796528586</v>
      </c>
      <c r="FQ157" s="983">
        <v>92.81987224882603</v>
      </c>
      <c r="FR157" s="983">
        <v>91.94768721317979</v>
      </c>
      <c r="FS157" s="983">
        <v>91.842977631585441</v>
      </c>
      <c r="FT157" s="983">
        <v>91.894369245276621</v>
      </c>
      <c r="FU157" s="983">
        <v>85.399927812257644</v>
      </c>
      <c r="FV157" s="983">
        <v>78.24989942903116</v>
      </c>
      <c r="FW157" s="983">
        <v>78.491952504014023</v>
      </c>
      <c r="FX157" s="983">
        <v>81.918165174127779</v>
      </c>
      <c r="FY157" s="983">
        <v>87.977373406769303</v>
      </c>
      <c r="FZ157" s="983">
        <v>92.72966348865134</v>
      </c>
      <c r="GA157" s="983">
        <v>93.27967494843233</v>
      </c>
      <c r="GB157" s="983">
        <v>91.077432668954884</v>
      </c>
      <c r="GC157" s="983">
        <v>88.7958457393419</v>
      </c>
      <c r="GD157" s="983">
        <v>86.432447448352718</v>
      </c>
      <c r="GE157" s="983">
        <v>86.848812480356983</v>
      </c>
      <c r="GF157" s="983">
        <v>82.434513881174553</v>
      </c>
      <c r="GG157" s="983">
        <v>79.36645421130838</v>
      </c>
      <c r="GH157" s="983">
        <v>75.005082145161936</v>
      </c>
      <c r="GI157" s="983">
        <v>76.578758269501648</v>
      </c>
      <c r="GJ157" s="983">
        <v>78.391800053404964</v>
      </c>
      <c r="GK157" s="983">
        <v>82.329365725980978</v>
      </c>
      <c r="GL157" s="983">
        <v>83.54720621897188</v>
      </c>
      <c r="GM157" s="983">
        <v>82.805582086416877</v>
      </c>
      <c r="GN157" s="983">
        <v>83.175094379084982</v>
      </c>
      <c r="GO157" s="983">
        <v>83.615052708131373</v>
      </c>
      <c r="GP157" s="983">
        <v>88.120765092076979</v>
      </c>
      <c r="GQ157" s="983">
        <v>92.863176425065021</v>
      </c>
      <c r="GR157" s="983">
        <v>94.0585604513563</v>
      </c>
      <c r="GS157" s="983">
        <v>96.422268231132932</v>
      </c>
      <c r="GT157" s="983">
        <v>98.363426090455931</v>
      </c>
      <c r="GU157" s="983">
        <v>95.513044772420827</v>
      </c>
      <c r="GV157" s="983">
        <v>92.546926982159235</v>
      </c>
      <c r="GW157" s="983">
        <v>95.967951096896158</v>
      </c>
      <c r="GX157" s="983">
        <v>96.01211277738129</v>
      </c>
      <c r="GY157" s="983">
        <v>90.658818263229918</v>
      </c>
      <c r="GZ157" s="983">
        <v>84.03681196694788</v>
      </c>
      <c r="HA157" s="983">
        <v>86.569082392551039</v>
      </c>
      <c r="HB157" s="983">
        <v>91.034340067204539</v>
      </c>
      <c r="HC157" s="983">
        <v>93.616280933849637</v>
      </c>
      <c r="HD157" s="983">
        <v>91.96953398423625</v>
      </c>
      <c r="HE157" s="983">
        <v>90.681790448003994</v>
      </c>
      <c r="HF157" s="983">
        <v>90.848365119077158</v>
      </c>
      <c r="HG157" s="983">
        <v>93.930482217476808</v>
      </c>
      <c r="HH157" s="983">
        <v>97.797714633699314</v>
      </c>
      <c r="HI157" s="983">
        <v>100.15089421687276</v>
      </c>
      <c r="HJ157" s="983">
        <v>99.964271444358019</v>
      </c>
      <c r="HK157" s="983">
        <v>100.21086302176383</v>
      </c>
      <c r="HL157" s="983">
        <v>98.290996296981163</v>
      </c>
      <c r="HM157" s="983">
        <v>99.12567366942308</v>
      </c>
      <c r="HN157" s="983">
        <v>98.025195163152887</v>
      </c>
      <c r="HO157" s="983">
        <v>93.945671875604063</v>
      </c>
      <c r="HP157" s="983">
        <v>93.776510670289241</v>
      </c>
      <c r="HQ157" s="983">
        <v>90.454241528350551</v>
      </c>
      <c r="HR157" s="983">
        <v>84.667734009053561</v>
      </c>
      <c r="HS157" s="983">
        <v>86.018102986995501</v>
      </c>
      <c r="HT157" s="983">
        <v>92.456875130964619</v>
      </c>
      <c r="HU157" s="983">
        <v>101.86057921810009</v>
      </c>
      <c r="HV157" s="983">
        <v>103.79942189304309</v>
      </c>
      <c r="HW157" s="983">
        <v>100.00000000000004</v>
      </c>
      <c r="HX157" s="983">
        <v>97.288906595276686</v>
      </c>
      <c r="HY157" s="983">
        <v>97.594813486851507</v>
      </c>
      <c r="HZ157" s="983">
        <v>101.05860502305876</v>
      </c>
      <c r="IA157" s="983">
        <v>100.77147875396128</v>
      </c>
      <c r="IB157" s="983">
        <v>101.58603806700184</v>
      </c>
      <c r="IC157" s="983">
        <v>102.03657792085758</v>
      </c>
      <c r="ID157" s="983">
        <v>102.11890293174709</v>
      </c>
      <c r="IE157" s="983">
        <v>102.20813724694135</v>
      </c>
      <c r="IF157" s="983">
        <v>101.77001434434393</v>
      </c>
      <c r="IG157" s="983">
        <v>103.98336999604936</v>
      </c>
      <c r="IH157" s="983">
        <v>103.47721813253594</v>
      </c>
      <c r="II157" s="983">
        <v>102.57375786052954</v>
      </c>
      <c r="IJ157" s="983">
        <v>103.50556216372915</v>
      </c>
      <c r="IK157" s="983">
        <v>105.20453074719724</v>
      </c>
      <c r="IL157" s="983">
        <v>103.72046631583662</v>
      </c>
      <c r="IM157" s="983">
        <v>103.20826983580281</v>
      </c>
      <c r="IN157" s="983">
        <v>102.53044581910122</v>
      </c>
      <c r="IO157" s="983">
        <v>100.59825204686368</v>
      </c>
      <c r="IP157" s="983">
        <v>101.12208913715043</v>
      </c>
      <c r="IQ157" s="983">
        <v>100.49909573640493</v>
      </c>
      <c r="IR157" s="983">
        <v>102.21250688327775</v>
      </c>
      <c r="IS157" s="983">
        <v>103.78811148058055</v>
      </c>
      <c r="IT157" s="983">
        <v>105.34531525828618</v>
      </c>
      <c r="IU157" s="983">
        <v>105.64205036930495</v>
      </c>
      <c r="IV157" s="983">
        <v>106.13222960118351</v>
      </c>
      <c r="IW157" s="983">
        <v>107.82655173489981</v>
      </c>
      <c r="IX157" s="983">
        <v>108.70923203892917</v>
      </c>
      <c r="IY157" s="983">
        <v>110.17201314469243</v>
      </c>
      <c r="IZ157" s="983">
        <v>109.90701038800077</v>
      </c>
      <c r="JA157" s="983">
        <v>110.28234223333821</v>
      </c>
      <c r="JB157" s="983">
        <v>113.09923958770636</v>
      </c>
      <c r="JC157" s="983">
        <v>116.12390921408061</v>
      </c>
      <c r="JD157" s="983">
        <v>119.23754013928423</v>
      </c>
      <c r="JE157" s="983">
        <v>123.43104622403665</v>
      </c>
      <c r="JF157" s="983">
        <v>123.36864636080726</v>
      </c>
      <c r="JG157" s="983">
        <v>123.49086991264656</v>
      </c>
      <c r="JH157" s="983">
        <v>124.19054354424024</v>
      </c>
      <c r="JI157" s="983">
        <v>124.86733267968509</v>
      </c>
      <c r="JJ157" s="983">
        <v>129.44722896587399</v>
      </c>
      <c r="JK157" s="983">
        <v>130.36882407984075</v>
      </c>
      <c r="JL157" s="983">
        <v>129.44544717343291</v>
      </c>
      <c r="JM157" s="983">
        <v>127.29668442988066</v>
      </c>
      <c r="JN157" s="983">
        <v>126.85368223450922</v>
      </c>
      <c r="JO157" s="983">
        <v>127.11160950115246</v>
      </c>
      <c r="JP157" s="983">
        <v>127.66075935559265</v>
      </c>
      <c r="JQ157" s="983">
        <v>126.8390814242431</v>
      </c>
      <c r="JR157" s="983">
        <v>126.70501156410576</v>
      </c>
      <c r="JS157" s="983">
        <v>124.45830312319433</v>
      </c>
      <c r="JT157" s="983">
        <v>122.72743228240373</v>
      </c>
      <c r="JU157" s="983">
        <v>122.9974892367659</v>
      </c>
      <c r="JV157" s="983">
        <v>123.3388486664559</v>
      </c>
      <c r="JW157" s="983">
        <v>122.17733763845618</v>
      </c>
      <c r="JX157" s="983">
        <v>119.97398538051577</v>
      </c>
      <c r="JY157" s="983">
        <v>117.28114456224434</v>
      </c>
      <c r="JZ157" s="983">
        <v>113.00509986311931</v>
      </c>
      <c r="KA157" s="983">
        <v>112.94636886372068</v>
      </c>
      <c r="KB157" s="983">
        <v>112.60498034108622</v>
      </c>
      <c r="KC157" s="983">
        <v>113.09535122224541</v>
      </c>
      <c r="KD157" s="983">
        <v>112.61538947969879</v>
      </c>
      <c r="KE157" s="983">
        <v>112.42326053445484</v>
      </c>
      <c r="KF157" s="983">
        <v>114.27715449266222</v>
      </c>
      <c r="KG157" s="983">
        <v>114.92315898168252</v>
      </c>
      <c r="KH157" s="983">
        <v>116.58438583852966</v>
      </c>
      <c r="KI157" s="983">
        <v>120.2267834851323</v>
      </c>
      <c r="KJ157" s="983">
        <v>119.9074422655986</v>
      </c>
      <c r="KK157" s="983">
        <v>119.10294708171403</v>
      </c>
      <c r="KL157" s="983">
        <v>117.40837640358602</v>
      </c>
      <c r="KM157" s="983">
        <v>116.71117158177358</v>
      </c>
      <c r="KN157" s="983">
        <v>116.0691526080644</v>
      </c>
      <c r="KO157" s="983">
        <v>116.30597078463742</v>
      </c>
      <c r="KP157" s="983">
        <v>118.27301693957683</v>
      </c>
      <c r="KQ157" s="983">
        <v>125.71604943062322</v>
      </c>
      <c r="KR157" s="983">
        <v>126.96898525924331</v>
      </c>
      <c r="KS157" s="983">
        <v>129.31655929822094</v>
      </c>
      <c r="KT157" s="983">
        <v>127.27333719143188</v>
      </c>
      <c r="KU157" s="983">
        <v>123.15038515730836</v>
      </c>
      <c r="KV157" s="983">
        <v>120.05775863218651</v>
      </c>
      <c r="KW157" s="983">
        <v>117.70338091440894</v>
      </c>
      <c r="KX157" s="983">
        <v>114.24229615731971</v>
      </c>
      <c r="KY157" s="983">
        <v>115.58258846097335</v>
      </c>
      <c r="KZ157" s="983">
        <v>118.03942305258578</v>
      </c>
      <c r="LA157" s="983">
        <v>119.47224401695435</v>
      </c>
      <c r="LB157" s="983">
        <v>121.46612116728672</v>
      </c>
      <c r="LC157" s="983">
        <v>121.00615678099156</v>
      </c>
      <c r="LD157" s="983">
        <v>121.74158776266525</v>
      </c>
      <c r="LE157" s="983">
        <v>120.81493532342405</v>
      </c>
      <c r="LF157" s="983">
        <v>122.13201438473752</v>
      </c>
      <c r="LG157" s="983">
        <v>121.78159461934995</v>
      </c>
      <c r="LH157" s="983">
        <v>121.93828555316679</v>
      </c>
      <c r="LI157" s="983">
        <v>120.40456869493039</v>
      </c>
      <c r="LJ157" s="983">
        <v>118.78488536849557</v>
      </c>
      <c r="LK157" s="983">
        <v>119.69607089274474</v>
      </c>
      <c r="LL157" s="983">
        <v>123.22374952011005</v>
      </c>
      <c r="LM157" s="983">
        <v>126.16965143116168</v>
      </c>
      <c r="LN157" s="983">
        <v>127.93470697092286</v>
      </c>
      <c r="LO157" s="983">
        <v>131.11757963847234</v>
      </c>
      <c r="LP157" s="983">
        <v>143.8523329895848</v>
      </c>
      <c r="LQ157" s="983">
        <v>155.52369766427711</v>
      </c>
      <c r="LR157" s="983">
        <v>169.83775272159062</v>
      </c>
      <c r="LS157" s="983">
        <v>162.09943106853169</v>
      </c>
      <c r="LT157" s="983">
        <v>162.57990481092008</v>
      </c>
      <c r="LU157" s="983">
        <v>161.46408846105899</v>
      </c>
      <c r="LV157" s="983">
        <v>163.48371788129637</v>
      </c>
      <c r="LW157" s="983">
        <v>169.74326637795482</v>
      </c>
      <c r="LX157" s="983">
        <v>174.70620295537185</v>
      </c>
      <c r="LY157" s="983">
        <v>181.69361959484633</v>
      </c>
      <c r="LZ157" s="983">
        <v>184.77597004802172</v>
      </c>
      <c r="MA157" s="983">
        <v>185.13690615566779</v>
      </c>
      <c r="MB157" s="983">
        <v>192.0840854460771</v>
      </c>
      <c r="MC157" s="983">
        <v>199.10039600942457</v>
      </c>
      <c r="MD157" s="983">
        <v>190.93923438626331</v>
      </c>
      <c r="ME157" s="983">
        <v>194.83881590605273</v>
      </c>
      <c r="MF157" s="983">
        <v>201.09695538439411</v>
      </c>
      <c r="MG157" s="983">
        <v>200.71283266620176</v>
      </c>
      <c r="MH157" s="983">
        <v>207.23486059066235</v>
      </c>
      <c r="MI157" s="983">
        <v>211.22968118216431</v>
      </c>
      <c r="MJ157" s="983">
        <v>212.13731048202314</v>
      </c>
      <c r="MK157" s="983">
        <v>210.68466977119894</v>
      </c>
      <c r="ML157" s="983">
        <v>211.53012019161429</v>
      </c>
      <c r="MM157" s="983">
        <v>208.74077155696605</v>
      </c>
      <c r="MN157" s="983">
        <v>207.23072399565487</v>
      </c>
      <c r="MO157" s="983">
        <v>206.10874682198559</v>
      </c>
      <c r="MP157" s="983">
        <v>201.79608209773755</v>
      </c>
      <c r="MQ157" s="983">
        <v>193.97177542511392</v>
      </c>
      <c r="MR157" s="984">
        <v>190.72597462828438</v>
      </c>
      <c r="MS157" s="984">
        <v>186.70787079379846</v>
      </c>
      <c r="MT157" s="984">
        <v>181.32988021056818</v>
      </c>
      <c r="MU157" s="984">
        <v>187.78127476461955</v>
      </c>
      <c r="MV157" s="984">
        <v>193.69210180037166</v>
      </c>
      <c r="MW157" s="984">
        <v>195.17276402870647</v>
      </c>
      <c r="MX157" s="984">
        <v>193.88590997880186</v>
      </c>
      <c r="MY157" s="984">
        <v>192.47262657826039</v>
      </c>
      <c r="MZ157" s="984">
        <v>193.82079925648907</v>
      </c>
      <c r="NA157" s="984">
        <v>193.98957064595371</v>
      </c>
      <c r="NB157" s="984">
        <v>199.75147913415842</v>
      </c>
      <c r="NC157" s="984">
        <v>195.43213594833085</v>
      </c>
      <c r="ND157" s="984">
        <v>190.10947103460492</v>
      </c>
      <c r="NE157" s="984">
        <v>187.99890954819335</v>
      </c>
      <c r="NF157" s="984">
        <v>187.11778997845883</v>
      </c>
      <c r="NG157" s="984">
        <v>189.3352282745295</v>
      </c>
      <c r="NH157" s="984">
        <v>191.57307282736258</v>
      </c>
      <c r="NI157" s="984">
        <v>192.35278054700794</v>
      </c>
      <c r="NJ157" s="984">
        <v>192.08743021347786</v>
      </c>
      <c r="NK157" s="984">
        <v>193.15793251185684</v>
      </c>
      <c r="NL157" s="984">
        <v>196.59472502981575</v>
      </c>
      <c r="NM157" s="984">
        <v>202.61530169889647</v>
      </c>
    </row>
    <row r="158" spans="1:377">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982">
        <v>141.13587831801684</v>
      </c>
      <c r="MS158" s="982">
        <v>141.31053934525474</v>
      </c>
      <c r="MT158" s="982">
        <v>141.48940304333047</v>
      </c>
      <c r="MU158" s="982">
        <v>142.64311136002786</v>
      </c>
      <c r="MV158" s="982">
        <v>142.91784168311577</v>
      </c>
      <c r="MW158" s="982">
        <v>142.5488594304702</v>
      </c>
      <c r="MX158" s="982">
        <v>142.57222006870978</v>
      </c>
      <c r="MY158" s="982">
        <v>142.72404268468699</v>
      </c>
      <c r="MZ158" s="982">
        <v>142.99442911336357</v>
      </c>
      <c r="NA158" s="982">
        <v>143.12025816865767</v>
      </c>
      <c r="NB158" s="982">
        <v>144.12049367664019</v>
      </c>
      <c r="NC158" s="982">
        <v>143.80132941796407</v>
      </c>
      <c r="ND158" s="982">
        <v>143.62291128125491</v>
      </c>
      <c r="NE158" s="982">
        <v>144.5000454500213</v>
      </c>
      <c r="NF158" s="982">
        <v>147.21907290039275</v>
      </c>
      <c r="NG158" s="982">
        <v>153.28662190164329</v>
      </c>
      <c r="NH158" s="982">
        <v>153.92405589999996</v>
      </c>
      <c r="NI158" s="982">
        <v>154.45667769899541</v>
      </c>
      <c r="NJ158" s="982">
        <v>157.4983021075692</v>
      </c>
      <c r="NK158" s="982">
        <v>160.27516929789286</v>
      </c>
      <c r="NL158" s="982">
        <v>163.87062837458416</v>
      </c>
      <c r="NM158" s="982">
        <v>173.57071738192761</v>
      </c>
    </row>
    <row r="159" spans="1:377">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983">
        <v>80.810077829181097</v>
      </c>
      <c r="FP159" s="983">
        <v>82.124142467269479</v>
      </c>
      <c r="FQ159" s="983">
        <v>82.493937649586428</v>
      </c>
      <c r="FR159" s="983">
        <v>82.586488834034071</v>
      </c>
      <c r="FS159" s="983">
        <v>82.59499018576598</v>
      </c>
      <c r="FT159" s="983">
        <v>82.465016199952572</v>
      </c>
      <c r="FU159" s="983">
        <v>82.562408696654089</v>
      </c>
      <c r="FV159" s="983">
        <v>84.288206635276836</v>
      </c>
      <c r="FW159" s="983">
        <v>85.31000526504576</v>
      </c>
      <c r="FX159" s="983">
        <v>85.479461132403856</v>
      </c>
      <c r="FY159" s="983">
        <v>83.077932754999438</v>
      </c>
      <c r="FZ159" s="983">
        <v>83.585604603147871</v>
      </c>
      <c r="GA159" s="983">
        <v>82.705478944224424</v>
      </c>
      <c r="GB159" s="983">
        <v>83.459723174078036</v>
      </c>
      <c r="GC159" s="983">
        <v>85.877446987917679</v>
      </c>
      <c r="GD159" s="983">
        <v>87.521221670085396</v>
      </c>
      <c r="GE159" s="983">
        <v>88.221755102466673</v>
      </c>
      <c r="GF159" s="983">
        <v>86.173290675978976</v>
      </c>
      <c r="GG159" s="983">
        <v>86.179186530115729</v>
      </c>
      <c r="GH159" s="983">
        <v>88.062815001002335</v>
      </c>
      <c r="GI159" s="983">
        <v>88.585646965110186</v>
      </c>
      <c r="GJ159" s="983">
        <v>88.428345201842234</v>
      </c>
      <c r="GK159" s="983">
        <v>86.078819304824322</v>
      </c>
      <c r="GL159" s="983">
        <v>85.627956905667375</v>
      </c>
      <c r="GM159" s="983">
        <v>85.72839681174888</v>
      </c>
      <c r="GN159" s="983">
        <v>87.590000929491822</v>
      </c>
      <c r="GO159" s="983">
        <v>89.736239931286178</v>
      </c>
      <c r="GP159" s="983">
        <v>91.762818980111888</v>
      </c>
      <c r="GQ159" s="983">
        <v>92.623930880111587</v>
      </c>
      <c r="GR159" s="983">
        <v>91.309928209377333</v>
      </c>
      <c r="GS159" s="983">
        <v>92.430888958132059</v>
      </c>
      <c r="GT159" s="983">
        <v>94.461654218313512</v>
      </c>
      <c r="GU159" s="983">
        <v>95.020753915019114</v>
      </c>
      <c r="GV159" s="983">
        <v>94.349645315454993</v>
      </c>
      <c r="GW159" s="983">
        <v>94.085810126583311</v>
      </c>
      <c r="GX159" s="983">
        <v>92.827423907130367</v>
      </c>
      <c r="GY159" s="983">
        <v>90.700227098828279</v>
      </c>
      <c r="GZ159" s="983">
        <v>94.837910004522826</v>
      </c>
      <c r="HA159" s="983">
        <v>95.907002520050099</v>
      </c>
      <c r="HB159" s="983">
        <v>101.70672270530788</v>
      </c>
      <c r="HC159" s="983">
        <v>98.775317242420371</v>
      </c>
      <c r="HD159" s="983">
        <v>99.336934996857948</v>
      </c>
      <c r="HE159" s="983">
        <v>97.41737981936086</v>
      </c>
      <c r="HF159" s="983">
        <v>97.088187762761777</v>
      </c>
      <c r="HG159" s="983">
        <v>100.28627985910926</v>
      </c>
      <c r="HH159" s="983">
        <v>99.905511165261231</v>
      </c>
      <c r="HI159" s="983">
        <v>99.430260126596437</v>
      </c>
      <c r="HJ159" s="983">
        <v>97.980903797918486</v>
      </c>
      <c r="HK159" s="983">
        <v>98.422124071273615</v>
      </c>
      <c r="HL159" s="983">
        <v>99.203900695056191</v>
      </c>
      <c r="HM159" s="983">
        <v>102.01424497091381</v>
      </c>
      <c r="HN159" s="983">
        <v>104.24197057958141</v>
      </c>
      <c r="HO159" s="983">
        <v>99.703835322411493</v>
      </c>
      <c r="HP159" s="983">
        <v>98.461969297553651</v>
      </c>
      <c r="HQ159" s="983">
        <v>99.396470343192405</v>
      </c>
      <c r="HR159" s="983">
        <v>99.829930474471141</v>
      </c>
      <c r="HS159" s="983">
        <v>100.55206437837664</v>
      </c>
      <c r="HT159" s="983">
        <v>100.1415248964814</v>
      </c>
      <c r="HU159" s="983">
        <v>99.467393722861047</v>
      </c>
      <c r="HV159" s="983">
        <v>99.503529026867611</v>
      </c>
      <c r="HW159" s="983">
        <v>100</v>
      </c>
      <c r="HX159" s="983">
        <v>99.944070720227472</v>
      </c>
      <c r="HY159" s="983">
        <v>101.47959774507595</v>
      </c>
      <c r="HZ159" s="983">
        <v>99.915357868380212</v>
      </c>
      <c r="IA159" s="983">
        <v>99.910646831734823</v>
      </c>
      <c r="IB159" s="983">
        <v>100.64167450181455</v>
      </c>
      <c r="IC159" s="983">
        <v>100.19164680306126</v>
      </c>
      <c r="ID159" s="983">
        <v>101.02116252474708</v>
      </c>
      <c r="IE159" s="983">
        <v>101.31768628093191</v>
      </c>
      <c r="IF159" s="983">
        <v>100.84899623344717</v>
      </c>
      <c r="IG159" s="983">
        <v>101.45847579092728</v>
      </c>
      <c r="IH159" s="983">
        <v>99.834909010290161</v>
      </c>
      <c r="II159" s="983">
        <v>99.637390688612356</v>
      </c>
      <c r="IJ159" s="983">
        <v>99.054221669494524</v>
      </c>
      <c r="IK159" s="983">
        <v>98.322555109401506</v>
      </c>
      <c r="IL159" s="983">
        <v>100.38365001406696</v>
      </c>
      <c r="IM159" s="983">
        <v>100.78821518997459</v>
      </c>
      <c r="IN159" s="983">
        <v>100.95042356121829</v>
      </c>
      <c r="IO159" s="983">
        <v>102.08075520517696</v>
      </c>
      <c r="IP159" s="983">
        <v>105.51392603982228</v>
      </c>
      <c r="IQ159" s="983">
        <v>105.18805965947787</v>
      </c>
      <c r="IR159" s="983">
        <v>104.24179114182839</v>
      </c>
      <c r="IS159" s="983">
        <v>103.03337679798217</v>
      </c>
      <c r="IT159" s="983">
        <v>103.8223315358144</v>
      </c>
      <c r="IU159" s="983">
        <v>102.965666767884</v>
      </c>
      <c r="IV159" s="983">
        <v>104.21938464244707</v>
      </c>
      <c r="IW159" s="983">
        <v>105.58395442557065</v>
      </c>
      <c r="IX159" s="983">
        <v>107.52141134569473</v>
      </c>
      <c r="IY159" s="983">
        <v>104.91241100297444</v>
      </c>
      <c r="IZ159" s="983">
        <v>107.03734964234236</v>
      </c>
      <c r="JA159" s="983">
        <v>108.2069720479885</v>
      </c>
      <c r="JB159" s="983">
        <v>105.22934298252703</v>
      </c>
      <c r="JC159" s="983">
        <v>105.8949760210065</v>
      </c>
      <c r="JD159" s="983">
        <v>106.00150262102031</v>
      </c>
      <c r="JE159" s="983">
        <v>105.79902591757276</v>
      </c>
      <c r="JF159" s="983">
        <v>105.10053879741193</v>
      </c>
      <c r="JG159" s="983">
        <v>107.71012658736753</v>
      </c>
      <c r="JH159" s="983">
        <v>111.42969911977282</v>
      </c>
      <c r="JI159" s="983">
        <v>112.05307529211736</v>
      </c>
      <c r="JJ159" s="983">
        <v>111.84606194981359</v>
      </c>
      <c r="JK159" s="983">
        <v>110.7830929997434</v>
      </c>
      <c r="JL159" s="983">
        <v>110.22500385727862</v>
      </c>
      <c r="JM159" s="983">
        <v>109.06291083202591</v>
      </c>
      <c r="JN159" s="983">
        <v>112.46875966991368</v>
      </c>
      <c r="JO159" s="983">
        <v>113.39202730807845</v>
      </c>
      <c r="JP159" s="983">
        <v>111.59338820254025</v>
      </c>
      <c r="JQ159" s="983">
        <v>112.83254532332931</v>
      </c>
      <c r="JR159" s="983">
        <v>112.94460299590779</v>
      </c>
      <c r="JS159" s="983">
        <v>116.97352043390893</v>
      </c>
      <c r="JT159" s="983">
        <v>117.87087039173886</v>
      </c>
      <c r="JU159" s="983">
        <v>123.99310106406701</v>
      </c>
      <c r="JV159" s="983">
        <v>128.95239944671098</v>
      </c>
      <c r="JW159" s="983">
        <v>124.15120007798561</v>
      </c>
      <c r="JX159" s="983">
        <v>121.24356074798332</v>
      </c>
      <c r="JY159" s="983">
        <v>121.46560244849604</v>
      </c>
      <c r="JZ159" s="983">
        <v>125.42707452784882</v>
      </c>
      <c r="KA159" s="983">
        <v>123.9966499798056</v>
      </c>
      <c r="KB159" s="983">
        <v>121.44160308211325</v>
      </c>
      <c r="KC159" s="983">
        <v>120.5610496523955</v>
      </c>
      <c r="KD159" s="983">
        <v>118.28554352095951</v>
      </c>
      <c r="KE159" s="983">
        <v>118.24718785568028</v>
      </c>
      <c r="KF159" s="983">
        <v>118.06328015673716</v>
      </c>
      <c r="KG159" s="983">
        <v>119.85960688001643</v>
      </c>
      <c r="KH159" s="983">
        <v>121.29136695614964</v>
      </c>
      <c r="KI159" s="983">
        <v>120.53391808334941</v>
      </c>
      <c r="KJ159" s="983">
        <v>119.7162693334395</v>
      </c>
      <c r="KK159" s="983">
        <v>120.13840190535812</v>
      </c>
      <c r="KL159" s="983">
        <v>121.52386304408166</v>
      </c>
      <c r="KM159" s="983">
        <v>121.05069562588541</v>
      </c>
      <c r="KN159" s="983">
        <v>123.42948648488006</v>
      </c>
      <c r="KO159" s="983">
        <v>123.52820617327201</v>
      </c>
      <c r="KP159" s="983">
        <v>124.74795603226244</v>
      </c>
      <c r="KQ159" s="983">
        <v>130.12552279250315</v>
      </c>
      <c r="KR159" s="983">
        <v>132.240748724816</v>
      </c>
      <c r="KS159" s="983">
        <v>139.6872031699327</v>
      </c>
      <c r="KT159" s="983">
        <v>132.01172087814473</v>
      </c>
      <c r="KU159" s="983">
        <v>130.21534389011049</v>
      </c>
      <c r="KV159" s="983">
        <v>125.7550756545368</v>
      </c>
      <c r="KW159" s="983">
        <v>125.22376802915663</v>
      </c>
      <c r="KX159" s="983">
        <v>129.381061246207</v>
      </c>
      <c r="KY159" s="983">
        <v>130.6624697810102</v>
      </c>
      <c r="KZ159" s="983">
        <v>130.18636753913458</v>
      </c>
      <c r="LA159" s="983">
        <v>128.20424721670901</v>
      </c>
      <c r="LB159" s="983">
        <v>129.03124163177216</v>
      </c>
      <c r="LC159" s="983">
        <v>129.53611112402962</v>
      </c>
      <c r="LD159" s="983">
        <v>133.34737120773988</v>
      </c>
      <c r="LE159" s="983">
        <v>130.92059524869043</v>
      </c>
      <c r="LF159" s="983">
        <v>132.20354891143634</v>
      </c>
      <c r="LG159" s="983">
        <v>132.49957495022744</v>
      </c>
      <c r="LH159" s="983">
        <v>131.3315384944828</v>
      </c>
      <c r="LI159" s="983">
        <v>131.7860668169694</v>
      </c>
      <c r="LJ159" s="983">
        <v>131.95189808847101</v>
      </c>
      <c r="LK159" s="983">
        <v>133.03622031103396</v>
      </c>
      <c r="LL159" s="983">
        <v>133.9801399533151</v>
      </c>
      <c r="LM159" s="983">
        <v>135.30319797540398</v>
      </c>
      <c r="LN159" s="983">
        <v>137.48510123950237</v>
      </c>
      <c r="LO159" s="983">
        <v>142.59861649703475</v>
      </c>
      <c r="LP159" s="983">
        <v>154.53126546234256</v>
      </c>
      <c r="LQ159" s="983">
        <v>157.5153445061824</v>
      </c>
      <c r="LR159" s="983">
        <v>155.52346722969685</v>
      </c>
      <c r="LS159" s="983">
        <v>156.60044174068113</v>
      </c>
      <c r="LT159" s="983">
        <v>154.77359406375726</v>
      </c>
      <c r="LU159" s="983">
        <v>156.14801605758922</v>
      </c>
      <c r="LV159" s="983">
        <v>158.78168014132106</v>
      </c>
      <c r="LW159" s="983">
        <v>162.6399147088058</v>
      </c>
      <c r="LX159" s="983">
        <v>162.90411914846962</v>
      </c>
      <c r="LY159" s="983">
        <v>162.24181079702046</v>
      </c>
      <c r="LZ159" s="983">
        <v>162.5752113358358</v>
      </c>
      <c r="MA159" s="983">
        <v>164.52389179928485</v>
      </c>
      <c r="MB159" s="983">
        <v>165.8276691417538</v>
      </c>
      <c r="MC159" s="983">
        <v>164.3813637700311</v>
      </c>
      <c r="MD159" s="983">
        <v>164.76769869083969</v>
      </c>
      <c r="ME159" s="983">
        <v>164.22998533360371</v>
      </c>
      <c r="MF159" s="983">
        <v>160.68602627667593</v>
      </c>
      <c r="MG159" s="983">
        <v>161.09882734480956</v>
      </c>
      <c r="MH159" s="983">
        <v>163.76363344387292</v>
      </c>
      <c r="MI159" s="983">
        <v>167.08128777714609</v>
      </c>
      <c r="MJ159" s="983">
        <v>168.78806547302926</v>
      </c>
      <c r="MK159" s="983">
        <v>162.99247250350049</v>
      </c>
      <c r="ML159" s="983">
        <v>165.43840830108434</v>
      </c>
      <c r="MM159" s="983">
        <v>169.67718541205988</v>
      </c>
      <c r="MN159" s="983">
        <v>171.31662455254647</v>
      </c>
      <c r="MO159" s="983">
        <v>170.93895317697991</v>
      </c>
      <c r="MP159" s="983">
        <v>174.30198939487383</v>
      </c>
      <c r="MQ159" s="983">
        <v>170.32009776355508</v>
      </c>
      <c r="MR159" s="984">
        <v>170.68817642287394</v>
      </c>
      <c r="MS159" s="984">
        <v>170.76716162738887</v>
      </c>
      <c r="MT159" s="984">
        <v>168.26575763990743</v>
      </c>
      <c r="MU159" s="984">
        <v>168.73525204766656</v>
      </c>
      <c r="MV159" s="984">
        <v>168.452217509051</v>
      </c>
      <c r="MW159" s="984">
        <v>167.46869393747147</v>
      </c>
      <c r="MX159" s="984">
        <v>167.26346295362512</v>
      </c>
      <c r="MY159" s="984">
        <v>168.44901260279835</v>
      </c>
      <c r="MZ159" s="984">
        <v>169.4987955453922</v>
      </c>
      <c r="NA159" s="984">
        <v>169.65770246143671</v>
      </c>
      <c r="NB159" s="984">
        <v>172.82155183805676</v>
      </c>
      <c r="NC159" s="984">
        <v>172.7463720055801</v>
      </c>
      <c r="ND159" s="984">
        <v>175.73188215034256</v>
      </c>
      <c r="NE159" s="984">
        <v>174.98817352360476</v>
      </c>
      <c r="NF159" s="984">
        <v>175.75793471698938</v>
      </c>
      <c r="NG159" s="984">
        <v>187.17174000452221</v>
      </c>
      <c r="NH159" s="984">
        <v>189.33690583190514</v>
      </c>
      <c r="NI159" s="984">
        <v>190.85329126202302</v>
      </c>
      <c r="NJ159" s="984">
        <v>197.08758003437688</v>
      </c>
      <c r="NK159" s="984">
        <v>202.12696389397772</v>
      </c>
      <c r="NL159" s="984">
        <v>212.66293802437826</v>
      </c>
      <c r="NM159" s="984">
        <v>250.84325734826507</v>
      </c>
    </row>
    <row r="160" spans="1:377">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983">
        <v>92.707039325836178</v>
      </c>
      <c r="FP160" s="983">
        <v>92.666373675083236</v>
      </c>
      <c r="FQ160" s="983">
        <v>92.805763037215769</v>
      </c>
      <c r="FR160" s="983">
        <v>92.911731950460776</v>
      </c>
      <c r="FS160" s="983">
        <v>92.871565423138577</v>
      </c>
      <c r="FT160" s="983">
        <v>92.37592170522754</v>
      </c>
      <c r="FU160" s="983">
        <v>92.670344653070345</v>
      </c>
      <c r="FV160" s="983">
        <v>92.330724997409874</v>
      </c>
      <c r="FW160" s="983">
        <v>92.93920490677057</v>
      </c>
      <c r="FX160" s="983">
        <v>93.022061556132627</v>
      </c>
      <c r="FY160" s="983">
        <v>92.32177060024911</v>
      </c>
      <c r="FZ160" s="983">
        <v>92.280938534952668</v>
      </c>
      <c r="GA160" s="983">
        <v>91.383425822451372</v>
      </c>
      <c r="GB160" s="983">
        <v>90.883110283145683</v>
      </c>
      <c r="GC160" s="983">
        <v>91.361221914406045</v>
      </c>
      <c r="GD160" s="983">
        <v>92.09248046838151</v>
      </c>
      <c r="GE160" s="983">
        <v>93.767566783844472</v>
      </c>
      <c r="GF160" s="983">
        <v>93.653497072584813</v>
      </c>
      <c r="GG160" s="983">
        <v>93.831544367623962</v>
      </c>
      <c r="GH160" s="983">
        <v>94.069805531644846</v>
      </c>
      <c r="GI160" s="983">
        <v>94.38179392715395</v>
      </c>
      <c r="GJ160" s="983">
        <v>93.90108490421585</v>
      </c>
      <c r="GK160" s="983">
        <v>93.421831504565816</v>
      </c>
      <c r="GL160" s="983">
        <v>93.642829275229062</v>
      </c>
      <c r="GM160" s="983">
        <v>94.129032298525757</v>
      </c>
      <c r="GN160" s="983">
        <v>93.909861576774702</v>
      </c>
      <c r="GO160" s="983">
        <v>93.92380597818854</v>
      </c>
      <c r="GP160" s="983">
        <v>94.096644423256734</v>
      </c>
      <c r="GQ160" s="983">
        <v>94.76774928085581</v>
      </c>
      <c r="GR160" s="983">
        <v>94.605628222675449</v>
      </c>
      <c r="GS160" s="983">
        <v>95.061322476388213</v>
      </c>
      <c r="GT160" s="983">
        <v>97.765933748722475</v>
      </c>
      <c r="GU160" s="983">
        <v>98.615424884030091</v>
      </c>
      <c r="GV160" s="983">
        <v>99.434020381647002</v>
      </c>
      <c r="GW160" s="983">
        <v>99.031524148915992</v>
      </c>
      <c r="GX160" s="983">
        <v>97.539888413996607</v>
      </c>
      <c r="GY160" s="983">
        <v>97.50842547011051</v>
      </c>
      <c r="GZ160" s="983">
        <v>99.478535313349397</v>
      </c>
      <c r="HA160" s="983">
        <v>99.395985890052387</v>
      </c>
      <c r="HB160" s="983">
        <v>102.51509864402193</v>
      </c>
      <c r="HC160" s="983">
        <v>99.71839474134643</v>
      </c>
      <c r="HD160" s="983">
        <v>99.845509219963034</v>
      </c>
      <c r="HE160" s="983">
        <v>100.27996911369637</v>
      </c>
      <c r="HF160" s="983">
        <v>100.12590636070786</v>
      </c>
      <c r="HG160" s="983">
        <v>100.19432739861756</v>
      </c>
      <c r="HH160" s="983">
        <v>100.03845014036347</v>
      </c>
      <c r="HI160" s="983">
        <v>99.550332961708619</v>
      </c>
      <c r="HJ160" s="983">
        <v>100.03176365311103</v>
      </c>
      <c r="HK160" s="983">
        <v>100.3349784650876</v>
      </c>
      <c r="HL160" s="983">
        <v>99.96383512365442</v>
      </c>
      <c r="HM160" s="983">
        <v>100.77299704504813</v>
      </c>
      <c r="HN160" s="983">
        <v>101.07209517604726</v>
      </c>
      <c r="HO160" s="983">
        <v>99.694918788035054</v>
      </c>
      <c r="HP160" s="983">
        <v>99.85266577780915</v>
      </c>
      <c r="HQ160" s="983">
        <v>99.945692028341369</v>
      </c>
      <c r="HR160" s="983">
        <v>100.09924502594539</v>
      </c>
      <c r="HS160" s="983">
        <v>100.07835580086298</v>
      </c>
      <c r="HT160" s="983">
        <v>99.620202345944293</v>
      </c>
      <c r="HU160" s="983">
        <v>99.439876012951657</v>
      </c>
      <c r="HV160" s="983">
        <v>99.592889058687831</v>
      </c>
      <c r="HW160" s="983">
        <v>100</v>
      </c>
      <c r="HX160" s="983">
        <v>99.98216805244526</v>
      </c>
      <c r="HY160" s="983">
        <v>100.36751327856133</v>
      </c>
      <c r="HZ160" s="983">
        <v>100.64929126369485</v>
      </c>
      <c r="IA160" s="983">
        <v>100.71328504819451</v>
      </c>
      <c r="IB160" s="983">
        <v>100.81503879078132</v>
      </c>
      <c r="IC160" s="983">
        <v>100.89117765807309</v>
      </c>
      <c r="ID160" s="983">
        <v>101.07301546225276</v>
      </c>
      <c r="IE160" s="983">
        <v>102.9364828846934</v>
      </c>
      <c r="IF160" s="983">
        <v>103.30266337443474</v>
      </c>
      <c r="IG160" s="983">
        <v>103.75248872636523</v>
      </c>
      <c r="IH160" s="983">
        <v>104.36643082238454</v>
      </c>
      <c r="II160" s="983">
        <v>105.01907124862265</v>
      </c>
      <c r="IJ160" s="983">
        <v>105.41617749511465</v>
      </c>
      <c r="IK160" s="983">
        <v>105.2799370544693</v>
      </c>
      <c r="IL160" s="983">
        <v>106.56156646770988</v>
      </c>
      <c r="IM160" s="983">
        <v>106.4561476918865</v>
      </c>
      <c r="IN160" s="983">
        <v>106.34287199827631</v>
      </c>
      <c r="IO160" s="983">
        <v>106.3339018155978</v>
      </c>
      <c r="IP160" s="983">
        <v>107.34309538197213</v>
      </c>
      <c r="IQ160" s="983">
        <v>107.27893085253218</v>
      </c>
      <c r="IR160" s="983">
        <v>107.23783663248946</v>
      </c>
      <c r="IS160" s="983">
        <v>107.24094714489858</v>
      </c>
      <c r="IT160" s="983">
        <v>107.22760984003193</v>
      </c>
      <c r="IU160" s="983">
        <v>107.89945409296291</v>
      </c>
      <c r="IV160" s="983">
        <v>108.08526741955211</v>
      </c>
      <c r="IW160" s="983">
        <v>108.38420881587798</v>
      </c>
      <c r="IX160" s="983">
        <v>108.43610932386542</v>
      </c>
      <c r="IY160" s="983">
        <v>109.34300837146067</v>
      </c>
      <c r="IZ160" s="983">
        <v>108.28091107997265</v>
      </c>
      <c r="JA160" s="983">
        <v>108.67845062915151</v>
      </c>
      <c r="JB160" s="983">
        <v>108.84236585865503</v>
      </c>
      <c r="JC160" s="983">
        <v>108.9861701761034</v>
      </c>
      <c r="JD160" s="983">
        <v>108.32280990110225</v>
      </c>
      <c r="JE160" s="983">
        <v>108.42925710052273</v>
      </c>
      <c r="JF160" s="983">
        <v>109.06169373236277</v>
      </c>
      <c r="JG160" s="983">
        <v>109.41363287210831</v>
      </c>
      <c r="JH160" s="983">
        <v>109.34981780898272</v>
      </c>
      <c r="JI160" s="983">
        <v>109.52427375966499</v>
      </c>
      <c r="JJ160" s="983">
        <v>109.73252229102434</v>
      </c>
      <c r="JK160" s="983">
        <v>109.65629331144947</v>
      </c>
      <c r="JL160" s="983">
        <v>109.91855602178708</v>
      </c>
      <c r="JM160" s="983">
        <v>109.72024198576382</v>
      </c>
      <c r="JN160" s="983">
        <v>109.92722908653475</v>
      </c>
      <c r="JO160" s="983">
        <v>110.00664406951792</v>
      </c>
      <c r="JP160" s="983">
        <v>109.38774156402192</v>
      </c>
      <c r="JQ160" s="983">
        <v>109.54698449851756</v>
      </c>
      <c r="JR160" s="983">
        <v>109.69671525700031</v>
      </c>
      <c r="JS160" s="983">
        <v>110.5782354909953</v>
      </c>
      <c r="JT160" s="983">
        <v>110.43631167351039</v>
      </c>
      <c r="JU160" s="983">
        <v>111.15533092033398</v>
      </c>
      <c r="JV160" s="983">
        <v>111.94265543497634</v>
      </c>
      <c r="JW160" s="983">
        <v>111.14473438282393</v>
      </c>
      <c r="JX160" s="983">
        <v>110.82136334823893</v>
      </c>
      <c r="JY160" s="983">
        <v>110.97976689085162</v>
      </c>
      <c r="JZ160" s="983">
        <v>111.54868905660902</v>
      </c>
      <c r="KA160" s="983">
        <v>111.50689963720951</v>
      </c>
      <c r="KB160" s="983">
        <v>110.52614965638212</v>
      </c>
      <c r="KC160" s="983">
        <v>110.65881545961793</v>
      </c>
      <c r="KD160" s="983">
        <v>111.79062623041118</v>
      </c>
      <c r="KE160" s="983">
        <v>111.97310147167103</v>
      </c>
      <c r="KF160" s="983">
        <v>112.05138372962098</v>
      </c>
      <c r="KG160" s="983">
        <v>112.42725099316044</v>
      </c>
      <c r="KH160" s="983">
        <v>112.37315698757907</v>
      </c>
      <c r="KI160" s="983">
        <v>112.244553435085</v>
      </c>
      <c r="KJ160" s="983">
        <v>112.3534655323667</v>
      </c>
      <c r="KK160" s="983">
        <v>112.36639385774647</v>
      </c>
      <c r="KL160" s="983">
        <v>112.74372735974887</v>
      </c>
      <c r="KM160" s="983">
        <v>112.67180617419911</v>
      </c>
      <c r="KN160" s="983">
        <v>112.8994798057925</v>
      </c>
      <c r="KO160" s="983">
        <v>112.91936217609447</v>
      </c>
      <c r="KP160" s="983">
        <v>113.21676123322383</v>
      </c>
      <c r="KQ160" s="983">
        <v>114.20577110931218</v>
      </c>
      <c r="KR160" s="983">
        <v>114.61335523934173</v>
      </c>
      <c r="KS160" s="983">
        <v>115.85629850919889</v>
      </c>
      <c r="KT160" s="983">
        <v>116.57884179187286</v>
      </c>
      <c r="KU160" s="983">
        <v>116.33728044410174</v>
      </c>
      <c r="KV160" s="983">
        <v>116.93378550377221</v>
      </c>
      <c r="KW160" s="983">
        <v>117.52463010688628</v>
      </c>
      <c r="KX160" s="983">
        <v>117.92721989942734</v>
      </c>
      <c r="KY160" s="983">
        <v>118.32269638743841</v>
      </c>
      <c r="KZ160" s="983">
        <v>118.41802484601331</v>
      </c>
      <c r="LA160" s="983">
        <v>118.22031938534383</v>
      </c>
      <c r="LB160" s="983">
        <v>118.12146873044755</v>
      </c>
      <c r="LC160" s="983">
        <v>118.25552822356092</v>
      </c>
      <c r="LD160" s="983">
        <v>117.73642088444991</v>
      </c>
      <c r="LE160" s="983">
        <v>118.04910892394791</v>
      </c>
      <c r="LF160" s="983">
        <v>118.34824631060772</v>
      </c>
      <c r="LG160" s="983">
        <v>118.47892395420736</v>
      </c>
      <c r="LH160" s="983">
        <v>118.52805744658968</v>
      </c>
      <c r="LI160" s="983">
        <v>118.80999530460616</v>
      </c>
      <c r="LJ160" s="983">
        <v>118.90481974366722</v>
      </c>
      <c r="LK160" s="983">
        <v>119.16030142927286</v>
      </c>
      <c r="LL160" s="983">
        <v>119.18136493294918</v>
      </c>
      <c r="LM160" s="983">
        <v>118.89884964539772</v>
      </c>
      <c r="LN160" s="983">
        <v>119.56144860212014</v>
      </c>
      <c r="LO160" s="983">
        <v>121.20502261845239</v>
      </c>
      <c r="LP160" s="983">
        <v>123.82332434925503</v>
      </c>
      <c r="LQ160" s="983">
        <v>123.47825106372706</v>
      </c>
      <c r="LR160" s="983">
        <v>123.6124698576201</v>
      </c>
      <c r="LS160" s="983">
        <v>123.38102060610598</v>
      </c>
      <c r="LT160" s="983">
        <v>122.94061388022818</v>
      </c>
      <c r="LU160" s="983">
        <v>122.94439777953956</v>
      </c>
      <c r="LV160" s="983">
        <v>122.8772584330424</v>
      </c>
      <c r="LW160" s="983">
        <v>123.87554648232995</v>
      </c>
      <c r="LX160" s="983">
        <v>124.07041551046713</v>
      </c>
      <c r="LY160" s="983">
        <v>124.82592695163581</v>
      </c>
      <c r="LZ160" s="983">
        <v>124.97468259885827</v>
      </c>
      <c r="MA160" s="983">
        <v>125.92218985073418</v>
      </c>
      <c r="MB160" s="983">
        <v>126.02011018979738</v>
      </c>
      <c r="MC160" s="983">
        <v>126.5540677398668</v>
      </c>
      <c r="MD160" s="983">
        <v>126.85404829414273</v>
      </c>
      <c r="ME160" s="983">
        <v>127.00417076975167</v>
      </c>
      <c r="MF160" s="983">
        <v>126.76441760343911</v>
      </c>
      <c r="MG160" s="983">
        <v>126.21756343655751</v>
      </c>
      <c r="MH160" s="983">
        <v>127.07684978782856</v>
      </c>
      <c r="MI160" s="983">
        <v>126.03577667639576</v>
      </c>
      <c r="MJ160" s="983">
        <v>126.48596517622779</v>
      </c>
      <c r="MK160" s="983">
        <v>127.28405598684479</v>
      </c>
      <c r="ML160" s="983">
        <v>127.7490064019229</v>
      </c>
      <c r="MM160" s="983">
        <v>128.60241274599494</v>
      </c>
      <c r="MN160" s="983">
        <v>128.98950369653744</v>
      </c>
      <c r="MO160" s="983">
        <v>127.91797399705079</v>
      </c>
      <c r="MP160" s="983">
        <v>128.16117501375598</v>
      </c>
      <c r="MQ160" s="983">
        <v>128.53953242930638</v>
      </c>
      <c r="MR160" s="984">
        <v>131.4567081601046</v>
      </c>
      <c r="MS160" s="984">
        <v>131.66270558510246</v>
      </c>
      <c r="MT160" s="984">
        <v>132.71942882916716</v>
      </c>
      <c r="MU160" s="984">
        <v>134.09723555017564</v>
      </c>
      <c r="MV160" s="984">
        <v>134.55464882351589</v>
      </c>
      <c r="MW160" s="984">
        <v>134.38694533348718</v>
      </c>
      <c r="MX160" s="984">
        <v>134.48517585829165</v>
      </c>
      <c r="MY160" s="984">
        <v>134.29842514857904</v>
      </c>
      <c r="MZ160" s="984">
        <v>134.31353831722279</v>
      </c>
      <c r="NA160" s="984">
        <v>134.42853348604464</v>
      </c>
      <c r="NB160" s="984">
        <v>134.72012742861472</v>
      </c>
      <c r="NC160" s="984">
        <v>134.32105172722487</v>
      </c>
      <c r="ND160" s="984">
        <v>133.10636222863602</v>
      </c>
      <c r="NE160" s="984">
        <v>134.51436588042014</v>
      </c>
      <c r="NF160" s="984">
        <v>137.87183030505014</v>
      </c>
      <c r="NG160" s="984">
        <v>142.1883369975393</v>
      </c>
      <c r="NH160" s="984">
        <v>142.32539785143402</v>
      </c>
      <c r="NI160" s="984">
        <v>142.53581067882888</v>
      </c>
      <c r="NJ160" s="984">
        <v>144.53175188792756</v>
      </c>
      <c r="NK160" s="984">
        <v>146.56758419327056</v>
      </c>
      <c r="NL160" s="984">
        <v>147.88983846030405</v>
      </c>
      <c r="NM160" s="984">
        <v>148.26188826094204</v>
      </c>
    </row>
    <row r="161" spans="1:377">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536">
        <v>85.209251300899226</v>
      </c>
      <c r="FP161" s="536">
        <v>85.395326955119174</v>
      </c>
      <c r="FQ161" s="536">
        <v>85.437489430932899</v>
      </c>
      <c r="FR161" s="536">
        <v>85.413889092355561</v>
      </c>
      <c r="FS161" s="536">
        <v>85.082618613018866</v>
      </c>
      <c r="FT161" s="536">
        <v>85.193191333393841</v>
      </c>
      <c r="FU161" s="536">
        <v>85.131763544747912</v>
      </c>
      <c r="FV161" s="536">
        <v>85.286422998191568</v>
      </c>
      <c r="FW161" s="536">
        <v>84.379602439711945</v>
      </c>
      <c r="FX161" s="536">
        <v>84.539216362371931</v>
      </c>
      <c r="FY161" s="536">
        <v>84.277687469471104</v>
      </c>
      <c r="FZ161" s="536">
        <v>83.908108368103612</v>
      </c>
      <c r="GA161" s="536">
        <v>84.372491680091045</v>
      </c>
      <c r="GB161" s="536">
        <v>83.56685961266605</v>
      </c>
      <c r="GC161" s="536">
        <v>84.229596728822273</v>
      </c>
      <c r="GD161" s="536">
        <v>84.088257691272076</v>
      </c>
      <c r="GE161" s="536">
        <v>84.025130782875408</v>
      </c>
      <c r="GF161" s="536">
        <v>83.117023736122434</v>
      </c>
      <c r="GG161" s="536">
        <v>82.813107992890167</v>
      </c>
      <c r="GH161" s="536">
        <v>82.502033541915011</v>
      </c>
      <c r="GI161" s="536">
        <v>81.821925576525942</v>
      </c>
      <c r="GJ161" s="536">
        <v>82.606089634292388</v>
      </c>
      <c r="GK161" s="536">
        <v>82.092929082033095</v>
      </c>
      <c r="GL161" s="536">
        <v>83.313021380869287</v>
      </c>
      <c r="GM161" s="536">
        <v>83.186284511064429</v>
      </c>
      <c r="GN161" s="536">
        <v>83.697235595975812</v>
      </c>
      <c r="GO161" s="536">
        <v>84.261966999629848</v>
      </c>
      <c r="GP161" s="536">
        <v>84.493934480601467</v>
      </c>
      <c r="GQ161" s="536">
        <v>84.442389665175057</v>
      </c>
      <c r="GR161" s="536">
        <v>84.862148076137956</v>
      </c>
      <c r="GS161" s="536">
        <v>86.351469652895176</v>
      </c>
      <c r="GT161" s="536">
        <v>86.71145353887735</v>
      </c>
      <c r="GU161" s="536">
        <v>87.286227554391431</v>
      </c>
      <c r="GV161" s="536">
        <v>86.944566087835256</v>
      </c>
      <c r="GW161" s="536">
        <v>86.472770455025753</v>
      </c>
      <c r="GX161" s="536">
        <v>87.080042349728117</v>
      </c>
      <c r="GY161" s="536">
        <v>87.909058691315934</v>
      </c>
      <c r="GZ161" s="536">
        <v>87.65107451249969</v>
      </c>
      <c r="HA161" s="536">
        <v>87.645653414909958</v>
      </c>
      <c r="HB161" s="536">
        <v>88.411766127885485</v>
      </c>
      <c r="HC161" s="536">
        <v>88.377201826641013</v>
      </c>
      <c r="HD161" s="536">
        <v>88.949289810729411</v>
      </c>
      <c r="HE161" s="536">
        <v>90.78222462255809</v>
      </c>
      <c r="HF161" s="536">
        <v>91.191083173099159</v>
      </c>
      <c r="HG161" s="536">
        <v>90.960864397158119</v>
      </c>
      <c r="HH161" s="536">
        <v>91.057963515064657</v>
      </c>
      <c r="HI161" s="536">
        <v>91.74183902678223</v>
      </c>
      <c r="HJ161" s="536">
        <v>91.271005865289311</v>
      </c>
      <c r="HK161" s="536">
        <v>91.933816643110859</v>
      </c>
      <c r="HL161" s="536">
        <v>92.21813598197906</v>
      </c>
      <c r="HM161" s="536">
        <v>92.177548170232768</v>
      </c>
      <c r="HN161" s="536">
        <v>92.332965484739447</v>
      </c>
      <c r="HO161" s="536">
        <v>92.492692756484416</v>
      </c>
      <c r="HP161" s="536">
        <v>92.512974087832845</v>
      </c>
      <c r="HQ161" s="536">
        <v>91.607885055855292</v>
      </c>
      <c r="HR161" s="536">
        <v>92.099629175186919</v>
      </c>
      <c r="HS161" s="536">
        <v>91.606266507870345</v>
      </c>
      <c r="HT161" s="536">
        <v>91.597352176969451</v>
      </c>
      <c r="HU161" s="536">
        <v>91.543139677726273</v>
      </c>
      <c r="HV161" s="536">
        <v>91.59943149728602</v>
      </c>
      <c r="HW161" s="536">
        <v>92</v>
      </c>
      <c r="HX161" s="536">
        <v>93.057068679121485</v>
      </c>
      <c r="HY161" s="536">
        <v>92.596217556932899</v>
      </c>
      <c r="HZ161" s="536">
        <v>92.787698498118516</v>
      </c>
      <c r="IA161" s="536">
        <v>92.638156180018953</v>
      </c>
      <c r="IB161" s="536">
        <v>93.307762548997417</v>
      </c>
      <c r="IC161" s="536">
        <v>93.289068543057638</v>
      </c>
      <c r="ID161" s="536">
        <v>93.799374013564247</v>
      </c>
      <c r="IE161" s="536">
        <v>93.394273987855911</v>
      </c>
      <c r="IF161" s="536">
        <v>93.334544762171689</v>
      </c>
      <c r="IG161" s="536">
        <v>93.132246298126347</v>
      </c>
      <c r="IH161" s="536">
        <v>93.052480796850006</v>
      </c>
      <c r="II161" s="536">
        <v>93.290394801446027</v>
      </c>
      <c r="IJ161" s="536">
        <v>93.53764369542219</v>
      </c>
      <c r="IK161" s="536">
        <v>93.484441783515692</v>
      </c>
      <c r="IL161" s="536">
        <v>93.387239875993615</v>
      </c>
      <c r="IM161" s="536">
        <v>93.200555512688211</v>
      </c>
      <c r="IN161" s="536">
        <v>95.790402773451035</v>
      </c>
      <c r="IO161" s="536">
        <v>95.576964422915481</v>
      </c>
      <c r="IP161" s="536">
        <v>95.505900022527442</v>
      </c>
      <c r="IQ161" s="536">
        <v>95.546880147976978</v>
      </c>
      <c r="IR161" s="536">
        <v>96.495394120773199</v>
      </c>
      <c r="IS161" s="536">
        <v>96.379877737498333</v>
      </c>
      <c r="IT161" s="536">
        <v>96.354519621202314</v>
      </c>
      <c r="IU161" s="536">
        <v>96.693802869395782</v>
      </c>
      <c r="IV161" s="536">
        <v>97.426630934107664</v>
      </c>
      <c r="IW161" s="536">
        <v>97.108525843126927</v>
      </c>
      <c r="IX161" s="536">
        <v>97.300836808401669</v>
      </c>
      <c r="IY161" s="536">
        <v>97.719973307635172</v>
      </c>
      <c r="IZ161" s="536">
        <v>97.682560397803996</v>
      </c>
      <c r="JA161" s="536">
        <v>97.99753172020641</v>
      </c>
      <c r="JB161" s="536">
        <v>98.138220766541295</v>
      </c>
      <c r="JC161" s="536">
        <v>99.4464987396331</v>
      </c>
      <c r="JD161" s="536">
        <v>99.368758549173151</v>
      </c>
      <c r="JE161" s="536">
        <v>99.635162664624943</v>
      </c>
      <c r="JF161" s="536">
        <v>100.45290322064436</v>
      </c>
      <c r="JG161" s="536">
        <v>100.84770680998052</v>
      </c>
      <c r="JH161" s="536">
        <v>100.53035469505154</v>
      </c>
      <c r="JI161" s="536">
        <v>100.68208637187027</v>
      </c>
      <c r="JJ161" s="536">
        <v>100.61824591979766</v>
      </c>
      <c r="JK161" s="536">
        <v>101.09531849048135</v>
      </c>
      <c r="JL161" s="536">
        <v>101.20840240623782</v>
      </c>
      <c r="JM161" s="536">
        <v>101.32459668433054</v>
      </c>
      <c r="JN161" s="536">
        <v>100.83627993829428</v>
      </c>
      <c r="JO161" s="536">
        <v>100.95589574244799</v>
      </c>
      <c r="JP161" s="536">
        <v>101.49832499331559</v>
      </c>
      <c r="JQ161" s="536">
        <v>101.43611145813993</v>
      </c>
      <c r="JR161" s="536">
        <v>101.79548130235361</v>
      </c>
      <c r="JS161" s="536">
        <v>101.93834833258884</v>
      </c>
      <c r="JT161" s="536">
        <v>102.18377664125968</v>
      </c>
      <c r="JU161" s="536">
        <v>102.35187461106835</v>
      </c>
      <c r="JV161" s="536">
        <v>103.11770943403175</v>
      </c>
      <c r="JW161" s="536">
        <v>103.47441935031149</v>
      </c>
      <c r="JX161" s="536">
        <v>103.72490984504689</v>
      </c>
      <c r="JY161" s="536">
        <v>103.91758315804863</v>
      </c>
      <c r="JZ161" s="536">
        <v>103.99822035851949</v>
      </c>
      <c r="KA161" s="536">
        <v>104.96080528920419</v>
      </c>
      <c r="KB161" s="536">
        <v>105.7294902050586</v>
      </c>
      <c r="KC161" s="536">
        <v>105.93044584472288</v>
      </c>
      <c r="KD161" s="536">
        <v>106.14874727366471</v>
      </c>
      <c r="KE161" s="536">
        <v>106.43302847320413</v>
      </c>
      <c r="KF161" s="536">
        <v>106.6103160754589</v>
      </c>
      <c r="KG161" s="536">
        <v>106.68753118491085</v>
      </c>
      <c r="KH161" s="536">
        <v>106.87293929089692</v>
      </c>
      <c r="KI161" s="536">
        <v>107.53025471635418</v>
      </c>
      <c r="KJ161" s="536">
        <v>107.69399609175829</v>
      </c>
      <c r="KK161" s="536">
        <v>107.91796806317521</v>
      </c>
      <c r="KL161" s="536">
        <v>107.92587509681593</v>
      </c>
      <c r="KM161" s="536">
        <v>108.12502685778516</v>
      </c>
      <c r="KN161" s="536">
        <v>108.06624716719503</v>
      </c>
      <c r="KO161" s="536">
        <v>108.10834425355739</v>
      </c>
      <c r="KP161" s="536">
        <v>108.30953676127648</v>
      </c>
      <c r="KQ161" s="536">
        <v>108.45451733297323</v>
      </c>
      <c r="KR161" s="536">
        <v>108.72100020739767</v>
      </c>
      <c r="KS161" s="536">
        <v>109.0771745100086</v>
      </c>
      <c r="KT161" s="536">
        <v>109.32356009920318</v>
      </c>
      <c r="KU161" s="536">
        <v>109.70743344214191</v>
      </c>
      <c r="KV161" s="536">
        <v>109.83520877064338</v>
      </c>
      <c r="KW161" s="536">
        <v>109.63429821166457</v>
      </c>
      <c r="KX161" s="536">
        <v>110.18563263249747</v>
      </c>
      <c r="KY161" s="536">
        <v>110.58009336231585</v>
      </c>
      <c r="KZ161" s="536">
        <v>111.51241683738223</v>
      </c>
      <c r="LA161" s="536">
        <v>111.42232941876834</v>
      </c>
      <c r="LB161" s="536">
        <v>111.76545853897294</v>
      </c>
      <c r="LC161" s="536">
        <v>111.90488556223312</v>
      </c>
      <c r="LD161" s="536">
        <v>113.17108320563523</v>
      </c>
      <c r="LE161" s="536">
        <v>113.6757243343738</v>
      </c>
      <c r="LF161" s="536">
        <v>114.3693112190208</v>
      </c>
      <c r="LG161" s="536">
        <v>114.30916622987073</v>
      </c>
      <c r="LH161" s="536">
        <v>114.76650081887655</v>
      </c>
      <c r="LI161" s="536">
        <v>115.36767532718439</v>
      </c>
      <c r="LJ161" s="536">
        <v>115.84161953508995</v>
      </c>
      <c r="LK161" s="536">
        <v>117.47680691406484</v>
      </c>
      <c r="LL161" s="536">
        <v>119.33105448923293</v>
      </c>
      <c r="LM161" s="536">
        <v>121.77563791856019</v>
      </c>
      <c r="LN161" s="536">
        <v>123.04430604220457</v>
      </c>
      <c r="LO161" s="536">
        <v>122.75146907994662</v>
      </c>
      <c r="LP161" s="536">
        <v>123.60647911343051</v>
      </c>
      <c r="LQ161" s="536">
        <v>124.56656965909542</v>
      </c>
      <c r="LR161" s="536">
        <v>125.5324826993791</v>
      </c>
      <c r="LS161" s="536">
        <v>129.0143213913789</v>
      </c>
      <c r="LT161" s="536">
        <v>134.39537567145803</v>
      </c>
      <c r="LU161" s="536">
        <v>136.00328695300138</v>
      </c>
      <c r="LV161" s="536">
        <v>136.62393478243627</v>
      </c>
      <c r="LW161" s="536">
        <v>137.89970447980508</v>
      </c>
      <c r="LX161" s="536">
        <v>138.64711411128212</v>
      </c>
      <c r="LY161" s="536">
        <v>139.08965793513369</v>
      </c>
      <c r="LZ161" s="536">
        <v>140.11094146305334</v>
      </c>
      <c r="MA161" s="536">
        <v>140.42774855896221</v>
      </c>
      <c r="MB161" s="536">
        <v>141.35878474167362</v>
      </c>
      <c r="MC161" s="536">
        <v>141.40291068144526</v>
      </c>
      <c r="MD161" s="536">
        <v>141.77317158529027</v>
      </c>
      <c r="ME161" s="536">
        <v>142.64207872675925</v>
      </c>
      <c r="MF161" s="536">
        <v>142.98744881138919</v>
      </c>
      <c r="MG161" s="536">
        <v>143.22532004203239</v>
      </c>
      <c r="MH161" s="536">
        <v>143.49832566160603</v>
      </c>
      <c r="MI161" s="536">
        <v>143.9637417635094</v>
      </c>
      <c r="MJ161" s="536">
        <v>146.09126945351431</v>
      </c>
      <c r="MK161" s="536">
        <v>146.5452008223823</v>
      </c>
      <c r="ML161" s="536">
        <v>146.97066206733911</v>
      </c>
      <c r="MM161" s="536">
        <v>146.88695182302982</v>
      </c>
      <c r="MN161" s="536">
        <v>147.08213984745132</v>
      </c>
      <c r="MO161" s="536">
        <v>147.39392404942251</v>
      </c>
      <c r="MP161" s="536">
        <v>147.79410243113745</v>
      </c>
      <c r="MQ161" s="536">
        <v>147.98590033715769</v>
      </c>
      <c r="MR161" s="985">
        <v>148.06292735174733</v>
      </c>
      <c r="MS161" s="985">
        <v>149.94882347789775</v>
      </c>
      <c r="MT161" s="985">
        <v>150.73245655757887</v>
      </c>
      <c r="MU161" s="985">
        <v>150.89744083232745</v>
      </c>
      <c r="MV161" s="985">
        <v>152.07823076172221</v>
      </c>
      <c r="MW161" s="985">
        <v>153.52001660070528</v>
      </c>
      <c r="MX161" s="985">
        <v>154.84173689474142</v>
      </c>
      <c r="MY161" s="985">
        <v>155.48994014402965</v>
      </c>
      <c r="MZ161" s="985">
        <v>155.82691974656686</v>
      </c>
      <c r="NA161" s="985">
        <v>156.77454391793438</v>
      </c>
      <c r="NB161" s="985">
        <v>157.76021987071309</v>
      </c>
      <c r="NC161" s="985">
        <v>159.02365634387084</v>
      </c>
      <c r="ND161" s="985">
        <v>160.29543316403598</v>
      </c>
      <c r="NE161" s="985">
        <v>165.38376212818525</v>
      </c>
      <c r="NF161" s="985">
        <v>165.282006825579</v>
      </c>
      <c r="NG161" s="985">
        <v>166.70903810739384</v>
      </c>
      <c r="NH161" s="985">
        <v>166.88882240971563</v>
      </c>
      <c r="NI161" s="985">
        <v>167.0594873230049</v>
      </c>
      <c r="NJ161" s="985">
        <v>167.46246793435651</v>
      </c>
      <c r="NK161" s="985">
        <v>168.19639877942328</v>
      </c>
      <c r="NL161" s="985">
        <v>168.36894903651935</v>
      </c>
      <c r="NM161" s="985">
        <v>169.34718533818912</v>
      </c>
    </row>
    <row r="162" spans="1:377">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536">
        <v>76.560850486615706</v>
      </c>
      <c r="FP162" s="536">
        <v>76.556150984113259</v>
      </c>
      <c r="FQ162" s="536">
        <v>76.61578277015704</v>
      </c>
      <c r="FR162" s="536">
        <v>76.236538890620892</v>
      </c>
      <c r="FS162" s="536">
        <v>75.703918648490188</v>
      </c>
      <c r="FT162" s="536">
        <v>76.810619784433101</v>
      </c>
      <c r="FU162" s="536">
        <v>77.98710384938893</v>
      </c>
      <c r="FV162" s="536">
        <v>79.672300913065655</v>
      </c>
      <c r="FW162" s="536">
        <v>80.573039716920249</v>
      </c>
      <c r="FX162" s="536">
        <v>80.974879743947085</v>
      </c>
      <c r="FY162" s="536">
        <v>80.419724832841368</v>
      </c>
      <c r="FZ162" s="536">
        <v>79.772115598959189</v>
      </c>
      <c r="GA162" s="536">
        <v>80.212111238635998</v>
      </c>
      <c r="GB162" s="536">
        <v>80.654075220022506</v>
      </c>
      <c r="GC162" s="536">
        <v>80.560713372523949</v>
      </c>
      <c r="GD162" s="536">
        <v>80.919126001373073</v>
      </c>
      <c r="GE162" s="536">
        <v>80.7602754351893</v>
      </c>
      <c r="GF162" s="536">
        <v>80.935079815879206</v>
      </c>
      <c r="GG162" s="536">
        <v>81.03940087924974</v>
      </c>
      <c r="GH162" s="536">
        <v>81.6132524170946</v>
      </c>
      <c r="GI162" s="536">
        <v>81.653305868842821</v>
      </c>
      <c r="GJ162" s="536">
        <v>81.888495902798851</v>
      </c>
      <c r="GK162" s="536">
        <v>80.651889117545537</v>
      </c>
      <c r="GL162" s="536">
        <v>81.875911322767863</v>
      </c>
      <c r="GM162" s="536">
        <v>82.959977133741745</v>
      </c>
      <c r="GN162" s="536">
        <v>83.421417044530983</v>
      </c>
      <c r="GO162" s="536">
        <v>83.219983189513229</v>
      </c>
      <c r="GP162" s="536">
        <v>83.87291659497393</v>
      </c>
      <c r="GQ162" s="536">
        <v>84.249775579290642</v>
      </c>
      <c r="GR162" s="536">
        <v>84.313081043218389</v>
      </c>
      <c r="GS162" s="536">
        <v>84.876109242101577</v>
      </c>
      <c r="GT162" s="536">
        <v>83.772615662640192</v>
      </c>
      <c r="GU162" s="536">
        <v>84.159017806780739</v>
      </c>
      <c r="GV162" s="536">
        <v>84.406531225408514</v>
      </c>
      <c r="GW162" s="536">
        <v>84.773717656180139</v>
      </c>
      <c r="GX162" s="536">
        <v>84.945910937513773</v>
      </c>
      <c r="GY162" s="536">
        <v>86.238952973748226</v>
      </c>
      <c r="GZ162" s="536">
        <v>87.248347601797889</v>
      </c>
      <c r="HA162" s="536">
        <v>86.750654852365315</v>
      </c>
      <c r="HB162" s="536">
        <v>87.348662088425087</v>
      </c>
      <c r="HC162" s="536">
        <v>87.128108715781295</v>
      </c>
      <c r="HD162" s="536">
        <v>86.629052389672438</v>
      </c>
      <c r="HE162" s="536">
        <v>88.081828311119764</v>
      </c>
      <c r="HF162" s="536">
        <v>87.828337393009463</v>
      </c>
      <c r="HG162" s="536">
        <v>87.412633599717779</v>
      </c>
      <c r="HH162" s="536">
        <v>87.297164764378209</v>
      </c>
      <c r="HI162" s="536">
        <v>86.403602863912511</v>
      </c>
      <c r="HJ162" s="536">
        <v>91.835006491315738</v>
      </c>
      <c r="HK162" s="536">
        <v>91.520259795974567</v>
      </c>
      <c r="HL162" s="536">
        <v>91.733791459622935</v>
      </c>
      <c r="HM162" s="536">
        <v>93.076051510089115</v>
      </c>
      <c r="HN162" s="536">
        <v>92.546359475946218</v>
      </c>
      <c r="HO162" s="536">
        <v>93.773172375979158</v>
      </c>
      <c r="HP162" s="536">
        <v>93.967072202891359</v>
      </c>
      <c r="HQ162" s="536">
        <v>95.235411508105287</v>
      </c>
      <c r="HR162" s="536">
        <v>95.454965449828478</v>
      </c>
      <c r="HS162" s="536">
        <v>96.375475689865041</v>
      </c>
      <c r="HT162" s="536">
        <v>89.872693050665816</v>
      </c>
      <c r="HU162" s="536">
        <v>94.308133618235161</v>
      </c>
      <c r="HV162" s="536">
        <v>95.362096671267963</v>
      </c>
      <c r="HW162" s="536">
        <v>97.499999999999986</v>
      </c>
      <c r="HX162" s="536">
        <v>98.00598045972184</v>
      </c>
      <c r="HY162" s="536">
        <v>98.091619923258747</v>
      </c>
      <c r="HZ162" s="536">
        <v>96.750074084438197</v>
      </c>
      <c r="IA162" s="536">
        <v>96.919027901719431</v>
      </c>
      <c r="IB162" s="536">
        <v>95.959191622376096</v>
      </c>
      <c r="IC162" s="536">
        <v>96.555375065615564</v>
      </c>
      <c r="ID162" s="536">
        <v>97.630081723876216</v>
      </c>
      <c r="IE162" s="536">
        <v>97.634524241229286</v>
      </c>
      <c r="IF162" s="536">
        <v>97.362732657421589</v>
      </c>
      <c r="IG162" s="536">
        <v>97.374788214257947</v>
      </c>
      <c r="IH162" s="536">
        <v>96.90859178970365</v>
      </c>
      <c r="II162" s="536">
        <v>96.896658182656893</v>
      </c>
      <c r="IJ162" s="536">
        <v>96.16609138403787</v>
      </c>
      <c r="IK162" s="536">
        <v>96.18850903124671</v>
      </c>
      <c r="IL162" s="536">
        <v>97.027814124439701</v>
      </c>
      <c r="IM162" s="536">
        <v>97.802120908908819</v>
      </c>
      <c r="IN162" s="536">
        <v>98.523541138799033</v>
      </c>
      <c r="IO162" s="536">
        <v>98.49025179687537</v>
      </c>
      <c r="IP162" s="536">
        <v>98.565416982098156</v>
      </c>
      <c r="IQ162" s="536">
        <v>98.149026963445081</v>
      </c>
      <c r="IR162" s="536">
        <v>98.758936171195401</v>
      </c>
      <c r="IS162" s="536">
        <v>98.953896585285165</v>
      </c>
      <c r="IT162" s="536">
        <v>99.005902658035396</v>
      </c>
      <c r="IU162" s="536">
        <v>99.655580852931223</v>
      </c>
      <c r="IV162" s="536">
        <v>99.693799525844696</v>
      </c>
      <c r="IW162" s="536">
        <v>100.32875019652538</v>
      </c>
      <c r="IX162" s="536">
        <v>100.85143405889029</v>
      </c>
      <c r="IY162" s="536">
        <v>102.12220405799332</v>
      </c>
      <c r="IZ162" s="536">
        <v>102.80255898696319</v>
      </c>
      <c r="JA162" s="536">
        <v>102.89953398728639</v>
      </c>
      <c r="JB162" s="536">
        <v>103.31598957224926</v>
      </c>
      <c r="JC162" s="536">
        <v>102.17446034486018</v>
      </c>
      <c r="JD162" s="536">
        <v>102.46919396911184</v>
      </c>
      <c r="JE162" s="536">
        <v>102.50424575035528</v>
      </c>
      <c r="JF162" s="536">
        <v>103.57673790815599</v>
      </c>
      <c r="JG162" s="536">
        <v>104.34708300751964</v>
      </c>
      <c r="JH162" s="536">
        <v>103.85527694284275</v>
      </c>
      <c r="JI162" s="536">
        <v>103.9451487606796</v>
      </c>
      <c r="JJ162" s="536">
        <v>104.53450612742587</v>
      </c>
      <c r="JK162" s="536">
        <v>104.29874294591292</v>
      </c>
      <c r="JL162" s="536">
        <v>105.15358388818072</v>
      </c>
      <c r="JM162" s="536">
        <v>105.06010256096263</v>
      </c>
      <c r="JN162" s="536">
        <v>103.70430618781299</v>
      </c>
      <c r="JO162" s="536">
        <v>103.80745697702172</v>
      </c>
      <c r="JP162" s="536">
        <v>104.54084777150412</v>
      </c>
      <c r="JQ162" s="536">
        <v>104.07343572668475</v>
      </c>
      <c r="JR162" s="536">
        <v>104.96754046288738</v>
      </c>
      <c r="JS162" s="536">
        <v>105.26730304775489</v>
      </c>
      <c r="JT162" s="536">
        <v>104.854813879795</v>
      </c>
      <c r="JU162" s="536">
        <v>105.59424737815968</v>
      </c>
      <c r="JV162" s="536">
        <v>106.02940297408182</v>
      </c>
      <c r="JW162" s="536">
        <v>105.23466587889128</v>
      </c>
      <c r="JX162" s="536">
        <v>105.12231642460191</v>
      </c>
      <c r="JY162" s="536">
        <v>104.73475865809735</v>
      </c>
      <c r="JZ162" s="536">
        <v>105.6297339274218</v>
      </c>
      <c r="KA162" s="536">
        <v>105.98880578022707</v>
      </c>
      <c r="KB162" s="536">
        <v>106.8871047781698</v>
      </c>
      <c r="KC162" s="536">
        <v>106.42597684740102</v>
      </c>
      <c r="KD162" s="536">
        <v>107.47439963725411</v>
      </c>
      <c r="KE162" s="536">
        <v>107.72669375192379</v>
      </c>
      <c r="KF162" s="536">
        <v>107.50425632837404</v>
      </c>
      <c r="KG162" s="536">
        <v>107.57889463893783</v>
      </c>
      <c r="KH162" s="536">
        <v>107.72661020810258</v>
      </c>
      <c r="KI162" s="536">
        <v>107.5037095329817</v>
      </c>
      <c r="KJ162" s="536">
        <v>107.32646993716847</v>
      </c>
      <c r="KK162" s="536">
        <v>107.74887635222817</v>
      </c>
      <c r="KL162" s="536">
        <v>108.04138338978412</v>
      </c>
      <c r="KM162" s="536">
        <v>108.86114443990857</v>
      </c>
      <c r="KN162" s="536">
        <v>110.92383307811357</v>
      </c>
      <c r="KO162" s="536">
        <v>111.58686634047004</v>
      </c>
      <c r="KP162" s="536">
        <v>112.42942429939224</v>
      </c>
      <c r="KQ162" s="536">
        <v>112.22058530995163</v>
      </c>
      <c r="KR162" s="536">
        <v>112.25813453776435</v>
      </c>
      <c r="KS162" s="536">
        <v>112.30987987032826</v>
      </c>
      <c r="KT162" s="536">
        <v>112.5961103817946</v>
      </c>
      <c r="KU162" s="536">
        <v>113.07984079597612</v>
      </c>
      <c r="KV162" s="536">
        <v>114.06791461650838</v>
      </c>
      <c r="KW162" s="536">
        <v>114.10697166658781</v>
      </c>
      <c r="KX162" s="536">
        <v>114.10573422281146</v>
      </c>
      <c r="KY162" s="536">
        <v>114.47475282867906</v>
      </c>
      <c r="KZ162" s="536">
        <v>115.28630665023495</v>
      </c>
      <c r="LA162" s="536">
        <v>115.47722208094515</v>
      </c>
      <c r="LB162" s="536">
        <v>115.50981266700867</v>
      </c>
      <c r="LC162" s="536">
        <v>116.16777650383494</v>
      </c>
      <c r="LD162" s="536">
        <v>117.06900665842875</v>
      </c>
      <c r="LE162" s="536">
        <v>117.18817159676173</v>
      </c>
      <c r="LF162" s="536">
        <v>117.43615064053522</v>
      </c>
      <c r="LG162" s="536">
        <v>117.62977596712997</v>
      </c>
      <c r="LH162" s="536">
        <v>117.60515237273603</v>
      </c>
      <c r="LI162" s="536">
        <v>117.8713272465253</v>
      </c>
      <c r="LJ162" s="536">
        <v>118.1208926306161</v>
      </c>
      <c r="LK162" s="536">
        <v>119.307315983488</v>
      </c>
      <c r="LL162" s="536">
        <v>119.79689260426805</v>
      </c>
      <c r="LM162" s="536">
        <v>119.98921863135639</v>
      </c>
      <c r="LN162" s="536">
        <v>121.07733232996381</v>
      </c>
      <c r="LO162" s="536">
        <v>121.96318197267229</v>
      </c>
      <c r="LP162" s="536">
        <v>124.57329827268737</v>
      </c>
      <c r="LQ162" s="536">
        <v>125.31322375408644</v>
      </c>
      <c r="LR162" s="536">
        <v>126.29257245535499</v>
      </c>
      <c r="LS162" s="536">
        <v>127.68683274038966</v>
      </c>
      <c r="LT162" s="536">
        <v>130.11094963468722</v>
      </c>
      <c r="LU162" s="536">
        <v>130.76755848049413</v>
      </c>
      <c r="LV162" s="536">
        <v>131.77525416010664</v>
      </c>
      <c r="LW162" s="536">
        <v>134.68484271213913</v>
      </c>
      <c r="LX162" s="536">
        <v>135.94175674741902</v>
      </c>
      <c r="LY162" s="536">
        <v>137.65168929861929</v>
      </c>
      <c r="LZ162" s="536">
        <v>138.7527971605013</v>
      </c>
      <c r="MA162" s="536">
        <v>138.94216058671998</v>
      </c>
      <c r="MB162" s="536">
        <v>139.69691536118492</v>
      </c>
      <c r="MC162" s="536">
        <v>141.20185760284377</v>
      </c>
      <c r="MD162" s="536">
        <v>141.49440146802181</v>
      </c>
      <c r="ME162" s="536">
        <v>142.12768510627248</v>
      </c>
      <c r="MF162" s="536">
        <v>141.84507011768972</v>
      </c>
      <c r="MG162" s="536">
        <v>141.67976726631773</v>
      </c>
      <c r="MH162" s="536">
        <v>141.86402556782772</v>
      </c>
      <c r="MI162" s="536">
        <v>142.05124238214279</v>
      </c>
      <c r="MJ162" s="536">
        <v>142.48113873627295</v>
      </c>
      <c r="MK162" s="536">
        <v>142.98586039765468</v>
      </c>
      <c r="ML162" s="536">
        <v>144.4462415497245</v>
      </c>
      <c r="MM162" s="536">
        <v>144.34059130144996</v>
      </c>
      <c r="MN162" s="536">
        <v>144.60283341496421</v>
      </c>
      <c r="MO162" s="536">
        <v>145.0017592411989</v>
      </c>
      <c r="MP162" s="536">
        <v>145.34486491927674</v>
      </c>
      <c r="MQ162" s="536">
        <v>146.26108188661257</v>
      </c>
      <c r="MR162" s="985">
        <v>146.59326412826582</v>
      </c>
      <c r="MS162" s="985">
        <v>147.4994321110108</v>
      </c>
      <c r="MT162" s="985">
        <v>148.86789320819918</v>
      </c>
      <c r="MU162" s="985">
        <v>149.1409137612408</v>
      </c>
      <c r="MV162" s="985">
        <v>149.92481419299784</v>
      </c>
      <c r="MW162" s="985">
        <v>150.50655956304121</v>
      </c>
      <c r="MX162" s="985">
        <v>152.55845683903289</v>
      </c>
      <c r="MY162" s="985">
        <v>153.50971981511702</v>
      </c>
      <c r="MZ162" s="985">
        <v>154.89721217633681</v>
      </c>
      <c r="NA162" s="985">
        <v>155.60096171240062</v>
      </c>
      <c r="NB162" s="985">
        <v>156.72910092797844</v>
      </c>
      <c r="NC162" s="985">
        <v>158.47852229768267</v>
      </c>
      <c r="ND162" s="985">
        <v>163.94295918035769</v>
      </c>
      <c r="NE162" s="985">
        <v>165.1005795569566</v>
      </c>
      <c r="NF162" s="985">
        <v>167.1853665936454</v>
      </c>
      <c r="NG162" s="985">
        <v>168.45259165481738</v>
      </c>
      <c r="NH162" s="985">
        <v>169.40683974148402</v>
      </c>
      <c r="NI162" s="985">
        <v>169.73381038924515</v>
      </c>
      <c r="NJ162" s="985">
        <v>172.32327797099398</v>
      </c>
      <c r="NK162" s="985">
        <v>174.69992914719896</v>
      </c>
      <c r="NL162" s="985">
        <v>175.84764831059908</v>
      </c>
      <c r="NM162" s="985">
        <v>177.52733204297076</v>
      </c>
    </row>
    <row r="163" spans="1:377">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982">
        <v>166.50362027825145</v>
      </c>
      <c r="MS163" s="982">
        <v>166.50301805970665</v>
      </c>
      <c r="MT163" s="982">
        <v>166.60713891797332</v>
      </c>
      <c r="MU163" s="982">
        <v>166.6105044334644</v>
      </c>
      <c r="MV163" s="982">
        <v>166.60476358519568</v>
      </c>
      <c r="MW163" s="982">
        <v>166.61297779509297</v>
      </c>
      <c r="MX163" s="982">
        <v>168.30035478863567</v>
      </c>
      <c r="MY163" s="982">
        <v>167.6299166187714</v>
      </c>
      <c r="MZ163" s="982">
        <v>169.84442331915091</v>
      </c>
      <c r="NA163" s="982">
        <v>169.68793562480528</v>
      </c>
      <c r="NB163" s="982">
        <v>169.6981556023899</v>
      </c>
      <c r="NC163" s="982">
        <v>169.60985074325271</v>
      </c>
      <c r="ND163" s="982">
        <v>169.93016881758524</v>
      </c>
      <c r="NE163" s="982">
        <v>170.85042945268643</v>
      </c>
      <c r="NF163" s="982">
        <v>171.27307660368433</v>
      </c>
      <c r="NG163" s="982">
        <v>171.42326023172555</v>
      </c>
      <c r="NH163" s="982">
        <v>172.03780677931121</v>
      </c>
      <c r="NI163" s="982">
        <v>172.30319079122737</v>
      </c>
      <c r="NJ163" s="982">
        <v>172.26601318716712</v>
      </c>
      <c r="NK163" s="982">
        <v>174.15759991445569</v>
      </c>
      <c r="NL163" s="982">
        <v>174.49719081701085</v>
      </c>
      <c r="NM163" s="982">
        <v>218.89993600090835</v>
      </c>
    </row>
    <row r="164" spans="1:377">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983">
        <v>80.810077829181097</v>
      </c>
      <c r="FP164" s="983">
        <v>82.124142467269479</v>
      </c>
      <c r="FQ164" s="983">
        <v>82.493937649586428</v>
      </c>
      <c r="FR164" s="983">
        <v>82.586488834034071</v>
      </c>
      <c r="FS164" s="983">
        <v>82.59499018576598</v>
      </c>
      <c r="FT164" s="983">
        <v>82.465016199952572</v>
      </c>
      <c r="FU164" s="983">
        <v>82.562408696654089</v>
      </c>
      <c r="FV164" s="983">
        <v>84.288206635276836</v>
      </c>
      <c r="FW164" s="983">
        <v>85.31000526504576</v>
      </c>
      <c r="FX164" s="983">
        <v>85.479461132403856</v>
      </c>
      <c r="FY164" s="983">
        <v>83.077932754999438</v>
      </c>
      <c r="FZ164" s="983">
        <v>83.585604603147871</v>
      </c>
      <c r="GA164" s="983">
        <v>82.705478944224424</v>
      </c>
      <c r="GB164" s="983">
        <v>83.459723174078036</v>
      </c>
      <c r="GC164" s="983">
        <v>85.877446987917679</v>
      </c>
      <c r="GD164" s="983">
        <v>87.521221670085396</v>
      </c>
      <c r="GE164" s="983">
        <v>88.221755102466673</v>
      </c>
      <c r="GF164" s="983">
        <v>86.173290675978976</v>
      </c>
      <c r="GG164" s="983">
        <v>86.179186530115729</v>
      </c>
      <c r="GH164" s="983">
        <v>88.062815001002335</v>
      </c>
      <c r="GI164" s="983">
        <v>88.585646965110186</v>
      </c>
      <c r="GJ164" s="983">
        <v>88.428345201842234</v>
      </c>
      <c r="GK164" s="983">
        <v>86.078819304824322</v>
      </c>
      <c r="GL164" s="983">
        <v>85.627956905667375</v>
      </c>
      <c r="GM164" s="983">
        <v>85.72839681174888</v>
      </c>
      <c r="GN164" s="983">
        <v>87.590000929491822</v>
      </c>
      <c r="GO164" s="983">
        <v>89.736239931286178</v>
      </c>
      <c r="GP164" s="983">
        <v>91.762818980111888</v>
      </c>
      <c r="GQ164" s="983">
        <v>92.623930880111587</v>
      </c>
      <c r="GR164" s="983">
        <v>91.309928209377333</v>
      </c>
      <c r="GS164" s="983">
        <v>92.430888958132059</v>
      </c>
      <c r="GT164" s="983">
        <v>94.461654218313512</v>
      </c>
      <c r="GU164" s="983">
        <v>95.020753915019114</v>
      </c>
      <c r="GV164" s="983">
        <v>94.349645315454993</v>
      </c>
      <c r="GW164" s="983">
        <v>94.085810126583311</v>
      </c>
      <c r="GX164" s="983">
        <v>92.827423907130367</v>
      </c>
      <c r="GY164" s="983">
        <v>90.700227098828279</v>
      </c>
      <c r="GZ164" s="983">
        <v>94.837910004522826</v>
      </c>
      <c r="HA164" s="983">
        <v>95.907002520050099</v>
      </c>
      <c r="HB164" s="983">
        <v>101.70672270530788</v>
      </c>
      <c r="HC164" s="983">
        <v>98.775317242420371</v>
      </c>
      <c r="HD164" s="983">
        <v>99.336934996857948</v>
      </c>
      <c r="HE164" s="983">
        <v>97.41737981936086</v>
      </c>
      <c r="HF164" s="983">
        <v>97.088187762761777</v>
      </c>
      <c r="HG164" s="983">
        <v>100.28627985910926</v>
      </c>
      <c r="HH164" s="983">
        <v>99.905511165261231</v>
      </c>
      <c r="HI164" s="983">
        <v>99.430260126596437</v>
      </c>
      <c r="HJ164" s="983">
        <v>97.980903797918486</v>
      </c>
      <c r="HK164" s="983">
        <v>98.422124071273615</v>
      </c>
      <c r="HL164" s="983">
        <v>99.203900695056191</v>
      </c>
      <c r="HM164" s="983">
        <v>102.01424497091381</v>
      </c>
      <c r="HN164" s="983">
        <v>104.24197057958141</v>
      </c>
      <c r="HO164" s="983">
        <v>99.703835322411493</v>
      </c>
      <c r="HP164" s="983">
        <v>98.461969297553651</v>
      </c>
      <c r="HQ164" s="983">
        <v>99.396470343192405</v>
      </c>
      <c r="HR164" s="983">
        <v>99.829930474471141</v>
      </c>
      <c r="HS164" s="983">
        <v>100.55206437837664</v>
      </c>
      <c r="HT164" s="983">
        <v>100.1415248964814</v>
      </c>
      <c r="HU164" s="983">
        <v>99.467393722861047</v>
      </c>
      <c r="HV164" s="983">
        <v>99.503529026867611</v>
      </c>
      <c r="HW164" s="983">
        <v>100</v>
      </c>
      <c r="HX164" s="983">
        <v>99.944070720227472</v>
      </c>
      <c r="HY164" s="983">
        <v>101.47959774507595</v>
      </c>
      <c r="HZ164" s="983">
        <v>99.915357868380212</v>
      </c>
      <c r="IA164" s="983">
        <v>99.910646831734823</v>
      </c>
      <c r="IB164" s="983">
        <v>100.64167450181455</v>
      </c>
      <c r="IC164" s="983">
        <v>100.19164680306126</v>
      </c>
      <c r="ID164" s="983">
        <v>101.02116252474708</v>
      </c>
      <c r="IE164" s="983">
        <v>101.31768628093191</v>
      </c>
      <c r="IF164" s="983">
        <v>100.84899623344717</v>
      </c>
      <c r="IG164" s="983">
        <v>101.45847579092728</v>
      </c>
      <c r="IH164" s="983">
        <v>99.834909010290161</v>
      </c>
      <c r="II164" s="983">
        <v>99.637390688612356</v>
      </c>
      <c r="IJ164" s="983">
        <v>99.054221669494524</v>
      </c>
      <c r="IK164" s="983">
        <v>98.322555109401506</v>
      </c>
      <c r="IL164" s="983">
        <v>100.38365001406696</v>
      </c>
      <c r="IM164" s="983">
        <v>100.78821518997459</v>
      </c>
      <c r="IN164" s="983">
        <v>100.95042356121829</v>
      </c>
      <c r="IO164" s="983">
        <v>102.08075520517696</v>
      </c>
      <c r="IP164" s="983">
        <v>105.51392603982228</v>
      </c>
      <c r="IQ164" s="983">
        <v>105.18805965947787</v>
      </c>
      <c r="IR164" s="983">
        <v>104.24179114182839</v>
      </c>
      <c r="IS164" s="983">
        <v>103.03337679798217</v>
      </c>
      <c r="IT164" s="983">
        <v>103.8223315358144</v>
      </c>
      <c r="IU164" s="983">
        <v>102.965666767884</v>
      </c>
      <c r="IV164" s="983">
        <v>104.21938464244707</v>
      </c>
      <c r="IW164" s="983">
        <v>105.58395442557065</v>
      </c>
      <c r="IX164" s="983">
        <v>107.52141134569473</v>
      </c>
      <c r="IY164" s="983">
        <v>104.91241100297444</v>
      </c>
      <c r="IZ164" s="983">
        <v>107.03734964234236</v>
      </c>
      <c r="JA164" s="983">
        <v>108.2069720479885</v>
      </c>
      <c r="JB164" s="983">
        <v>105.22934298252703</v>
      </c>
      <c r="JC164" s="983">
        <v>105.8949760210065</v>
      </c>
      <c r="JD164" s="983">
        <v>106.00150262102031</v>
      </c>
      <c r="JE164" s="983">
        <v>105.79902591757276</v>
      </c>
      <c r="JF164" s="983">
        <v>105.10053879741193</v>
      </c>
      <c r="JG164" s="983">
        <v>107.71012658736753</v>
      </c>
      <c r="JH164" s="983">
        <v>111.42969911977282</v>
      </c>
      <c r="JI164" s="983">
        <v>112.05307529211736</v>
      </c>
      <c r="JJ164" s="983">
        <v>111.84606194981359</v>
      </c>
      <c r="JK164" s="983">
        <v>110.7830929997434</v>
      </c>
      <c r="JL164" s="983">
        <v>110.22500385727862</v>
      </c>
      <c r="JM164" s="983">
        <v>109.06291083202591</v>
      </c>
      <c r="JN164" s="983">
        <v>112.46875966991368</v>
      </c>
      <c r="JO164" s="983">
        <v>113.39202730807845</v>
      </c>
      <c r="JP164" s="983">
        <v>111.59338820254025</v>
      </c>
      <c r="JQ164" s="983">
        <v>112.83254532332931</v>
      </c>
      <c r="JR164" s="983">
        <v>112.94460299590779</v>
      </c>
      <c r="JS164" s="983">
        <v>116.97352043390893</v>
      </c>
      <c r="JT164" s="983">
        <v>117.87087039173886</v>
      </c>
      <c r="JU164" s="983">
        <v>123.99310106406701</v>
      </c>
      <c r="JV164" s="983">
        <v>128.95239944671098</v>
      </c>
      <c r="JW164" s="983">
        <v>124.15120007798561</v>
      </c>
      <c r="JX164" s="983">
        <v>121.24356074798332</v>
      </c>
      <c r="JY164" s="983">
        <v>121.46560244849604</v>
      </c>
      <c r="JZ164" s="983">
        <v>125.42707452784882</v>
      </c>
      <c r="KA164" s="983">
        <v>123.9966499798056</v>
      </c>
      <c r="KB164" s="983">
        <v>121.44160308211325</v>
      </c>
      <c r="KC164" s="983">
        <v>120.5610496523955</v>
      </c>
      <c r="KD164" s="983">
        <v>118.28554352095951</v>
      </c>
      <c r="KE164" s="983">
        <v>118.24718785568028</v>
      </c>
      <c r="KF164" s="983">
        <v>118.06328015673716</v>
      </c>
      <c r="KG164" s="983">
        <v>119.85960688001643</v>
      </c>
      <c r="KH164" s="983">
        <v>121.29136695614964</v>
      </c>
      <c r="KI164" s="983">
        <v>120.53391808334941</v>
      </c>
      <c r="KJ164" s="983">
        <v>119.7162693334395</v>
      </c>
      <c r="KK164" s="983">
        <v>120.13840190535812</v>
      </c>
      <c r="KL164" s="983">
        <v>121.52386304408166</v>
      </c>
      <c r="KM164" s="983">
        <v>121.05069562588541</v>
      </c>
      <c r="KN164" s="983">
        <v>123.42948648488006</v>
      </c>
      <c r="KO164" s="983">
        <v>123.52820617327201</v>
      </c>
      <c r="KP164" s="983">
        <v>124.74795603226244</v>
      </c>
      <c r="KQ164" s="983">
        <v>130.12552279250315</v>
      </c>
      <c r="KR164" s="983">
        <v>132.240748724816</v>
      </c>
      <c r="KS164" s="983">
        <v>139.6872031699327</v>
      </c>
      <c r="KT164" s="983">
        <v>132.01172087814473</v>
      </c>
      <c r="KU164" s="983">
        <v>130.21534389011049</v>
      </c>
      <c r="KV164" s="983">
        <v>125.7550756545368</v>
      </c>
      <c r="KW164" s="983">
        <v>125.22376802915663</v>
      </c>
      <c r="KX164" s="983">
        <v>129.381061246207</v>
      </c>
      <c r="KY164" s="983">
        <v>130.6624697810102</v>
      </c>
      <c r="KZ164" s="983">
        <v>130.18636753913458</v>
      </c>
      <c r="LA164" s="983">
        <v>128.20424721670901</v>
      </c>
      <c r="LB164" s="983">
        <v>129.03124163177216</v>
      </c>
      <c r="LC164" s="983">
        <v>129.53611112402962</v>
      </c>
      <c r="LD164" s="983">
        <v>133.34737120773988</v>
      </c>
      <c r="LE164" s="983">
        <v>130.92059524869043</v>
      </c>
      <c r="LF164" s="983">
        <v>132.20354891143634</v>
      </c>
      <c r="LG164" s="983">
        <v>132.49957495022744</v>
      </c>
      <c r="LH164" s="983">
        <v>131.3315384944828</v>
      </c>
      <c r="LI164" s="983">
        <v>131.7860668169694</v>
      </c>
      <c r="LJ164" s="983">
        <v>131.95189808847101</v>
      </c>
      <c r="LK164" s="983">
        <v>133.03622031103396</v>
      </c>
      <c r="LL164" s="983">
        <v>133.9801399533151</v>
      </c>
      <c r="LM164" s="983">
        <v>135.30319797540398</v>
      </c>
      <c r="LN164" s="983">
        <v>137.48510123950237</v>
      </c>
      <c r="LO164" s="983">
        <v>142.59861649703475</v>
      </c>
      <c r="LP164" s="983">
        <v>154.53126546234256</v>
      </c>
      <c r="LQ164" s="983">
        <v>157.5153445061824</v>
      </c>
      <c r="LR164" s="983">
        <v>155.52346722969685</v>
      </c>
      <c r="LS164" s="983">
        <v>156.60044174068113</v>
      </c>
      <c r="LT164" s="983">
        <v>154.77359406375726</v>
      </c>
      <c r="LU164" s="983">
        <v>156.14801605758922</v>
      </c>
      <c r="LV164" s="983">
        <v>158.78168014132106</v>
      </c>
      <c r="LW164" s="983">
        <v>162.6399147088058</v>
      </c>
      <c r="LX164" s="983">
        <v>162.90411914846962</v>
      </c>
      <c r="LY164" s="983">
        <v>162.24181079702046</v>
      </c>
      <c r="LZ164" s="983">
        <v>162.5752113358358</v>
      </c>
      <c r="MA164" s="983">
        <v>164.52389179928485</v>
      </c>
      <c r="MB164" s="983">
        <v>165.8276691417538</v>
      </c>
      <c r="MC164" s="983">
        <v>164.3813637700311</v>
      </c>
      <c r="MD164" s="983">
        <v>164.76769869083969</v>
      </c>
      <c r="ME164" s="983">
        <v>164.22998533360371</v>
      </c>
      <c r="MF164" s="983">
        <v>160.68602627667593</v>
      </c>
      <c r="MG164" s="983">
        <v>161.09882734480956</v>
      </c>
      <c r="MH164" s="983">
        <v>163.76363344387292</v>
      </c>
      <c r="MI164" s="983">
        <v>167.08128777714609</v>
      </c>
      <c r="MJ164" s="983">
        <v>168.78806547302926</v>
      </c>
      <c r="MK164" s="983">
        <v>162.99247250350049</v>
      </c>
      <c r="ML164" s="983">
        <v>165.43840830108434</v>
      </c>
      <c r="MM164" s="983">
        <v>169.67718541205988</v>
      </c>
      <c r="MN164" s="983">
        <v>171.31662455254647</v>
      </c>
      <c r="MO164" s="983">
        <v>170.93895317697991</v>
      </c>
      <c r="MP164" s="983">
        <v>174.30198939487383</v>
      </c>
      <c r="MQ164" s="983">
        <v>170.32009776355508</v>
      </c>
      <c r="MR164" s="984">
        <v>170.68817642287394</v>
      </c>
      <c r="MS164" s="984">
        <v>170.76716162738887</v>
      </c>
      <c r="MT164" s="984">
        <v>168.26575763990743</v>
      </c>
      <c r="MU164" s="984">
        <v>168.73525204766656</v>
      </c>
      <c r="MV164" s="984">
        <v>168.452217509051</v>
      </c>
      <c r="MW164" s="984">
        <v>167.46869393747147</v>
      </c>
      <c r="MX164" s="984">
        <v>167.26346295362512</v>
      </c>
      <c r="MY164" s="984">
        <v>168.44901260279835</v>
      </c>
      <c r="MZ164" s="984">
        <v>169.4987955453922</v>
      </c>
      <c r="NA164" s="984">
        <v>169.65770246143671</v>
      </c>
      <c r="NB164" s="984">
        <v>172.82155183805676</v>
      </c>
      <c r="NC164" s="984">
        <v>172.7463720055801</v>
      </c>
      <c r="ND164" s="984">
        <v>175.73188215034256</v>
      </c>
      <c r="NE164" s="984">
        <v>174.98817352360476</v>
      </c>
      <c r="NF164" s="984">
        <v>175.75793471698938</v>
      </c>
      <c r="NG164" s="984">
        <v>187.17174000452221</v>
      </c>
      <c r="NH164" s="984">
        <v>189.33690583190514</v>
      </c>
      <c r="NI164" s="984">
        <v>190.85329126202302</v>
      </c>
      <c r="NJ164" s="984">
        <v>197.08758003437688</v>
      </c>
      <c r="NK164" s="984">
        <v>202.12696389397772</v>
      </c>
      <c r="NL164" s="984">
        <v>212.66293802437826</v>
      </c>
      <c r="NM164" s="984">
        <v>250.84325734826507</v>
      </c>
    </row>
    <row r="165" spans="1:377">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983">
        <v>78.719187874005883</v>
      </c>
      <c r="FP165" s="983">
        <v>78.242381835779852</v>
      </c>
      <c r="FQ165" s="983">
        <v>77.49511840090284</v>
      </c>
      <c r="FR165" s="983">
        <v>77.346084441159164</v>
      </c>
      <c r="FS165" s="983">
        <v>77.683501421679765</v>
      </c>
      <c r="FT165" s="983">
        <v>85.573912013527064</v>
      </c>
      <c r="FU165" s="983">
        <v>87.23114611446691</v>
      </c>
      <c r="FV165" s="983">
        <v>87.486386121355963</v>
      </c>
      <c r="FW165" s="983">
        <v>88.635605614456694</v>
      </c>
      <c r="FX165" s="983">
        <v>88.824395049035289</v>
      </c>
      <c r="FY165" s="983">
        <v>88.718352780011699</v>
      </c>
      <c r="FZ165" s="983">
        <v>88.735458636344475</v>
      </c>
      <c r="GA165" s="983">
        <v>89.121137698988761</v>
      </c>
      <c r="GB165" s="983">
        <v>88.751296818866777</v>
      </c>
      <c r="GC165" s="983">
        <v>88.682943648125459</v>
      </c>
      <c r="GD165" s="983">
        <v>88.771320916183001</v>
      </c>
      <c r="GE165" s="983">
        <v>88.528967094992964</v>
      </c>
      <c r="GF165" s="983">
        <v>88.646078569055874</v>
      </c>
      <c r="GG165" s="983">
        <v>88.545407079596615</v>
      </c>
      <c r="GH165" s="983">
        <v>88.559988580392442</v>
      </c>
      <c r="GI165" s="983">
        <v>88.572650897302822</v>
      </c>
      <c r="GJ165" s="983">
        <v>90.162642801671737</v>
      </c>
      <c r="GK165" s="983">
        <v>90.463171871847351</v>
      </c>
      <c r="GL165" s="983">
        <v>90.342185293013245</v>
      </c>
      <c r="GM165" s="983">
        <v>91.022057245455485</v>
      </c>
      <c r="GN165" s="983">
        <v>91.236356672497095</v>
      </c>
      <c r="GO165" s="983">
        <v>93.197674660476707</v>
      </c>
      <c r="GP165" s="983">
        <v>93.445717352638596</v>
      </c>
      <c r="GQ165" s="983">
        <v>97.837055186254929</v>
      </c>
      <c r="GR165" s="983">
        <v>99.123941743264396</v>
      </c>
      <c r="GS165" s="983">
        <v>100.41890280374132</v>
      </c>
      <c r="GT165" s="983">
        <v>100.25208118952665</v>
      </c>
      <c r="GU165" s="983">
        <v>100.17699098186829</v>
      </c>
      <c r="GV165" s="983">
        <v>100.21241857955727</v>
      </c>
      <c r="GW165" s="983">
        <v>100.2309104713065</v>
      </c>
      <c r="GX165" s="983">
        <v>99.128169480656496</v>
      </c>
      <c r="GY165" s="983">
        <v>98.557047875134998</v>
      </c>
      <c r="GZ165" s="983">
        <v>98.454904239566019</v>
      </c>
      <c r="HA165" s="983">
        <v>98.469217553234017</v>
      </c>
      <c r="HB165" s="983">
        <v>98.572373257303823</v>
      </c>
      <c r="HC165" s="983">
        <v>98.687778485696086</v>
      </c>
      <c r="HD165" s="983">
        <v>98.8385814875123</v>
      </c>
      <c r="HE165" s="983">
        <v>98.809213926726088</v>
      </c>
      <c r="HF165" s="983">
        <v>98.796436942216104</v>
      </c>
      <c r="HG165" s="983">
        <v>98.946127431527501</v>
      </c>
      <c r="HH165" s="983">
        <v>99.074088436049905</v>
      </c>
      <c r="HI165" s="983">
        <v>99.018233099082792</v>
      </c>
      <c r="HJ165" s="983">
        <v>98.978149833415813</v>
      </c>
      <c r="HK165" s="983">
        <v>99.677137507186629</v>
      </c>
      <c r="HL165" s="983">
        <v>99.720694010934167</v>
      </c>
      <c r="HM165" s="983">
        <v>99.743025515606121</v>
      </c>
      <c r="HN165" s="983">
        <v>99.74172652482217</v>
      </c>
      <c r="HO165" s="983">
        <v>99.724560895942403</v>
      </c>
      <c r="HP165" s="983">
        <v>99.706853532383192</v>
      </c>
      <c r="HQ165" s="983">
        <v>99.708243163299642</v>
      </c>
      <c r="HR165" s="983">
        <v>99.668434664482632</v>
      </c>
      <c r="HS165" s="983">
        <v>100.08891190980034</v>
      </c>
      <c r="HT165" s="983">
        <v>100.11703979593455</v>
      </c>
      <c r="HU165" s="983">
        <v>100.13193307079524</v>
      </c>
      <c r="HV165" s="983">
        <v>100.00142466080423</v>
      </c>
      <c r="HW165" s="983">
        <v>100</v>
      </c>
      <c r="HX165" s="983">
        <v>99.884004724833844</v>
      </c>
      <c r="HY165" s="983">
        <v>99.882194917684075</v>
      </c>
      <c r="HZ165" s="983">
        <v>99.852070429299033</v>
      </c>
      <c r="IA165" s="983">
        <v>99.683008994749727</v>
      </c>
      <c r="IB165" s="983">
        <v>99.685925955192246</v>
      </c>
      <c r="IC165" s="983">
        <v>99.708614054540831</v>
      </c>
      <c r="ID165" s="983">
        <v>99.708606275443486</v>
      </c>
      <c r="IE165" s="983">
        <v>99.830871347998425</v>
      </c>
      <c r="IF165" s="983">
        <v>99.729028622827187</v>
      </c>
      <c r="IG165" s="983">
        <v>99.99088741439634</v>
      </c>
      <c r="IH165" s="983">
        <v>98.90629135266667</v>
      </c>
      <c r="II165" s="983">
        <v>98.86274976512496</v>
      </c>
      <c r="IJ165" s="983">
        <v>98.761387437022677</v>
      </c>
      <c r="IK165" s="983">
        <v>98.74097294398824</v>
      </c>
      <c r="IL165" s="983">
        <v>98.740189002468313</v>
      </c>
      <c r="IM165" s="983">
        <v>99.707834613450473</v>
      </c>
      <c r="IN165" s="983">
        <v>99.636977636992441</v>
      </c>
      <c r="IO165" s="983">
        <v>99.622172069102817</v>
      </c>
      <c r="IP165" s="983">
        <v>99.620142018297159</v>
      </c>
      <c r="IQ165" s="983">
        <v>99.616840698808431</v>
      </c>
      <c r="IR165" s="983">
        <v>105.83939992421402</v>
      </c>
      <c r="IS165" s="983">
        <v>105.95822254577386</v>
      </c>
      <c r="IT165" s="983">
        <v>105.8799475371351</v>
      </c>
      <c r="IU165" s="983">
        <v>105.8749210215687</v>
      </c>
      <c r="IV165" s="983">
        <v>105.87483557578075</v>
      </c>
      <c r="IW165" s="983">
        <v>105.90782067685701</v>
      </c>
      <c r="IX165" s="983">
        <v>105.90914153375181</v>
      </c>
      <c r="IY165" s="983">
        <v>105.90686657439787</v>
      </c>
      <c r="IZ165" s="983">
        <v>105.74116780155778</v>
      </c>
      <c r="JA165" s="983">
        <v>106.12716222528486</v>
      </c>
      <c r="JB165" s="983">
        <v>105.60351516079594</v>
      </c>
      <c r="JC165" s="983">
        <v>105.57681354365197</v>
      </c>
      <c r="JD165" s="983">
        <v>106.07309690800459</v>
      </c>
      <c r="JE165" s="983">
        <v>106.08722600673102</v>
      </c>
      <c r="JF165" s="983">
        <v>106.20566011002202</v>
      </c>
      <c r="JG165" s="983">
        <v>106.21824279030947</v>
      </c>
      <c r="JH165" s="983">
        <v>106.261984250346</v>
      </c>
      <c r="JI165" s="983">
        <v>106.1803212263178</v>
      </c>
      <c r="JJ165" s="983">
        <v>106.2496062273255</v>
      </c>
      <c r="JK165" s="983">
        <v>105.6757325027681</v>
      </c>
      <c r="JL165" s="983">
        <v>105.60878648232479</v>
      </c>
      <c r="JM165" s="983">
        <v>106.27547521071394</v>
      </c>
      <c r="JN165" s="983">
        <v>105.62966630222688</v>
      </c>
      <c r="JO165" s="983">
        <v>105.73573421710145</v>
      </c>
      <c r="JP165" s="983">
        <v>105.9556875526111</v>
      </c>
      <c r="JQ165" s="983">
        <v>107.04549217781648</v>
      </c>
      <c r="JR165" s="983">
        <v>107.00537933967784</v>
      </c>
      <c r="JS165" s="983">
        <v>106.24390682487378</v>
      </c>
      <c r="JT165" s="983">
        <v>106.31819526049352</v>
      </c>
      <c r="JU165" s="983">
        <v>113.78455280831801</v>
      </c>
      <c r="JV165" s="983">
        <v>113.57677553325921</v>
      </c>
      <c r="JW165" s="983">
        <v>114.74604399622338</v>
      </c>
      <c r="JX165" s="983">
        <v>114.74398500692368</v>
      </c>
      <c r="JY165" s="983">
        <v>116.06188695078843</v>
      </c>
      <c r="JZ165" s="983">
        <v>116.43295658193445</v>
      </c>
      <c r="KA165" s="983">
        <v>116.99495930900066</v>
      </c>
      <c r="KB165" s="983">
        <v>117.63226069919435</v>
      </c>
      <c r="KC165" s="983">
        <v>117.93557722646409</v>
      </c>
      <c r="KD165" s="983">
        <v>118.27639107755596</v>
      </c>
      <c r="KE165" s="983">
        <v>117.97332941847102</v>
      </c>
      <c r="KF165" s="983">
        <v>118.08496642534064</v>
      </c>
      <c r="KG165" s="983">
        <v>118.15453973535844</v>
      </c>
      <c r="KH165" s="983">
        <v>118.01137475129801</v>
      </c>
      <c r="KI165" s="983">
        <v>118.25749731772856</v>
      </c>
      <c r="KJ165" s="983">
        <v>118.62679597599181</v>
      </c>
      <c r="KK165" s="983">
        <v>118.91613055098873</v>
      </c>
      <c r="KL165" s="983">
        <v>118.82055564894144</v>
      </c>
      <c r="KM165" s="983">
        <v>118.9328914809044</v>
      </c>
      <c r="KN165" s="983">
        <v>118.81600670397327</v>
      </c>
      <c r="KO165" s="983">
        <v>119.38185945094018</v>
      </c>
      <c r="KP165" s="983">
        <v>119.9537458398127</v>
      </c>
      <c r="KQ165" s="983">
        <v>119.84454585190555</v>
      </c>
      <c r="KR165" s="983">
        <v>119.50198838993549</v>
      </c>
      <c r="KS165" s="983">
        <v>119.50198838993549</v>
      </c>
      <c r="KT165" s="983">
        <v>163.09003787968996</v>
      </c>
      <c r="KU165" s="983">
        <v>163.09043188778415</v>
      </c>
      <c r="KV165" s="983">
        <v>163.14262847098971</v>
      </c>
      <c r="KW165" s="983">
        <v>160.69947923597024</v>
      </c>
      <c r="KX165" s="983">
        <v>159.95300561456338</v>
      </c>
      <c r="KY165" s="983">
        <v>137.27270245030689</v>
      </c>
      <c r="KZ165" s="983">
        <v>119.00630862624645</v>
      </c>
      <c r="LA165" s="983">
        <v>118.81714172136481</v>
      </c>
      <c r="LB165" s="983">
        <v>119.76967408015022</v>
      </c>
      <c r="LC165" s="983">
        <v>119.89956187669985</v>
      </c>
      <c r="LD165" s="983">
        <v>120.13575364122732</v>
      </c>
      <c r="LE165" s="983">
        <v>119.99634470320095</v>
      </c>
      <c r="LF165" s="983">
        <v>120.09661562289608</v>
      </c>
      <c r="LG165" s="983">
        <v>119.05870508681751</v>
      </c>
      <c r="LH165" s="983">
        <v>119.14615940500013</v>
      </c>
      <c r="LI165" s="983">
        <v>119.27608698707098</v>
      </c>
      <c r="LJ165" s="983">
        <v>119.02706659293071</v>
      </c>
      <c r="LK165" s="983">
        <v>118.68701066859774</v>
      </c>
      <c r="LL165" s="983">
        <v>118.39301486347556</v>
      </c>
      <c r="LM165" s="983">
        <v>118.19855282538015</v>
      </c>
      <c r="LN165" s="983">
        <v>117.71735541245647</v>
      </c>
      <c r="LO165" s="983">
        <v>117.20208264107177</v>
      </c>
      <c r="LP165" s="983">
        <v>117.06240717649123</v>
      </c>
      <c r="LQ165" s="983">
        <v>120.55087593901598</v>
      </c>
      <c r="LR165" s="983">
        <v>121.27881957627667</v>
      </c>
      <c r="LS165" s="983">
        <v>124.09118652872287</v>
      </c>
      <c r="LT165" s="983">
        <v>124.26973162189587</v>
      </c>
      <c r="LU165" s="983">
        <v>125.78796009047385</v>
      </c>
      <c r="LV165" s="983">
        <v>127.18770365047519</v>
      </c>
      <c r="LW165" s="983">
        <v>126.19866599684795</v>
      </c>
      <c r="LX165" s="983">
        <v>127.2550405975816</v>
      </c>
      <c r="LY165" s="983">
        <v>127.27308884713167</v>
      </c>
      <c r="LZ165" s="983">
        <v>127.36889640406675</v>
      </c>
      <c r="MA165" s="983">
        <v>127.25142096850095</v>
      </c>
      <c r="MB165" s="983">
        <v>127.25173515450032</v>
      </c>
      <c r="MC165" s="983">
        <v>127.29268987509167</v>
      </c>
      <c r="MD165" s="983">
        <v>127.28558100312118</v>
      </c>
      <c r="ME165" s="983">
        <v>127.29658307074571</v>
      </c>
      <c r="MF165" s="983">
        <v>127.30043074533963</v>
      </c>
      <c r="MG165" s="983">
        <v>127.56634179179659</v>
      </c>
      <c r="MH165" s="983">
        <v>127.60894690814665</v>
      </c>
      <c r="MI165" s="983">
        <v>128.07432193829564</v>
      </c>
      <c r="MJ165" s="983">
        <v>128.31154264209664</v>
      </c>
      <c r="MK165" s="983">
        <v>128.31639925291992</v>
      </c>
      <c r="ML165" s="983">
        <v>128.81000240885768</v>
      </c>
      <c r="MM165" s="983">
        <v>128.80656065656885</v>
      </c>
      <c r="MN165" s="983">
        <v>145.89777593896815</v>
      </c>
      <c r="MO165" s="983">
        <v>166.4811188881971</v>
      </c>
      <c r="MP165" s="983">
        <v>166.41021681276294</v>
      </c>
      <c r="MQ165" s="983">
        <v>166.38395230005895</v>
      </c>
      <c r="MR165" s="984">
        <v>166.50362027825145</v>
      </c>
      <c r="MS165" s="984">
        <v>166.50301805970665</v>
      </c>
      <c r="MT165" s="984">
        <v>166.60713891797332</v>
      </c>
      <c r="MU165" s="984">
        <v>166.6105044334644</v>
      </c>
      <c r="MV165" s="984">
        <v>166.60476358519568</v>
      </c>
      <c r="MW165" s="984">
        <v>166.61297779509297</v>
      </c>
      <c r="MX165" s="984">
        <v>168.30035478863567</v>
      </c>
      <c r="MY165" s="984">
        <v>167.6299166187714</v>
      </c>
      <c r="MZ165" s="984">
        <v>169.84442331915091</v>
      </c>
      <c r="NA165" s="984">
        <v>169.68793562480528</v>
      </c>
      <c r="NB165" s="984">
        <v>169.6981556023899</v>
      </c>
      <c r="NC165" s="984">
        <v>169.60985074325271</v>
      </c>
      <c r="ND165" s="984">
        <v>169.93016881758524</v>
      </c>
      <c r="NE165" s="984">
        <v>170.85042945268643</v>
      </c>
      <c r="NF165" s="984">
        <v>171.27307660368433</v>
      </c>
      <c r="NG165" s="984">
        <v>171.42326023172555</v>
      </c>
      <c r="NH165" s="984">
        <v>172.03780677931121</v>
      </c>
      <c r="NI165" s="984">
        <v>172.30319079122737</v>
      </c>
      <c r="NJ165" s="984">
        <v>172.26601318716712</v>
      </c>
      <c r="NK165" s="984">
        <v>174.15759991445569</v>
      </c>
      <c r="NL165" s="984">
        <v>174.49719081701085</v>
      </c>
      <c r="NM165" s="984">
        <v>218.89993600090835</v>
      </c>
    </row>
    <row r="166" spans="1:377">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980">
        <v>86.973116818841149</v>
      </c>
      <c r="FP166" s="980">
        <v>88.015855891920467</v>
      </c>
      <c r="FQ166" s="980">
        <v>87.404936708247391</v>
      </c>
      <c r="FR166" s="980">
        <v>86.141265236772313</v>
      </c>
      <c r="FS166" s="980">
        <v>86.949699775732853</v>
      </c>
      <c r="FT166" s="980">
        <v>86.511423290003904</v>
      </c>
      <c r="FU166" s="980">
        <v>85.85722729016112</v>
      </c>
      <c r="FV166" s="980">
        <v>85.142123481102459</v>
      </c>
      <c r="FW166" s="980">
        <v>84.761514587619033</v>
      </c>
      <c r="FX166" s="980">
        <v>84.581681398111797</v>
      </c>
      <c r="FY166" s="980">
        <v>85.944098694272583</v>
      </c>
      <c r="FZ166" s="980">
        <v>85.845741460287172</v>
      </c>
      <c r="GA166" s="980">
        <v>85.751312465536429</v>
      </c>
      <c r="GB166" s="980">
        <v>85.936203829425068</v>
      </c>
      <c r="GC166" s="980">
        <v>86.221096451624632</v>
      </c>
      <c r="GD166" s="980">
        <v>86.572852055529054</v>
      </c>
      <c r="GE166" s="980">
        <v>86.151954720624204</v>
      </c>
      <c r="GF166" s="980">
        <v>85.372811166737876</v>
      </c>
      <c r="GG166" s="980">
        <v>84.963995965829326</v>
      </c>
      <c r="GH166" s="980">
        <v>85.168620205176595</v>
      </c>
      <c r="GI166" s="980">
        <v>85.101084825959845</v>
      </c>
      <c r="GJ166" s="980">
        <v>85.676355543370391</v>
      </c>
      <c r="GK166" s="980">
        <v>86.548994005118246</v>
      </c>
      <c r="GL166" s="980">
        <v>86.999142918716132</v>
      </c>
      <c r="GM166" s="980">
        <v>88.061488689995272</v>
      </c>
      <c r="GN166" s="980">
        <v>90.973416021906914</v>
      </c>
      <c r="GO166" s="980">
        <v>92.655652973096451</v>
      </c>
      <c r="GP166" s="980">
        <v>93.855937017613869</v>
      </c>
      <c r="GQ166" s="980">
        <v>95.737727571033162</v>
      </c>
      <c r="GR166" s="980">
        <v>96.232098662463443</v>
      </c>
      <c r="GS166" s="980">
        <v>96.769322768301464</v>
      </c>
      <c r="GT166" s="980">
        <v>96.897956350487533</v>
      </c>
      <c r="GU166" s="980">
        <v>96.53079189937057</v>
      </c>
      <c r="GV166" s="980">
        <v>96.560306314661076</v>
      </c>
      <c r="GW166" s="980">
        <v>96.360926292636933</v>
      </c>
      <c r="GX166" s="980">
        <v>96.195345635194016</v>
      </c>
      <c r="GY166" s="980">
        <v>95.482649394415333</v>
      </c>
      <c r="GZ166" s="980">
        <v>96.908322117878527</v>
      </c>
      <c r="HA166" s="980">
        <v>97.445265455023772</v>
      </c>
      <c r="HB166" s="980">
        <v>98.444024764065361</v>
      </c>
      <c r="HC166" s="980">
        <v>99.789595504710789</v>
      </c>
      <c r="HD166" s="980">
        <v>99.937762623621737</v>
      </c>
      <c r="HE166" s="980">
        <v>99.005690296390199</v>
      </c>
      <c r="HF166" s="980">
        <v>99.524750491010806</v>
      </c>
      <c r="HG166" s="980">
        <v>101.00387239735512</v>
      </c>
      <c r="HH166" s="980">
        <v>100.38208273247646</v>
      </c>
      <c r="HI166" s="980">
        <v>100.612686092381</v>
      </c>
      <c r="HJ166" s="980">
        <v>100.32144381760429</v>
      </c>
      <c r="HK166" s="980">
        <v>101.16299594085919</v>
      </c>
      <c r="HL166" s="980">
        <v>101.68272592517833</v>
      </c>
      <c r="HM166" s="980">
        <v>102.29210394323873</v>
      </c>
      <c r="HN166" s="980">
        <v>102.41991987786292</v>
      </c>
      <c r="HO166" s="980">
        <v>101.80501446473612</v>
      </c>
      <c r="HP166" s="980">
        <v>101.50634398072235</v>
      </c>
      <c r="HQ166" s="980">
        <v>102.04718362603879</v>
      </c>
      <c r="HR166" s="980">
        <v>103.3065921496045</v>
      </c>
      <c r="HS166" s="980">
        <v>102.99926559989191</v>
      </c>
      <c r="HT166" s="980">
        <v>103.73383704611993</v>
      </c>
      <c r="HU166" s="980">
        <v>103.13743834448644</v>
      </c>
      <c r="HV166" s="980">
        <v>103.77421656459038</v>
      </c>
      <c r="HW166" s="980">
        <v>103.82748596913991</v>
      </c>
      <c r="HX166" s="980">
        <v>103.46976346226221</v>
      </c>
      <c r="HY166" s="980">
        <v>104.12507077196969</v>
      </c>
      <c r="HZ166" s="980">
        <v>104.25358836767418</v>
      </c>
      <c r="IA166" s="980">
        <v>103.18286879424259</v>
      </c>
      <c r="IB166" s="980">
        <v>104.50576996850866</v>
      </c>
      <c r="IC166" s="980">
        <v>104.9943445911637</v>
      </c>
      <c r="ID166" s="980">
        <v>106.09186330543841</v>
      </c>
      <c r="IE166" s="980">
        <v>106.6826944510056</v>
      </c>
      <c r="IF166" s="980">
        <v>106.14244003995786</v>
      </c>
      <c r="IG166" s="980">
        <v>106.86606265556564</v>
      </c>
      <c r="IH166" s="980">
        <v>106.37706040132683</v>
      </c>
      <c r="II166" s="980">
        <v>106.36444155687188</v>
      </c>
      <c r="IJ166" s="980">
        <v>106.56812809011407</v>
      </c>
      <c r="IK166" s="980">
        <v>106.63278391773288</v>
      </c>
      <c r="IL166" s="980">
        <v>107.05092037837034</v>
      </c>
      <c r="IM166" s="980">
        <v>107.378985314215</v>
      </c>
      <c r="IN166" s="980">
        <v>107.79168066135774</v>
      </c>
      <c r="IO166" s="980">
        <v>108.18004610294743</v>
      </c>
      <c r="IP166" s="980">
        <v>108.1305339687877</v>
      </c>
      <c r="IQ166" s="980">
        <v>108.04090249212196</v>
      </c>
      <c r="IR166" s="980">
        <v>108.00187835061249</v>
      </c>
      <c r="IS166" s="980">
        <v>107.89896529872543</v>
      </c>
      <c r="IT166" s="980">
        <v>107.78041547657018</v>
      </c>
      <c r="IU166" s="980">
        <v>107.95797613540942</v>
      </c>
      <c r="IV166" s="980">
        <v>108.02522462797292</v>
      </c>
      <c r="IW166" s="980">
        <v>109.75372194064983</v>
      </c>
      <c r="IX166" s="980">
        <v>110.61076602965777</v>
      </c>
      <c r="IY166" s="980">
        <v>111.00468715307419</v>
      </c>
      <c r="IZ166" s="980">
        <v>112.59034703583701</v>
      </c>
      <c r="JA166" s="980">
        <v>113.21353320910544</v>
      </c>
      <c r="JB166" s="980">
        <v>113.53400871663433</v>
      </c>
      <c r="JC166" s="980">
        <v>114.35215535271504</v>
      </c>
      <c r="JD166" s="980">
        <v>115.78543164318843</v>
      </c>
      <c r="JE166" s="980">
        <v>116.66933099869091</v>
      </c>
      <c r="JF166" s="980">
        <v>115.9348745305693</v>
      </c>
      <c r="JG166" s="980">
        <v>116.4226222401455</v>
      </c>
      <c r="JH166" s="980">
        <v>117.04482323085801</v>
      </c>
      <c r="JI166" s="980">
        <v>117.82469151323257</v>
      </c>
      <c r="JJ166" s="980">
        <v>117.57612694060629</v>
      </c>
      <c r="JK166" s="980">
        <v>117.77506710973665</v>
      </c>
      <c r="JL166" s="980">
        <v>117.53431148516003</v>
      </c>
      <c r="JM166" s="980">
        <v>117.64436523366925</v>
      </c>
      <c r="JN166" s="980">
        <v>118.67510539164167</v>
      </c>
      <c r="JO166" s="980">
        <v>120.31110233250847</v>
      </c>
      <c r="JP166" s="980">
        <v>120.22521006828713</v>
      </c>
      <c r="JQ166" s="980">
        <v>120.42070864089648</v>
      </c>
      <c r="JR166" s="980">
        <v>120.0702983003042</v>
      </c>
      <c r="JS166" s="980">
        <v>120.53789048406392</v>
      </c>
      <c r="JT166" s="980">
        <v>122.15425170455562</v>
      </c>
      <c r="JU166" s="980">
        <v>122.2319123457076</v>
      </c>
      <c r="JV166" s="980">
        <v>122.6920875339367</v>
      </c>
      <c r="JW166" s="980">
        <v>122.42212536907799</v>
      </c>
      <c r="JX166" s="980">
        <v>122.36231550228506</v>
      </c>
      <c r="JY166" s="980">
        <v>123.03497822249577</v>
      </c>
      <c r="JZ166" s="980">
        <v>123.01151441032253</v>
      </c>
      <c r="KA166" s="980">
        <v>122.70399172100123</v>
      </c>
      <c r="KB166" s="980">
        <v>123.13881777327518</v>
      </c>
      <c r="KC166" s="980">
        <v>123.36975448936347</v>
      </c>
      <c r="KD166" s="980">
        <v>122.31464951027752</v>
      </c>
      <c r="KE166" s="980">
        <v>122.44545406299282</v>
      </c>
      <c r="KF166" s="980">
        <v>123.7915218131879</v>
      </c>
      <c r="KG166" s="980">
        <v>123.8928489755058</v>
      </c>
      <c r="KH166" s="980">
        <v>125.19152303224715</v>
      </c>
      <c r="KI166" s="980">
        <v>126.42952445726648</v>
      </c>
      <c r="KJ166" s="980">
        <v>127.46181229891648</v>
      </c>
      <c r="KK166" s="980">
        <v>127.26748116598098</v>
      </c>
      <c r="KL166" s="980">
        <v>127.85109329599804</v>
      </c>
      <c r="KM166" s="980">
        <v>127.83871391346311</v>
      </c>
      <c r="KN166" s="980">
        <v>127.0173873237441</v>
      </c>
      <c r="KO166" s="980">
        <v>126.64803008593941</v>
      </c>
      <c r="KP166" s="980">
        <v>127.37324904125722</v>
      </c>
      <c r="KQ166" s="980">
        <v>128.79552418303084</v>
      </c>
      <c r="KR166" s="980">
        <v>129.75658559177688</v>
      </c>
      <c r="KS166" s="980">
        <v>131.08800037729588</v>
      </c>
      <c r="KT166" s="980">
        <v>133.29558174153794</v>
      </c>
      <c r="KU166" s="980">
        <v>132.70549641811121</v>
      </c>
      <c r="KV166" s="980">
        <v>132.53131927314485</v>
      </c>
      <c r="KW166" s="980">
        <v>133.61669893391812</v>
      </c>
      <c r="KX166" s="980">
        <v>136.24600485951623</v>
      </c>
      <c r="KY166" s="980">
        <v>133.56024038188795</v>
      </c>
      <c r="KZ166" s="980">
        <v>133.61755906563721</v>
      </c>
      <c r="LA166" s="980">
        <v>134.24002331072074</v>
      </c>
      <c r="LB166" s="980">
        <v>135.91966412207472</v>
      </c>
      <c r="LC166" s="980">
        <v>136.78322620440687</v>
      </c>
      <c r="LD166" s="980">
        <v>138.09341880638522</v>
      </c>
      <c r="LE166" s="980">
        <v>141.40616653005466</v>
      </c>
      <c r="LF166" s="980">
        <v>142.52066623523862</v>
      </c>
      <c r="LG166" s="980">
        <v>142.48471306884036</v>
      </c>
      <c r="LH166" s="980">
        <v>142.49987877310846</v>
      </c>
      <c r="LI166" s="980">
        <v>143.83848407483723</v>
      </c>
      <c r="LJ166" s="980">
        <v>146.00718675623446</v>
      </c>
      <c r="LK166" s="980">
        <v>146.51231907017944</v>
      </c>
      <c r="LL166" s="980">
        <v>146.09593184659758</v>
      </c>
      <c r="LM166" s="980">
        <v>147.31144591349513</v>
      </c>
      <c r="LN166" s="980">
        <v>150.21373450977401</v>
      </c>
      <c r="LO166" s="980">
        <v>153.47453634990561</v>
      </c>
      <c r="LP166" s="980">
        <v>162.02669753316005</v>
      </c>
      <c r="LQ166" s="980">
        <v>167.90260877673083</v>
      </c>
      <c r="LR166" s="980">
        <v>174.84231921033643</v>
      </c>
      <c r="LS166" s="980">
        <v>173.71622646406666</v>
      </c>
      <c r="LT166" s="980">
        <v>176.63710452225195</v>
      </c>
      <c r="LU166" s="980">
        <v>177.52225293767287</v>
      </c>
      <c r="LV166" s="980">
        <v>183.19972041589148</v>
      </c>
      <c r="LW166" s="980">
        <v>183.31953250670523</v>
      </c>
      <c r="LX166" s="980">
        <v>182.25623895672419</v>
      </c>
      <c r="LY166" s="980">
        <v>182.04474595784166</v>
      </c>
      <c r="LZ166" s="980">
        <v>183.48159032884203</v>
      </c>
      <c r="MA166" s="980">
        <v>184.83186369733519</v>
      </c>
      <c r="MB166" s="980">
        <v>186.42445564190518</v>
      </c>
      <c r="MC166" s="980">
        <v>187.86026931504955</v>
      </c>
      <c r="MD166" s="980">
        <v>184.95917949872825</v>
      </c>
      <c r="ME166" s="980">
        <v>185.88557398471383</v>
      </c>
      <c r="MF166" s="980">
        <v>189.67688307271354</v>
      </c>
      <c r="MG166" s="980">
        <v>192.96297874998726</v>
      </c>
      <c r="MH166" s="980">
        <v>198.79340576438582</v>
      </c>
      <c r="MI166" s="980">
        <v>201.38776723621228</v>
      </c>
      <c r="MJ166" s="980">
        <v>200.5854539410231</v>
      </c>
      <c r="MK166" s="980">
        <v>197.82189490894109</v>
      </c>
      <c r="ML166" s="980">
        <v>198.63015329745181</v>
      </c>
      <c r="MM166" s="980">
        <v>200.62036003595156</v>
      </c>
      <c r="MN166" s="980">
        <v>202.54338944064546</v>
      </c>
      <c r="MO166" s="980">
        <v>211.29683337099138</v>
      </c>
      <c r="MP166" s="980">
        <v>206.42542711065261</v>
      </c>
      <c r="MQ166" s="980">
        <v>203.6109405039856</v>
      </c>
      <c r="MR166" s="981">
        <v>204.27181117521016</v>
      </c>
      <c r="MS166" s="981">
        <v>209.79601955813118</v>
      </c>
      <c r="MT166" s="981">
        <v>210.69200203725191</v>
      </c>
      <c r="MU166" s="981">
        <v>211.91880551638749</v>
      </c>
      <c r="MV166" s="981">
        <v>209.23487404239359</v>
      </c>
      <c r="MW166" s="981">
        <v>209.98923706113067</v>
      </c>
      <c r="MX166" s="981">
        <v>211.87783330246512</v>
      </c>
      <c r="MY166" s="981">
        <v>213.42716289072524</v>
      </c>
      <c r="MZ166" s="981">
        <v>214.89836155278539</v>
      </c>
      <c r="NA166" s="981">
        <v>217.11723905324021</v>
      </c>
      <c r="NB166" s="981">
        <v>224.78054418557235</v>
      </c>
      <c r="NC166" s="981">
        <v>224.90861814670521</v>
      </c>
      <c r="ND166" s="981">
        <v>225.98833423372133</v>
      </c>
      <c r="NE166" s="981">
        <v>227.26143223238736</v>
      </c>
      <c r="NF166" s="981">
        <v>230.91707014525514</v>
      </c>
      <c r="NG166" s="981">
        <v>229.9448230108826</v>
      </c>
      <c r="NH166" s="981">
        <v>230.86363140823488</v>
      </c>
      <c r="NI166" s="981">
        <v>232.10973309972647</v>
      </c>
      <c r="NJ166" s="981">
        <v>231.97005640079493</v>
      </c>
      <c r="NK166" s="981">
        <v>232.03643367148408</v>
      </c>
      <c r="NL166" s="981">
        <v>232.395503197013</v>
      </c>
      <c r="NM166" s="981">
        <v>241.36067511116161</v>
      </c>
    </row>
    <row r="167" spans="1:377">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982">
        <v>203.86187687060939</v>
      </c>
      <c r="MS167" s="982">
        <v>212.04816982560885</v>
      </c>
      <c r="MT167" s="982">
        <v>213.14574936914974</v>
      </c>
      <c r="MU167" s="982">
        <v>214.98747910362525</v>
      </c>
      <c r="MV167" s="982">
        <v>210.73781200847185</v>
      </c>
      <c r="MW167" s="982">
        <v>210.95498901197624</v>
      </c>
      <c r="MX167" s="982">
        <v>213.11846545622495</v>
      </c>
      <c r="MY167" s="982">
        <v>214.4931512013938</v>
      </c>
      <c r="MZ167" s="982">
        <v>215.71567695684104</v>
      </c>
      <c r="NA167" s="982">
        <v>218.4729068145877</v>
      </c>
      <c r="NB167" s="982">
        <v>229.5154101532126</v>
      </c>
      <c r="NC167" s="982">
        <v>229.22814610917683</v>
      </c>
      <c r="ND167" s="982">
        <v>226.42944706616186</v>
      </c>
      <c r="NE167" s="982">
        <v>228.36773663141273</v>
      </c>
      <c r="NF167" s="982">
        <v>231.45488993911002</v>
      </c>
      <c r="NG167" s="982">
        <v>229.9836282226787</v>
      </c>
      <c r="NH167" s="982">
        <v>230.59849624611724</v>
      </c>
      <c r="NI167" s="982">
        <v>231.71097645555452</v>
      </c>
      <c r="NJ167" s="982">
        <v>231.29216007727811</v>
      </c>
      <c r="NK167" s="982">
        <v>231.28281779659912</v>
      </c>
      <c r="NL167" s="982">
        <v>230.92303288982123</v>
      </c>
      <c r="NM167" s="982">
        <v>237.06315567728194</v>
      </c>
    </row>
    <row r="168" spans="1:377">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983">
        <v>83.262668956395771</v>
      </c>
      <c r="FP168" s="983">
        <v>84.456685303052708</v>
      </c>
      <c r="FQ168" s="983">
        <v>83.48151724496978</v>
      </c>
      <c r="FR168" s="983">
        <v>81.761375267384238</v>
      </c>
      <c r="FS168" s="983">
        <v>83.051718105215613</v>
      </c>
      <c r="FT168" s="983">
        <v>81.347241220773697</v>
      </c>
      <c r="FU168" s="983">
        <v>80.085802286204697</v>
      </c>
      <c r="FV168" s="983">
        <v>78.267548867184701</v>
      </c>
      <c r="FW168" s="983">
        <v>78.240200482242074</v>
      </c>
      <c r="FX168" s="983">
        <v>77.448254383263304</v>
      </c>
      <c r="FY168" s="983">
        <v>79.202076184456175</v>
      </c>
      <c r="FZ168" s="983">
        <v>79.139036301332965</v>
      </c>
      <c r="GA168" s="983">
        <v>78.817325146452774</v>
      </c>
      <c r="GB168" s="983">
        <v>78.840628546928073</v>
      </c>
      <c r="GC168" s="983">
        <v>79.007531046584987</v>
      </c>
      <c r="GD168" s="983">
        <v>79.27789734511471</v>
      </c>
      <c r="GE168" s="983">
        <v>78.506539804152666</v>
      </c>
      <c r="GF168" s="983">
        <v>77.363053090703218</v>
      </c>
      <c r="GG168" s="983">
        <v>76.829520844704561</v>
      </c>
      <c r="GH168" s="983">
        <v>76.980931642908686</v>
      </c>
      <c r="GI168" s="983">
        <v>76.749379229688117</v>
      </c>
      <c r="GJ168" s="983">
        <v>76.828884252225535</v>
      </c>
      <c r="GK168" s="983">
        <v>77.931545815945157</v>
      </c>
      <c r="GL168" s="983">
        <v>78.695368981730695</v>
      </c>
      <c r="GM168" s="983">
        <v>80.265390641885915</v>
      </c>
      <c r="GN168" s="983">
        <v>83.519352061911732</v>
      </c>
      <c r="GO168" s="983">
        <v>84.796732552264757</v>
      </c>
      <c r="GP168" s="983">
        <v>85.998025940496518</v>
      </c>
      <c r="GQ168" s="983">
        <v>88.927983130612162</v>
      </c>
      <c r="GR168" s="983">
        <v>89.93465921316843</v>
      </c>
      <c r="GS168" s="983">
        <v>90.553881826015598</v>
      </c>
      <c r="GT168" s="983">
        <v>90.45473987250304</v>
      </c>
      <c r="GU168" s="983">
        <v>90.353901037252172</v>
      </c>
      <c r="GV168" s="983">
        <v>90.599607851486837</v>
      </c>
      <c r="GW168" s="983">
        <v>90.33624974433144</v>
      </c>
      <c r="GX168" s="983">
        <v>90.881988179997123</v>
      </c>
      <c r="GY168" s="983">
        <v>90.258809028986576</v>
      </c>
      <c r="GZ168" s="983">
        <v>92.08896221973113</v>
      </c>
      <c r="HA168" s="983">
        <v>92.332692308602674</v>
      </c>
      <c r="HB168" s="983">
        <v>93.277497276337456</v>
      </c>
      <c r="HC168" s="983">
        <v>95.027970423869775</v>
      </c>
      <c r="HD168" s="983">
        <v>95.346097993237919</v>
      </c>
      <c r="HE168" s="983">
        <v>94.733147758741907</v>
      </c>
      <c r="HF168" s="983">
        <v>95.522503405835209</v>
      </c>
      <c r="HG168" s="983">
        <v>96.73381983117433</v>
      </c>
      <c r="HH168" s="983">
        <v>95.390109901204042</v>
      </c>
      <c r="HI168" s="983">
        <v>95.058850404422643</v>
      </c>
      <c r="HJ168" s="983">
        <v>95.726164867332912</v>
      </c>
      <c r="HK168" s="983">
        <v>97.188308365660376</v>
      </c>
      <c r="HL168" s="983">
        <v>97.464322498726176</v>
      </c>
      <c r="HM168" s="983">
        <v>97.788091659649524</v>
      </c>
      <c r="HN168" s="983">
        <v>98.049180562335181</v>
      </c>
      <c r="HO168" s="983">
        <v>97.405907998948464</v>
      </c>
      <c r="HP168" s="983">
        <v>97.409941270154945</v>
      </c>
      <c r="HQ168" s="983">
        <v>98.218600817105468</v>
      </c>
      <c r="HR168" s="983">
        <v>100.18793936432824</v>
      </c>
      <c r="HS168" s="983">
        <v>99.714907100706597</v>
      </c>
      <c r="HT168" s="983">
        <v>99.884433576679555</v>
      </c>
      <c r="HU168" s="983">
        <v>98.967373165849651</v>
      </c>
      <c r="HV168" s="983">
        <v>99.916753378916724</v>
      </c>
      <c r="HW168" s="983">
        <v>100</v>
      </c>
      <c r="HX168" s="983">
        <v>99.646304414301085</v>
      </c>
      <c r="HY168" s="983">
        <v>100.86478466431642</v>
      </c>
      <c r="HZ168" s="983">
        <v>101.28028914188012</v>
      </c>
      <c r="IA168" s="983">
        <v>101.55533660027523</v>
      </c>
      <c r="IB168" s="983">
        <v>103.38575911946813</v>
      </c>
      <c r="IC168" s="983">
        <v>103.50713434860684</v>
      </c>
      <c r="ID168" s="983">
        <v>104.2056309062208</v>
      </c>
      <c r="IE168" s="983">
        <v>104.18825315500254</v>
      </c>
      <c r="IF168" s="983">
        <v>104.40011068376411</v>
      </c>
      <c r="IG168" s="983">
        <v>105.73722774177926</v>
      </c>
      <c r="IH168" s="983">
        <v>106.14659130677384</v>
      </c>
      <c r="II168" s="983">
        <v>106.39605848790838</v>
      </c>
      <c r="IJ168" s="983">
        <v>106.60999223995252</v>
      </c>
      <c r="IK168" s="983">
        <v>106.74700384469961</v>
      </c>
      <c r="IL168" s="983">
        <v>106.99363324501445</v>
      </c>
      <c r="IM168" s="983">
        <v>107.12543514958078</v>
      </c>
      <c r="IN168" s="983">
        <v>106.80756961120869</v>
      </c>
      <c r="IO168" s="983">
        <v>107.18763710240397</v>
      </c>
      <c r="IP168" s="983">
        <v>107.20987934529253</v>
      </c>
      <c r="IQ168" s="983">
        <v>107.28295490211363</v>
      </c>
      <c r="IR168" s="983">
        <v>107.5316493065762</v>
      </c>
      <c r="IS168" s="983">
        <v>107.25632511076782</v>
      </c>
      <c r="IT168" s="983">
        <v>107.3772861984089</v>
      </c>
      <c r="IU168" s="983">
        <v>107.40889357789115</v>
      </c>
      <c r="IV168" s="983">
        <v>107.76213807535812</v>
      </c>
      <c r="IW168" s="983">
        <v>108.73357589684835</v>
      </c>
      <c r="IX168" s="983">
        <v>109.72882494985423</v>
      </c>
      <c r="IY168" s="983">
        <v>109.87470627137564</v>
      </c>
      <c r="IZ168" s="983">
        <v>110.29788988735598</v>
      </c>
      <c r="JA168" s="983">
        <v>111.11246266099207</v>
      </c>
      <c r="JB168" s="983">
        <v>111.42886780486565</v>
      </c>
      <c r="JC168" s="983">
        <v>113.25273420533334</v>
      </c>
      <c r="JD168" s="983">
        <v>114.55980330489172</v>
      </c>
      <c r="JE168" s="983">
        <v>115.57071961945644</v>
      </c>
      <c r="JF168" s="983">
        <v>114.39501132628409</v>
      </c>
      <c r="JG168" s="983">
        <v>114.87062498290334</v>
      </c>
      <c r="JH168" s="983">
        <v>115.84084085483043</v>
      </c>
      <c r="JI168" s="983">
        <v>116.91040446037495</v>
      </c>
      <c r="JJ168" s="983">
        <v>116.60250809322812</v>
      </c>
      <c r="JK168" s="983">
        <v>116.73073582275543</v>
      </c>
      <c r="JL168" s="983">
        <v>116.90378064267541</v>
      </c>
      <c r="JM168" s="983">
        <v>116.95857166107051</v>
      </c>
      <c r="JN168" s="983">
        <v>118.16924826424095</v>
      </c>
      <c r="JO168" s="983">
        <v>120.11329051782481</v>
      </c>
      <c r="JP168" s="983">
        <v>118.93011890161387</v>
      </c>
      <c r="JQ168" s="983">
        <v>119.35947113482172</v>
      </c>
      <c r="JR168" s="983">
        <v>118.72956555763498</v>
      </c>
      <c r="JS168" s="983">
        <v>119.10042866579913</v>
      </c>
      <c r="JT168" s="983">
        <v>120.14496452547581</v>
      </c>
      <c r="JU168" s="983">
        <v>119.72482663754937</v>
      </c>
      <c r="JV168" s="983">
        <v>120.0091007188812</v>
      </c>
      <c r="JW168" s="983">
        <v>119.63593491322038</v>
      </c>
      <c r="JX168" s="983">
        <v>118.8365021791498</v>
      </c>
      <c r="JY168" s="983">
        <v>119.80399381888502</v>
      </c>
      <c r="JZ168" s="983">
        <v>119.75865238785366</v>
      </c>
      <c r="KA168" s="983">
        <v>119.08349745730139</v>
      </c>
      <c r="KB168" s="983">
        <v>119.03121384669279</v>
      </c>
      <c r="KC168" s="983">
        <v>119.3039325071162</v>
      </c>
      <c r="KD168" s="983">
        <v>118.92731319348395</v>
      </c>
      <c r="KE168" s="983">
        <v>119.04407869556846</v>
      </c>
      <c r="KF168" s="983">
        <v>120.95983238801493</v>
      </c>
      <c r="KG168" s="983">
        <v>120.91231035947909</v>
      </c>
      <c r="KH168" s="983">
        <v>122.00812582788699</v>
      </c>
      <c r="KI168" s="983">
        <v>123.6951905284774</v>
      </c>
      <c r="KJ168" s="983">
        <v>125.46839327614846</v>
      </c>
      <c r="KK168" s="983">
        <v>125.29769108754799</v>
      </c>
      <c r="KL168" s="983">
        <v>126.11632422163275</v>
      </c>
      <c r="KM168" s="983">
        <v>125.67555150396022</v>
      </c>
      <c r="KN168" s="983">
        <v>124.00474099941155</v>
      </c>
      <c r="KO168" s="983">
        <v>123.49690700027226</v>
      </c>
      <c r="KP168" s="983">
        <v>124.28177049076098</v>
      </c>
      <c r="KQ168" s="983">
        <v>126.49456231502235</v>
      </c>
      <c r="KR168" s="983">
        <v>127.62826550082428</v>
      </c>
      <c r="KS168" s="983">
        <v>129.61067880606996</v>
      </c>
      <c r="KT168" s="983">
        <v>129.00090166363933</v>
      </c>
      <c r="KU168" s="983">
        <v>128.44697367815843</v>
      </c>
      <c r="KV168" s="983">
        <v>128.83131953183127</v>
      </c>
      <c r="KW168" s="983">
        <v>130.49331765916494</v>
      </c>
      <c r="KX168" s="983">
        <v>133.476612042619</v>
      </c>
      <c r="KY168" s="983">
        <v>129.77599819731054</v>
      </c>
      <c r="KZ168" s="983">
        <v>130.07756821777835</v>
      </c>
      <c r="LA168" s="983">
        <v>131.23038789618957</v>
      </c>
      <c r="LB168" s="983">
        <v>133.47168518423754</v>
      </c>
      <c r="LC168" s="983">
        <v>134.66666583771269</v>
      </c>
      <c r="LD168" s="983">
        <v>135.60334944949497</v>
      </c>
      <c r="LE168" s="983">
        <v>140.47473738367367</v>
      </c>
      <c r="LF168" s="983">
        <v>141.73830073948091</v>
      </c>
      <c r="LG168" s="983">
        <v>141.7687564792256</v>
      </c>
      <c r="LH168" s="983">
        <v>141.92250719046015</v>
      </c>
      <c r="LI168" s="983">
        <v>142.51404470624209</v>
      </c>
      <c r="LJ168" s="983">
        <v>145.57624838467103</v>
      </c>
      <c r="LK168" s="983">
        <v>145.31299453465564</v>
      </c>
      <c r="LL168" s="983">
        <v>143.96214260183626</v>
      </c>
      <c r="LM168" s="983">
        <v>144.84386012259452</v>
      </c>
      <c r="LN168" s="983">
        <v>148.14174982078478</v>
      </c>
      <c r="LO168" s="983">
        <v>152.77777015169625</v>
      </c>
      <c r="LP168" s="983">
        <v>165.75052371272619</v>
      </c>
      <c r="LQ168" s="983">
        <v>172.52586642631795</v>
      </c>
      <c r="LR168" s="983">
        <v>182.34487242507649</v>
      </c>
      <c r="LS168" s="983">
        <v>177.62812334654609</v>
      </c>
      <c r="LT168" s="983">
        <v>180.05846562295463</v>
      </c>
      <c r="LU168" s="983">
        <v>180.07449327961024</v>
      </c>
      <c r="LV168" s="983">
        <v>187.28884719014999</v>
      </c>
      <c r="LW168" s="983">
        <v>187.31121259054103</v>
      </c>
      <c r="LX168" s="983">
        <v>185.59934405896752</v>
      </c>
      <c r="LY168" s="983">
        <v>185.29229308500194</v>
      </c>
      <c r="LZ168" s="983">
        <v>186.77913290836608</v>
      </c>
      <c r="MA168" s="983">
        <v>189.00548848425504</v>
      </c>
      <c r="MB168" s="983">
        <v>191.35662113471346</v>
      </c>
      <c r="MC168" s="983">
        <v>193.60044060823381</v>
      </c>
      <c r="MD168" s="983">
        <v>188.7350645600099</v>
      </c>
      <c r="ME168" s="983">
        <v>189.32037199526346</v>
      </c>
      <c r="MF168" s="983">
        <v>193.37598314182938</v>
      </c>
      <c r="MG168" s="983">
        <v>195.32063729687326</v>
      </c>
      <c r="MH168" s="983">
        <v>203.38502209846828</v>
      </c>
      <c r="MI168" s="983">
        <v>204.91751019370653</v>
      </c>
      <c r="MJ168" s="983">
        <v>203.22398576668198</v>
      </c>
      <c r="MK168" s="983">
        <v>200.98856652207533</v>
      </c>
      <c r="ML168" s="983">
        <v>202.02063347011821</v>
      </c>
      <c r="MM168" s="983">
        <v>203.22311767039955</v>
      </c>
      <c r="MN168" s="983">
        <v>204.96208116533575</v>
      </c>
      <c r="MO168" s="983">
        <v>215.48441625278872</v>
      </c>
      <c r="MP168" s="983">
        <v>206.8103776468848</v>
      </c>
      <c r="MQ168" s="983">
        <v>203.35207106033883</v>
      </c>
      <c r="MR168" s="984">
        <v>203.86187687060939</v>
      </c>
      <c r="MS168" s="984">
        <v>212.04816982560885</v>
      </c>
      <c r="MT168" s="984">
        <v>213.14574936914974</v>
      </c>
      <c r="MU168" s="984">
        <v>214.98747910362525</v>
      </c>
      <c r="MV168" s="984">
        <v>210.73781200847185</v>
      </c>
      <c r="MW168" s="984">
        <v>210.95498901197624</v>
      </c>
      <c r="MX168" s="984">
        <v>213.11846545622495</v>
      </c>
      <c r="MY168" s="984">
        <v>214.4931512013938</v>
      </c>
      <c r="MZ168" s="984">
        <v>215.71567695684104</v>
      </c>
      <c r="NA168" s="984">
        <v>218.4729068145877</v>
      </c>
      <c r="NB168" s="984">
        <v>229.5154101532126</v>
      </c>
      <c r="NC168" s="984">
        <v>229.22814610917683</v>
      </c>
      <c r="ND168" s="984">
        <v>226.42944706616186</v>
      </c>
      <c r="NE168" s="984">
        <v>228.36773663141273</v>
      </c>
      <c r="NF168" s="984">
        <v>231.45488993911002</v>
      </c>
      <c r="NG168" s="984">
        <v>229.9836282226787</v>
      </c>
      <c r="NH168" s="984">
        <v>230.59849624611724</v>
      </c>
      <c r="NI168" s="984">
        <v>231.71097645555452</v>
      </c>
      <c r="NJ168" s="984">
        <v>231.29216007727811</v>
      </c>
      <c r="NK168" s="984">
        <v>231.28281779659912</v>
      </c>
      <c r="NL168" s="984">
        <v>230.92303288982123</v>
      </c>
      <c r="NM168" s="984">
        <v>237.06315567728194</v>
      </c>
    </row>
    <row r="169" spans="1:377">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983">
        <v>83.262668956395771</v>
      </c>
      <c r="FP169" s="983">
        <v>84.456685303052694</v>
      </c>
      <c r="FQ169" s="983">
        <v>83.48151724496978</v>
      </c>
      <c r="FR169" s="983">
        <v>81.761375267384238</v>
      </c>
      <c r="FS169" s="983">
        <v>83.051718105215599</v>
      </c>
      <c r="FT169" s="983">
        <v>81.347241220773697</v>
      </c>
      <c r="FU169" s="983">
        <v>80.085802286204697</v>
      </c>
      <c r="FV169" s="983">
        <v>78.267548867184701</v>
      </c>
      <c r="FW169" s="983">
        <v>78.240200482242074</v>
      </c>
      <c r="FX169" s="983">
        <v>77.448254383263304</v>
      </c>
      <c r="FY169" s="983">
        <v>79.20207618445616</v>
      </c>
      <c r="FZ169" s="983">
        <v>79.139036301332965</v>
      </c>
      <c r="GA169" s="983">
        <v>78.817325146452774</v>
      </c>
      <c r="GB169" s="983">
        <v>78.840628546928073</v>
      </c>
      <c r="GC169" s="983">
        <v>79.007531046584987</v>
      </c>
      <c r="GD169" s="983">
        <v>79.27789734511471</v>
      </c>
      <c r="GE169" s="983">
        <v>78.506539804152666</v>
      </c>
      <c r="GF169" s="983">
        <v>77.363053090703218</v>
      </c>
      <c r="GG169" s="983">
        <v>76.829520844704561</v>
      </c>
      <c r="GH169" s="983">
        <v>76.980931642908686</v>
      </c>
      <c r="GI169" s="983">
        <v>76.749379229688117</v>
      </c>
      <c r="GJ169" s="983">
        <v>76.828884252225535</v>
      </c>
      <c r="GK169" s="983">
        <v>77.931545815945157</v>
      </c>
      <c r="GL169" s="983">
        <v>78.695368981730695</v>
      </c>
      <c r="GM169" s="983">
        <v>80.265390641885915</v>
      </c>
      <c r="GN169" s="983">
        <v>83.519352061911718</v>
      </c>
      <c r="GO169" s="983">
        <v>84.796732552264771</v>
      </c>
      <c r="GP169" s="983">
        <v>85.998025940496518</v>
      </c>
      <c r="GQ169" s="983">
        <v>88.927983130612162</v>
      </c>
      <c r="GR169" s="983">
        <v>89.93465921316843</v>
      </c>
      <c r="GS169" s="983">
        <v>90.553881826015598</v>
      </c>
      <c r="GT169" s="983">
        <v>90.45473987250304</v>
      </c>
      <c r="GU169" s="983">
        <v>90.353901037252172</v>
      </c>
      <c r="GV169" s="983">
        <v>90.599607851486837</v>
      </c>
      <c r="GW169" s="983">
        <v>90.33624974433144</v>
      </c>
      <c r="GX169" s="983">
        <v>90.881988179997123</v>
      </c>
      <c r="GY169" s="983">
        <v>90.258809028986576</v>
      </c>
      <c r="GZ169" s="983">
        <v>92.088962219731116</v>
      </c>
      <c r="HA169" s="983">
        <v>92.332692308602674</v>
      </c>
      <c r="HB169" s="983">
        <v>93.277497276337471</v>
      </c>
      <c r="HC169" s="983">
        <v>95.02797042386976</v>
      </c>
      <c r="HD169" s="983">
        <v>95.346097993237933</v>
      </c>
      <c r="HE169" s="983">
        <v>94.733147758741907</v>
      </c>
      <c r="HF169" s="983">
        <v>95.522503405835209</v>
      </c>
      <c r="HG169" s="983">
        <v>96.733819831174316</v>
      </c>
      <c r="HH169" s="983">
        <v>95.390109901204042</v>
      </c>
      <c r="HI169" s="983">
        <v>95.058850404422643</v>
      </c>
      <c r="HJ169" s="983">
        <v>95.726164867332898</v>
      </c>
      <c r="HK169" s="983">
        <v>97.188308365660362</v>
      </c>
      <c r="HL169" s="983">
        <v>97.464322498726162</v>
      </c>
      <c r="HM169" s="983">
        <v>97.78809165964951</v>
      </c>
      <c r="HN169" s="983">
        <v>98.049180562335181</v>
      </c>
      <c r="HO169" s="983">
        <v>97.405907998948464</v>
      </c>
      <c r="HP169" s="983">
        <v>97.409941270154945</v>
      </c>
      <c r="HQ169" s="983">
        <v>98.218600817105454</v>
      </c>
      <c r="HR169" s="983">
        <v>100.18793936432824</v>
      </c>
      <c r="HS169" s="983">
        <v>99.714907100706597</v>
      </c>
      <c r="HT169" s="983">
        <v>99.884433576679555</v>
      </c>
      <c r="HU169" s="983">
        <v>98.967373165849637</v>
      </c>
      <c r="HV169" s="983">
        <v>99.916753378916724</v>
      </c>
      <c r="HW169" s="983">
        <v>100</v>
      </c>
      <c r="HX169" s="983">
        <v>99.646304414301099</v>
      </c>
      <c r="HY169" s="983">
        <v>100.8647846643164</v>
      </c>
      <c r="HZ169" s="983">
        <v>101.28028914188012</v>
      </c>
      <c r="IA169" s="983">
        <v>101.55533660027521</v>
      </c>
      <c r="IB169" s="983">
        <v>103.38575911946813</v>
      </c>
      <c r="IC169" s="983">
        <v>103.50713434860684</v>
      </c>
      <c r="ID169" s="983">
        <v>104.2056309062208</v>
      </c>
      <c r="IE169" s="983">
        <v>104.18825315500254</v>
      </c>
      <c r="IF169" s="983">
        <v>104.4001106837641</v>
      </c>
      <c r="IG169" s="983">
        <v>105.73722774177926</v>
      </c>
      <c r="IH169" s="983">
        <v>106.14659130677384</v>
      </c>
      <c r="II169" s="983">
        <v>106.39605848790838</v>
      </c>
      <c r="IJ169" s="983">
        <v>106.60999223995252</v>
      </c>
      <c r="IK169" s="983">
        <v>106.74700384469961</v>
      </c>
      <c r="IL169" s="983">
        <v>106.99363324501445</v>
      </c>
      <c r="IM169" s="983">
        <v>107.12543514958078</v>
      </c>
      <c r="IN169" s="983">
        <v>106.80756961120869</v>
      </c>
      <c r="IO169" s="983">
        <v>107.18763710240397</v>
      </c>
      <c r="IP169" s="983">
        <v>107.20987934529252</v>
      </c>
      <c r="IQ169" s="983">
        <v>107.28295490211363</v>
      </c>
      <c r="IR169" s="983">
        <v>107.53164930657618</v>
      </c>
      <c r="IS169" s="983">
        <v>107.25632511076782</v>
      </c>
      <c r="IT169" s="983">
        <v>107.37728619840888</v>
      </c>
      <c r="IU169" s="983">
        <v>107.40889357789115</v>
      </c>
      <c r="IV169" s="983">
        <v>107.76213807535811</v>
      </c>
      <c r="IW169" s="983">
        <v>108.73357589684835</v>
      </c>
      <c r="IX169" s="983">
        <v>109.72882494985423</v>
      </c>
      <c r="IY169" s="983">
        <v>109.87470627137564</v>
      </c>
      <c r="IZ169" s="983">
        <v>110.29788988735598</v>
      </c>
      <c r="JA169" s="983">
        <v>111.11246266099207</v>
      </c>
      <c r="JB169" s="983">
        <v>111.42886780486565</v>
      </c>
      <c r="JC169" s="983">
        <v>113.25273420533334</v>
      </c>
      <c r="JD169" s="983">
        <v>114.55980330489172</v>
      </c>
      <c r="JE169" s="983">
        <v>115.57071961945643</v>
      </c>
      <c r="JF169" s="983">
        <v>114.39501132628408</v>
      </c>
      <c r="JG169" s="983">
        <v>114.87062498290334</v>
      </c>
      <c r="JH169" s="983">
        <v>115.84084085483042</v>
      </c>
      <c r="JI169" s="983">
        <v>116.91040446037495</v>
      </c>
      <c r="JJ169" s="983">
        <v>116.60250809322811</v>
      </c>
      <c r="JK169" s="983">
        <v>116.73073582275543</v>
      </c>
      <c r="JL169" s="983">
        <v>116.9037806426754</v>
      </c>
      <c r="JM169" s="983">
        <v>116.95857166107049</v>
      </c>
      <c r="JN169" s="983">
        <v>118.16924826424095</v>
      </c>
      <c r="JO169" s="983">
        <v>120.11329051782481</v>
      </c>
      <c r="JP169" s="983">
        <v>118.93011890161387</v>
      </c>
      <c r="JQ169" s="983">
        <v>119.35947113482172</v>
      </c>
      <c r="JR169" s="983">
        <v>118.72956555763498</v>
      </c>
      <c r="JS169" s="983">
        <v>119.10042866579913</v>
      </c>
      <c r="JT169" s="983">
        <v>120.1449645254758</v>
      </c>
      <c r="JU169" s="983">
        <v>119.72482663754937</v>
      </c>
      <c r="JV169" s="983">
        <v>120.00910071888119</v>
      </c>
      <c r="JW169" s="983">
        <v>119.63593491322038</v>
      </c>
      <c r="JX169" s="983">
        <v>118.8365021791498</v>
      </c>
      <c r="JY169" s="983">
        <v>119.80399381888502</v>
      </c>
      <c r="JZ169" s="983">
        <v>119.75865238785366</v>
      </c>
      <c r="KA169" s="983">
        <v>119.08349745730139</v>
      </c>
      <c r="KB169" s="983">
        <v>119.03121384669279</v>
      </c>
      <c r="KC169" s="983">
        <v>119.30393250711619</v>
      </c>
      <c r="KD169" s="983">
        <v>118.92731319348395</v>
      </c>
      <c r="KE169" s="983">
        <v>119.04407869556846</v>
      </c>
      <c r="KF169" s="983">
        <v>120.95983238801492</v>
      </c>
      <c r="KG169" s="983">
        <v>120.91231035947908</v>
      </c>
      <c r="KH169" s="983">
        <v>122.00812582788699</v>
      </c>
      <c r="KI169" s="983">
        <v>123.6951905284774</v>
      </c>
      <c r="KJ169" s="983">
        <v>125.46839327614846</v>
      </c>
      <c r="KK169" s="983">
        <v>125.29769108754799</v>
      </c>
      <c r="KL169" s="983">
        <v>126.11632422163275</v>
      </c>
      <c r="KM169" s="983">
        <v>125.67555150396021</v>
      </c>
      <c r="KN169" s="983">
        <v>124.00474099941155</v>
      </c>
      <c r="KO169" s="983">
        <v>123.49690700027226</v>
      </c>
      <c r="KP169" s="983">
        <v>124.28177049076098</v>
      </c>
      <c r="KQ169" s="983">
        <v>126.49456231502234</v>
      </c>
      <c r="KR169" s="983">
        <v>127.62826550082427</v>
      </c>
      <c r="KS169" s="983">
        <v>129.61067880606996</v>
      </c>
      <c r="KT169" s="983">
        <v>129.0009016636393</v>
      </c>
      <c r="KU169" s="983">
        <v>128.44697367815843</v>
      </c>
      <c r="KV169" s="983">
        <v>128.83131953183127</v>
      </c>
      <c r="KW169" s="983">
        <v>130.49331765916494</v>
      </c>
      <c r="KX169" s="983">
        <v>133.476612042619</v>
      </c>
      <c r="KY169" s="983">
        <v>129.77599819731054</v>
      </c>
      <c r="KZ169" s="983">
        <v>130.07756821777835</v>
      </c>
      <c r="LA169" s="983">
        <v>131.23038789618957</v>
      </c>
      <c r="LB169" s="983">
        <v>133.47168518423754</v>
      </c>
      <c r="LC169" s="983">
        <v>134.66666583771269</v>
      </c>
      <c r="LD169" s="983">
        <v>135.60334944949497</v>
      </c>
      <c r="LE169" s="983">
        <v>140.47473738367364</v>
      </c>
      <c r="LF169" s="983">
        <v>141.73830073948091</v>
      </c>
      <c r="LG169" s="983">
        <v>141.7687564792256</v>
      </c>
      <c r="LH169" s="983">
        <v>141.92250719046015</v>
      </c>
      <c r="LI169" s="983">
        <v>142.51404470624209</v>
      </c>
      <c r="LJ169" s="983">
        <v>145.576248384671</v>
      </c>
      <c r="LK169" s="983">
        <v>145.31299453465564</v>
      </c>
      <c r="LL169" s="983">
        <v>143.96214260183626</v>
      </c>
      <c r="LM169" s="983">
        <v>144.84386012259452</v>
      </c>
      <c r="LN169" s="983">
        <v>148.14174982078475</v>
      </c>
      <c r="LO169" s="983">
        <v>152.77777015169625</v>
      </c>
      <c r="LP169" s="983">
        <v>165.75052371272616</v>
      </c>
      <c r="LQ169" s="983">
        <v>172.52586642631792</v>
      </c>
      <c r="LR169" s="983">
        <v>182.34487242507646</v>
      </c>
      <c r="LS169" s="983">
        <v>177.62812334654609</v>
      </c>
      <c r="LT169" s="983">
        <v>180.05846562295463</v>
      </c>
      <c r="LU169" s="983">
        <v>180.07449327961024</v>
      </c>
      <c r="LV169" s="983">
        <v>187.28884719014999</v>
      </c>
      <c r="LW169" s="983">
        <v>187.31121259054103</v>
      </c>
      <c r="LX169" s="983">
        <v>185.59934405896752</v>
      </c>
      <c r="LY169" s="983">
        <v>185.29229308500194</v>
      </c>
      <c r="LZ169" s="983">
        <v>186.77913290836605</v>
      </c>
      <c r="MA169" s="983">
        <v>189.00548848425504</v>
      </c>
      <c r="MB169" s="983">
        <v>191.35662113471346</v>
      </c>
      <c r="MC169" s="983">
        <v>193.60044060823381</v>
      </c>
      <c r="MD169" s="983">
        <v>188.73506456000987</v>
      </c>
      <c r="ME169" s="983">
        <v>189.32037199526346</v>
      </c>
      <c r="MF169" s="983">
        <v>193.37598314182938</v>
      </c>
      <c r="MG169" s="983">
        <v>195.32063729687326</v>
      </c>
      <c r="MH169" s="983">
        <v>203.38502209846828</v>
      </c>
      <c r="MI169" s="983">
        <v>204.91751019370651</v>
      </c>
      <c r="MJ169" s="983">
        <v>203.22398576668198</v>
      </c>
      <c r="MK169" s="983">
        <v>200.98856652207533</v>
      </c>
      <c r="ML169" s="983">
        <v>202.02063347011818</v>
      </c>
      <c r="MM169" s="983">
        <v>203.22311767039955</v>
      </c>
      <c r="MN169" s="983">
        <v>204.96208116533572</v>
      </c>
      <c r="MO169" s="983">
        <v>215.48441625278872</v>
      </c>
      <c r="MP169" s="983">
        <v>206.8103776468848</v>
      </c>
      <c r="MQ169" s="983">
        <v>203.35207106033883</v>
      </c>
      <c r="MR169" s="984">
        <v>203.86187687060939</v>
      </c>
      <c r="MS169" s="984">
        <v>212.04816982560885</v>
      </c>
      <c r="MT169" s="984">
        <v>213.14574936914974</v>
      </c>
      <c r="MU169" s="984">
        <v>214.98747910362522</v>
      </c>
      <c r="MV169" s="984">
        <v>210.73781200847182</v>
      </c>
      <c r="MW169" s="984">
        <v>210.95498901197624</v>
      </c>
      <c r="MX169" s="984">
        <v>213.11846545622492</v>
      </c>
      <c r="MY169" s="984">
        <v>214.49315120139377</v>
      </c>
      <c r="MZ169" s="984">
        <v>215.71567695684104</v>
      </c>
      <c r="NA169" s="984">
        <v>218.4729068145877</v>
      </c>
      <c r="NB169" s="984">
        <v>229.5154101532126</v>
      </c>
      <c r="NC169" s="984">
        <v>229.22814610917683</v>
      </c>
      <c r="ND169" s="984">
        <v>226.42944706616186</v>
      </c>
      <c r="NE169" s="984">
        <v>228.3677366314127</v>
      </c>
      <c r="NF169" s="984">
        <v>231.45488993911002</v>
      </c>
      <c r="NG169" s="984">
        <v>229.9836282226787</v>
      </c>
      <c r="NH169" s="984">
        <v>230.59849624611724</v>
      </c>
      <c r="NI169" s="984">
        <v>231.71097645555452</v>
      </c>
      <c r="NJ169" s="984">
        <v>231.29216007727811</v>
      </c>
      <c r="NK169" s="984">
        <v>231.28281779659909</v>
      </c>
      <c r="NL169" s="984">
        <v>230.92303288982123</v>
      </c>
      <c r="NM169" s="984">
        <v>237.06315567728194</v>
      </c>
    </row>
    <row r="170" spans="1:377">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983">
        <v>80.810077829181097</v>
      </c>
      <c r="FP170" s="983">
        <v>82.124142467269479</v>
      </c>
      <c r="FQ170" s="983">
        <v>82.493937649586428</v>
      </c>
      <c r="FR170" s="983">
        <v>82.586488834034071</v>
      </c>
      <c r="FS170" s="983">
        <v>82.59499018576598</v>
      </c>
      <c r="FT170" s="983">
        <v>82.465016199952572</v>
      </c>
      <c r="FU170" s="983">
        <v>82.562408696654089</v>
      </c>
      <c r="FV170" s="983">
        <v>84.288206635276836</v>
      </c>
      <c r="FW170" s="983">
        <v>85.31000526504576</v>
      </c>
      <c r="FX170" s="983">
        <v>85.479461132403856</v>
      </c>
      <c r="FY170" s="983">
        <v>83.077932754999438</v>
      </c>
      <c r="FZ170" s="983">
        <v>83.585604603147871</v>
      </c>
      <c r="GA170" s="983">
        <v>82.70547894422441</v>
      </c>
      <c r="GB170" s="983">
        <v>83.459723174078036</v>
      </c>
      <c r="GC170" s="983">
        <v>85.877446987917679</v>
      </c>
      <c r="GD170" s="983">
        <v>87.521221670085396</v>
      </c>
      <c r="GE170" s="983">
        <v>88.221755102466673</v>
      </c>
      <c r="GF170" s="983">
        <v>86.173290675978976</v>
      </c>
      <c r="GG170" s="983">
        <v>86.179186530115729</v>
      </c>
      <c r="GH170" s="983">
        <v>88.062815001002335</v>
      </c>
      <c r="GI170" s="983">
        <v>88.585646965110186</v>
      </c>
      <c r="GJ170" s="983">
        <v>88.428345201842234</v>
      </c>
      <c r="GK170" s="983">
        <v>86.078819304824322</v>
      </c>
      <c r="GL170" s="983">
        <v>85.627956905667389</v>
      </c>
      <c r="GM170" s="983">
        <v>85.72839681174888</v>
      </c>
      <c r="GN170" s="983">
        <v>87.590000929491822</v>
      </c>
      <c r="GO170" s="983">
        <v>89.736239931286178</v>
      </c>
      <c r="GP170" s="983">
        <v>91.762818980111888</v>
      </c>
      <c r="GQ170" s="983">
        <v>92.623930880111587</v>
      </c>
      <c r="GR170" s="983">
        <v>91.309928209377318</v>
      </c>
      <c r="GS170" s="983">
        <v>92.430888958132073</v>
      </c>
      <c r="GT170" s="983">
        <v>94.461654218313512</v>
      </c>
      <c r="GU170" s="983">
        <v>95.020753915019114</v>
      </c>
      <c r="GV170" s="983">
        <v>94.349645315455007</v>
      </c>
      <c r="GW170" s="983">
        <v>94.085810126583297</v>
      </c>
      <c r="GX170" s="983">
        <v>92.827423907130367</v>
      </c>
      <c r="GY170" s="983">
        <v>90.700227098828279</v>
      </c>
      <c r="GZ170" s="983">
        <v>94.837910004522826</v>
      </c>
      <c r="HA170" s="983">
        <v>95.907002520050114</v>
      </c>
      <c r="HB170" s="983">
        <v>101.70672270530787</v>
      </c>
      <c r="HC170" s="983">
        <v>98.775317242420371</v>
      </c>
      <c r="HD170" s="983">
        <v>99.336934996857948</v>
      </c>
      <c r="HE170" s="983">
        <v>97.41737981936086</v>
      </c>
      <c r="HF170" s="983">
        <v>97.088187762761777</v>
      </c>
      <c r="HG170" s="983">
        <v>100.28627985910926</v>
      </c>
      <c r="HH170" s="983">
        <v>99.905511165261231</v>
      </c>
      <c r="HI170" s="983">
        <v>99.430260126596423</v>
      </c>
      <c r="HJ170" s="983">
        <v>97.980903797918486</v>
      </c>
      <c r="HK170" s="983">
        <v>98.422124071273615</v>
      </c>
      <c r="HL170" s="983">
        <v>99.203900695056191</v>
      </c>
      <c r="HM170" s="983">
        <v>102.01424497091381</v>
      </c>
      <c r="HN170" s="983">
        <v>104.24197057958141</v>
      </c>
      <c r="HO170" s="983">
        <v>99.703835322411493</v>
      </c>
      <c r="HP170" s="983">
        <v>98.461969297553637</v>
      </c>
      <c r="HQ170" s="983">
        <v>99.396470343192391</v>
      </c>
      <c r="HR170" s="983">
        <v>99.829930474471126</v>
      </c>
      <c r="HS170" s="983">
        <v>100.55206437837666</v>
      </c>
      <c r="HT170" s="983">
        <v>100.1415248964814</v>
      </c>
      <c r="HU170" s="983">
        <v>99.467393722861047</v>
      </c>
      <c r="HV170" s="983">
        <v>99.503529026867596</v>
      </c>
      <c r="HW170" s="983">
        <v>100</v>
      </c>
      <c r="HX170" s="983">
        <v>99.944070720227472</v>
      </c>
      <c r="HY170" s="983">
        <v>101.47959774507595</v>
      </c>
      <c r="HZ170" s="983">
        <v>99.915357868380212</v>
      </c>
      <c r="IA170" s="983">
        <v>99.910646831734823</v>
      </c>
      <c r="IB170" s="983">
        <v>100.64167450181455</v>
      </c>
      <c r="IC170" s="983">
        <v>100.19164680306126</v>
      </c>
      <c r="ID170" s="983">
        <v>101.02116252474708</v>
      </c>
      <c r="IE170" s="983">
        <v>101.31768628093191</v>
      </c>
      <c r="IF170" s="983">
        <v>100.84899623344717</v>
      </c>
      <c r="IG170" s="983">
        <v>101.45847579092728</v>
      </c>
      <c r="IH170" s="983">
        <v>99.834909010290161</v>
      </c>
      <c r="II170" s="983">
        <v>99.637390688612356</v>
      </c>
      <c r="IJ170" s="983">
        <v>99.054221669494524</v>
      </c>
      <c r="IK170" s="983">
        <v>98.322555109401506</v>
      </c>
      <c r="IL170" s="983">
        <v>100.38365001406694</v>
      </c>
      <c r="IM170" s="983">
        <v>100.78821518997458</v>
      </c>
      <c r="IN170" s="983">
        <v>100.95042356121827</v>
      </c>
      <c r="IO170" s="983">
        <v>102.08075520517694</v>
      </c>
      <c r="IP170" s="983">
        <v>105.51392603982228</v>
      </c>
      <c r="IQ170" s="983">
        <v>105.18805965947787</v>
      </c>
      <c r="IR170" s="983">
        <v>104.24179114182837</v>
      </c>
      <c r="IS170" s="983">
        <v>103.03337679798217</v>
      </c>
      <c r="IT170" s="983">
        <v>103.8223315358144</v>
      </c>
      <c r="IU170" s="983">
        <v>102.96566676788402</v>
      </c>
      <c r="IV170" s="983">
        <v>104.21938464244707</v>
      </c>
      <c r="IW170" s="983">
        <v>105.58395442557065</v>
      </c>
      <c r="IX170" s="983">
        <v>107.52141134569474</v>
      </c>
      <c r="IY170" s="983">
        <v>104.91241100297445</v>
      </c>
      <c r="IZ170" s="983">
        <v>107.03734964234235</v>
      </c>
      <c r="JA170" s="983">
        <v>108.2069720479885</v>
      </c>
      <c r="JB170" s="983">
        <v>105.22934298252703</v>
      </c>
      <c r="JC170" s="983">
        <v>105.8949760210065</v>
      </c>
      <c r="JD170" s="983">
        <v>106.00150262102031</v>
      </c>
      <c r="JE170" s="983">
        <v>105.79902591757275</v>
      </c>
      <c r="JF170" s="983">
        <v>105.10053879741191</v>
      </c>
      <c r="JG170" s="983">
        <v>107.71012658736753</v>
      </c>
      <c r="JH170" s="983">
        <v>111.42969911977282</v>
      </c>
      <c r="JI170" s="983">
        <v>112.05307529211736</v>
      </c>
      <c r="JJ170" s="983">
        <v>111.84606194981359</v>
      </c>
      <c r="JK170" s="983">
        <v>110.78309299974339</v>
      </c>
      <c r="JL170" s="983">
        <v>110.22500385727861</v>
      </c>
      <c r="JM170" s="983">
        <v>109.06291083202591</v>
      </c>
      <c r="JN170" s="983">
        <v>112.46875966991368</v>
      </c>
      <c r="JO170" s="983">
        <v>113.39202730807845</v>
      </c>
      <c r="JP170" s="983">
        <v>111.59338820254025</v>
      </c>
      <c r="JQ170" s="983">
        <v>112.83254532332931</v>
      </c>
      <c r="JR170" s="983">
        <v>112.94460299590779</v>
      </c>
      <c r="JS170" s="983">
        <v>116.97352043390892</v>
      </c>
      <c r="JT170" s="983">
        <v>117.87087039173886</v>
      </c>
      <c r="JU170" s="983">
        <v>123.99310106406701</v>
      </c>
      <c r="JV170" s="983">
        <v>128.95239944671098</v>
      </c>
      <c r="JW170" s="983">
        <v>124.15120007798561</v>
      </c>
      <c r="JX170" s="983">
        <v>121.24356074798331</v>
      </c>
      <c r="JY170" s="983">
        <v>121.46560244849603</v>
      </c>
      <c r="JZ170" s="983">
        <v>125.42707452784882</v>
      </c>
      <c r="KA170" s="983">
        <v>123.9966499798056</v>
      </c>
      <c r="KB170" s="983">
        <v>121.44160308211325</v>
      </c>
      <c r="KC170" s="983">
        <v>120.5610496523955</v>
      </c>
      <c r="KD170" s="983">
        <v>118.28554352095952</v>
      </c>
      <c r="KE170" s="983">
        <v>118.24718785568027</v>
      </c>
      <c r="KF170" s="983">
        <v>118.06328015673716</v>
      </c>
      <c r="KG170" s="983">
        <v>119.85960688001641</v>
      </c>
      <c r="KH170" s="983">
        <v>121.29136695614963</v>
      </c>
      <c r="KI170" s="983">
        <v>120.53391808334941</v>
      </c>
      <c r="KJ170" s="983">
        <v>119.71626933343948</v>
      </c>
      <c r="KK170" s="983">
        <v>120.13840190535812</v>
      </c>
      <c r="KL170" s="983">
        <v>121.52386304408166</v>
      </c>
      <c r="KM170" s="983">
        <v>121.05069562588541</v>
      </c>
      <c r="KN170" s="983">
        <v>123.42948648488004</v>
      </c>
      <c r="KO170" s="983">
        <v>123.52820617327201</v>
      </c>
      <c r="KP170" s="983">
        <v>124.74795603226244</v>
      </c>
      <c r="KQ170" s="983">
        <v>130.12552279250312</v>
      </c>
      <c r="KR170" s="983">
        <v>132.240748724816</v>
      </c>
      <c r="KS170" s="983">
        <v>139.6872031699327</v>
      </c>
      <c r="KT170" s="983">
        <v>132.01172087814473</v>
      </c>
      <c r="KU170" s="983">
        <v>130.21534389011049</v>
      </c>
      <c r="KV170" s="983">
        <v>125.7550756545368</v>
      </c>
      <c r="KW170" s="983">
        <v>125.22376802915663</v>
      </c>
      <c r="KX170" s="983">
        <v>129.381061246207</v>
      </c>
      <c r="KY170" s="983">
        <v>130.6624697810102</v>
      </c>
      <c r="KZ170" s="983">
        <v>130.18636753913458</v>
      </c>
      <c r="LA170" s="983">
        <v>128.20424721670901</v>
      </c>
      <c r="LB170" s="983">
        <v>129.03124163177216</v>
      </c>
      <c r="LC170" s="983">
        <v>129.53611112402962</v>
      </c>
      <c r="LD170" s="983">
        <v>133.34737120773988</v>
      </c>
      <c r="LE170" s="983">
        <v>130.92059524869043</v>
      </c>
      <c r="LF170" s="983">
        <v>132.20354891143634</v>
      </c>
      <c r="LG170" s="983">
        <v>132.49957495022744</v>
      </c>
      <c r="LH170" s="983">
        <v>131.3315384944828</v>
      </c>
      <c r="LI170" s="983">
        <v>131.7860668169694</v>
      </c>
      <c r="LJ170" s="983">
        <v>131.95189808847101</v>
      </c>
      <c r="LK170" s="983">
        <v>133.03622031103396</v>
      </c>
      <c r="LL170" s="983">
        <v>133.9801399533151</v>
      </c>
      <c r="LM170" s="983">
        <v>135.30319797540398</v>
      </c>
      <c r="LN170" s="983">
        <v>137.48510123950237</v>
      </c>
      <c r="LO170" s="983">
        <v>142.59861649703475</v>
      </c>
      <c r="LP170" s="983">
        <v>154.53126546234256</v>
      </c>
      <c r="LQ170" s="983">
        <v>157.5153445061824</v>
      </c>
      <c r="LR170" s="983">
        <v>155.52346722969685</v>
      </c>
      <c r="LS170" s="983">
        <v>156.60044174068113</v>
      </c>
      <c r="LT170" s="983">
        <v>154.77359406375726</v>
      </c>
      <c r="LU170" s="983">
        <v>156.14801605758922</v>
      </c>
      <c r="LV170" s="983">
        <v>158.78168014132106</v>
      </c>
      <c r="LW170" s="983">
        <v>162.6399147088058</v>
      </c>
      <c r="LX170" s="983">
        <v>162.90411914846962</v>
      </c>
      <c r="LY170" s="983">
        <v>162.24181079702046</v>
      </c>
      <c r="LZ170" s="983">
        <v>162.5752113358358</v>
      </c>
      <c r="MA170" s="983">
        <v>164.52389179928485</v>
      </c>
      <c r="MB170" s="983">
        <v>165.8276691417538</v>
      </c>
      <c r="MC170" s="983">
        <v>164.3813637700311</v>
      </c>
      <c r="MD170" s="983">
        <v>164.76769869083969</v>
      </c>
      <c r="ME170" s="983">
        <v>164.22998533360368</v>
      </c>
      <c r="MF170" s="983">
        <v>160.68602627667593</v>
      </c>
      <c r="MG170" s="983">
        <v>161.09882734480956</v>
      </c>
      <c r="MH170" s="983">
        <v>163.76363344387292</v>
      </c>
      <c r="MI170" s="983">
        <v>167.08128777714609</v>
      </c>
      <c r="MJ170" s="983">
        <v>168.78806547302926</v>
      </c>
      <c r="MK170" s="983">
        <v>162.99247250350047</v>
      </c>
      <c r="ML170" s="983">
        <v>165.43840830108434</v>
      </c>
      <c r="MM170" s="983">
        <v>169.67718541205988</v>
      </c>
      <c r="MN170" s="983">
        <v>171.31662455254644</v>
      </c>
      <c r="MO170" s="983">
        <v>170.93895317697991</v>
      </c>
      <c r="MP170" s="983">
        <v>174.30198939487383</v>
      </c>
      <c r="MQ170" s="983">
        <v>170.32009776355505</v>
      </c>
      <c r="MR170" s="984">
        <v>170.68817642287394</v>
      </c>
      <c r="MS170" s="984">
        <v>170.76716162738887</v>
      </c>
      <c r="MT170" s="984">
        <v>168.26575763990743</v>
      </c>
      <c r="MU170" s="984">
        <v>168.73525204766656</v>
      </c>
      <c r="MV170" s="984">
        <v>168.452217509051</v>
      </c>
      <c r="MW170" s="984">
        <v>167.46869393747147</v>
      </c>
      <c r="MX170" s="984">
        <v>167.26346295362512</v>
      </c>
      <c r="MY170" s="984">
        <v>168.44901260279832</v>
      </c>
      <c r="MZ170" s="984">
        <v>169.4987955453922</v>
      </c>
      <c r="NA170" s="984">
        <v>169.65770246143671</v>
      </c>
      <c r="NB170" s="984">
        <v>172.82155183805673</v>
      </c>
      <c r="NC170" s="984">
        <v>172.7463720055801</v>
      </c>
      <c r="ND170" s="984">
        <v>175.73188215034253</v>
      </c>
      <c r="NE170" s="984">
        <v>174.98817352360476</v>
      </c>
      <c r="NF170" s="984">
        <v>175.75793471698938</v>
      </c>
      <c r="NG170" s="984">
        <v>187.17174000452221</v>
      </c>
      <c r="NH170" s="984">
        <v>189.33690583190517</v>
      </c>
      <c r="NI170" s="984">
        <v>190.85329126202302</v>
      </c>
      <c r="NJ170" s="984">
        <v>197.08758003437688</v>
      </c>
      <c r="NK170" s="984">
        <v>202.12696389397772</v>
      </c>
      <c r="NL170" s="984">
        <v>212.66293802437826</v>
      </c>
      <c r="NM170" s="984">
        <v>250.84325734826507</v>
      </c>
    </row>
    <row r="171" spans="1:377">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983">
        <v>80.810077829181097</v>
      </c>
      <c r="FP171" s="983">
        <v>82.124142467269479</v>
      </c>
      <c r="FQ171" s="983">
        <v>82.493937649586428</v>
      </c>
      <c r="FR171" s="983">
        <v>82.586488834034071</v>
      </c>
      <c r="FS171" s="983">
        <v>82.59499018576598</v>
      </c>
      <c r="FT171" s="983">
        <v>82.465016199952572</v>
      </c>
      <c r="FU171" s="983">
        <v>82.562408696654089</v>
      </c>
      <c r="FV171" s="983">
        <v>84.288206635276836</v>
      </c>
      <c r="FW171" s="983">
        <v>85.31000526504576</v>
      </c>
      <c r="FX171" s="983">
        <v>85.479461132403856</v>
      </c>
      <c r="FY171" s="983">
        <v>83.077932754999438</v>
      </c>
      <c r="FZ171" s="983">
        <v>83.585604603147871</v>
      </c>
      <c r="GA171" s="983">
        <v>82.70547894422441</v>
      </c>
      <c r="GB171" s="983">
        <v>83.459723174078036</v>
      </c>
      <c r="GC171" s="983">
        <v>85.877446987917679</v>
      </c>
      <c r="GD171" s="983">
        <v>87.521221670085396</v>
      </c>
      <c r="GE171" s="983">
        <v>88.221755102466673</v>
      </c>
      <c r="GF171" s="983">
        <v>86.173290675978976</v>
      </c>
      <c r="GG171" s="983">
        <v>86.179186530115729</v>
      </c>
      <c r="GH171" s="983">
        <v>88.062815001002335</v>
      </c>
      <c r="GI171" s="983">
        <v>88.585646965110186</v>
      </c>
      <c r="GJ171" s="983">
        <v>88.428345201842234</v>
      </c>
      <c r="GK171" s="983">
        <v>86.078819304824322</v>
      </c>
      <c r="GL171" s="983">
        <v>85.627956905667389</v>
      </c>
      <c r="GM171" s="983">
        <v>85.72839681174888</v>
      </c>
      <c r="GN171" s="983">
        <v>87.590000929491822</v>
      </c>
      <c r="GO171" s="983">
        <v>89.736239931286178</v>
      </c>
      <c r="GP171" s="983">
        <v>91.762818980111888</v>
      </c>
      <c r="GQ171" s="983">
        <v>92.623930880111587</v>
      </c>
      <c r="GR171" s="983">
        <v>91.309928209377318</v>
      </c>
      <c r="GS171" s="983">
        <v>92.430888958132073</v>
      </c>
      <c r="GT171" s="983">
        <v>94.461654218313512</v>
      </c>
      <c r="GU171" s="983">
        <v>95.020753915019114</v>
      </c>
      <c r="GV171" s="983">
        <v>94.349645315455007</v>
      </c>
      <c r="GW171" s="983">
        <v>94.085810126583297</v>
      </c>
      <c r="GX171" s="983">
        <v>92.827423907130367</v>
      </c>
      <c r="GY171" s="983">
        <v>90.700227098828279</v>
      </c>
      <c r="GZ171" s="983">
        <v>94.837910004522826</v>
      </c>
      <c r="HA171" s="983">
        <v>95.907002520050114</v>
      </c>
      <c r="HB171" s="983">
        <v>101.70672270530787</v>
      </c>
      <c r="HC171" s="983">
        <v>98.775317242420371</v>
      </c>
      <c r="HD171" s="983">
        <v>99.336934996857948</v>
      </c>
      <c r="HE171" s="983">
        <v>97.41737981936086</v>
      </c>
      <c r="HF171" s="983">
        <v>97.088187762761777</v>
      </c>
      <c r="HG171" s="983">
        <v>100.28627985910926</v>
      </c>
      <c r="HH171" s="983">
        <v>99.905511165261231</v>
      </c>
      <c r="HI171" s="983">
        <v>99.430260126596423</v>
      </c>
      <c r="HJ171" s="983">
        <v>97.980903797918486</v>
      </c>
      <c r="HK171" s="983">
        <v>98.422124071273615</v>
      </c>
      <c r="HL171" s="983">
        <v>99.203900695056191</v>
      </c>
      <c r="HM171" s="983">
        <v>102.01424497091381</v>
      </c>
      <c r="HN171" s="983">
        <v>104.24197057958141</v>
      </c>
      <c r="HO171" s="983">
        <v>99.703835322411493</v>
      </c>
      <c r="HP171" s="983">
        <v>98.461969297553637</v>
      </c>
      <c r="HQ171" s="983">
        <v>99.396470343192391</v>
      </c>
      <c r="HR171" s="983">
        <v>99.829930474471126</v>
      </c>
      <c r="HS171" s="983">
        <v>100.55206437837666</v>
      </c>
      <c r="HT171" s="983">
        <v>100.1415248964814</v>
      </c>
      <c r="HU171" s="983">
        <v>99.467393722861047</v>
      </c>
      <c r="HV171" s="983">
        <v>99.503529026867596</v>
      </c>
      <c r="HW171" s="983">
        <v>100</v>
      </c>
      <c r="HX171" s="983">
        <v>99.944070720227472</v>
      </c>
      <c r="HY171" s="983">
        <v>101.47959774507595</v>
      </c>
      <c r="HZ171" s="983">
        <v>99.915357868380212</v>
      </c>
      <c r="IA171" s="983">
        <v>99.910646831734823</v>
      </c>
      <c r="IB171" s="983">
        <v>100.64167450181455</v>
      </c>
      <c r="IC171" s="983">
        <v>100.19164680306126</v>
      </c>
      <c r="ID171" s="983">
        <v>101.02116252474708</v>
      </c>
      <c r="IE171" s="983">
        <v>101.31768628093191</v>
      </c>
      <c r="IF171" s="983">
        <v>100.84899623344717</v>
      </c>
      <c r="IG171" s="983">
        <v>101.45847579092728</v>
      </c>
      <c r="IH171" s="983">
        <v>99.834909010290161</v>
      </c>
      <c r="II171" s="983">
        <v>99.637390688612356</v>
      </c>
      <c r="IJ171" s="983">
        <v>99.054221669494524</v>
      </c>
      <c r="IK171" s="983">
        <v>98.322555109401506</v>
      </c>
      <c r="IL171" s="983">
        <v>100.38365001406694</v>
      </c>
      <c r="IM171" s="983">
        <v>100.78821518997458</v>
      </c>
      <c r="IN171" s="983">
        <v>100.95042356121827</v>
      </c>
      <c r="IO171" s="983">
        <v>102.08075520517694</v>
      </c>
      <c r="IP171" s="983">
        <v>105.51392603982228</v>
      </c>
      <c r="IQ171" s="983">
        <v>105.18805965947787</v>
      </c>
      <c r="IR171" s="983">
        <v>104.24179114182837</v>
      </c>
      <c r="IS171" s="983">
        <v>103.03337679798217</v>
      </c>
      <c r="IT171" s="983">
        <v>103.8223315358144</v>
      </c>
      <c r="IU171" s="983">
        <v>102.96566676788402</v>
      </c>
      <c r="IV171" s="983">
        <v>104.21938464244707</v>
      </c>
      <c r="IW171" s="983">
        <v>105.58395442557065</v>
      </c>
      <c r="IX171" s="983">
        <v>107.52141134569474</v>
      </c>
      <c r="IY171" s="983">
        <v>104.91241100297445</v>
      </c>
      <c r="IZ171" s="983">
        <v>107.03734964234235</v>
      </c>
      <c r="JA171" s="983">
        <v>108.2069720479885</v>
      </c>
      <c r="JB171" s="983">
        <v>105.22934298252703</v>
      </c>
      <c r="JC171" s="983">
        <v>105.8949760210065</v>
      </c>
      <c r="JD171" s="983">
        <v>106.00150262102031</v>
      </c>
      <c r="JE171" s="983">
        <v>105.79902591757275</v>
      </c>
      <c r="JF171" s="983">
        <v>105.10053879741191</v>
      </c>
      <c r="JG171" s="983">
        <v>107.71012658736753</v>
      </c>
      <c r="JH171" s="983">
        <v>111.42969911977282</v>
      </c>
      <c r="JI171" s="983">
        <v>112.05307529211736</v>
      </c>
      <c r="JJ171" s="983">
        <v>111.84606194981359</v>
      </c>
      <c r="JK171" s="983">
        <v>110.78309299974339</v>
      </c>
      <c r="JL171" s="983">
        <v>110.22500385727861</v>
      </c>
      <c r="JM171" s="983">
        <v>109.06291083202591</v>
      </c>
      <c r="JN171" s="983">
        <v>112.46875966991368</v>
      </c>
      <c r="JO171" s="983">
        <v>113.39202730807845</v>
      </c>
      <c r="JP171" s="983">
        <v>111.59338820254025</v>
      </c>
      <c r="JQ171" s="983">
        <v>112.83254532332931</v>
      </c>
      <c r="JR171" s="983">
        <v>112.94460299590779</v>
      </c>
      <c r="JS171" s="983">
        <v>116.97352043390892</v>
      </c>
      <c r="JT171" s="983">
        <v>117.87087039173886</v>
      </c>
      <c r="JU171" s="983">
        <v>123.99310106406701</v>
      </c>
      <c r="JV171" s="983">
        <v>128.95239944671098</v>
      </c>
      <c r="JW171" s="983">
        <v>124.15120007798561</v>
      </c>
      <c r="JX171" s="983">
        <v>121.24356074798331</v>
      </c>
      <c r="JY171" s="983">
        <v>121.46560244849603</v>
      </c>
      <c r="JZ171" s="983">
        <v>125.42707452784882</v>
      </c>
      <c r="KA171" s="983">
        <v>123.9966499798056</v>
      </c>
      <c r="KB171" s="983">
        <v>121.44160308211325</v>
      </c>
      <c r="KC171" s="983">
        <v>120.5610496523955</v>
      </c>
      <c r="KD171" s="983">
        <v>118.28554352095952</v>
      </c>
      <c r="KE171" s="983">
        <v>118.24718785568027</v>
      </c>
      <c r="KF171" s="983">
        <v>118.06328015673716</v>
      </c>
      <c r="KG171" s="983">
        <v>119.85960688001641</v>
      </c>
      <c r="KH171" s="983">
        <v>121.29136695614963</v>
      </c>
      <c r="KI171" s="983">
        <v>120.53391808334941</v>
      </c>
      <c r="KJ171" s="983">
        <v>119.71626933343948</v>
      </c>
      <c r="KK171" s="983">
        <v>120.13840190535812</v>
      </c>
      <c r="KL171" s="983">
        <v>121.52386304408166</v>
      </c>
      <c r="KM171" s="983">
        <v>121.05069562588541</v>
      </c>
      <c r="KN171" s="983">
        <v>123.42948648488004</v>
      </c>
      <c r="KO171" s="983">
        <v>123.52820617327201</v>
      </c>
      <c r="KP171" s="983">
        <v>124.74795603226244</v>
      </c>
      <c r="KQ171" s="983">
        <v>130.12552279250312</v>
      </c>
      <c r="KR171" s="983">
        <v>132.240748724816</v>
      </c>
      <c r="KS171" s="983">
        <v>139.6872031699327</v>
      </c>
      <c r="KT171" s="983">
        <v>132.01172087814473</v>
      </c>
      <c r="KU171" s="983">
        <v>130.21534389011049</v>
      </c>
      <c r="KV171" s="983">
        <v>125.7550756545368</v>
      </c>
      <c r="KW171" s="983">
        <v>125.22376802915663</v>
      </c>
      <c r="KX171" s="983">
        <v>129.381061246207</v>
      </c>
      <c r="KY171" s="983">
        <v>130.6624697810102</v>
      </c>
      <c r="KZ171" s="983">
        <v>130.18636753913458</v>
      </c>
      <c r="LA171" s="983">
        <v>128.20424721670901</v>
      </c>
      <c r="LB171" s="983">
        <v>129.03124163177216</v>
      </c>
      <c r="LC171" s="983">
        <v>129.53611112402962</v>
      </c>
      <c r="LD171" s="983">
        <v>133.34737120773988</v>
      </c>
      <c r="LE171" s="983">
        <v>130.92059524869043</v>
      </c>
      <c r="LF171" s="983">
        <v>132.20354891143634</v>
      </c>
      <c r="LG171" s="983">
        <v>132.49957495022744</v>
      </c>
      <c r="LH171" s="983">
        <v>131.3315384944828</v>
      </c>
      <c r="LI171" s="983">
        <v>131.7860668169694</v>
      </c>
      <c r="LJ171" s="983">
        <v>131.95189808847101</v>
      </c>
      <c r="LK171" s="983">
        <v>133.03622031103396</v>
      </c>
      <c r="LL171" s="983">
        <v>133.9801399533151</v>
      </c>
      <c r="LM171" s="983">
        <v>135.30319797540398</v>
      </c>
      <c r="LN171" s="983">
        <v>137.48510123950237</v>
      </c>
      <c r="LO171" s="983">
        <v>142.59861649703475</v>
      </c>
      <c r="LP171" s="983">
        <v>154.53126546234256</v>
      </c>
      <c r="LQ171" s="983">
        <v>157.5153445061824</v>
      </c>
      <c r="LR171" s="983">
        <v>155.52346722969685</v>
      </c>
      <c r="LS171" s="983">
        <v>156.60044174068113</v>
      </c>
      <c r="LT171" s="983">
        <v>154.77359406375726</v>
      </c>
      <c r="LU171" s="983">
        <v>156.14801605758922</v>
      </c>
      <c r="LV171" s="983">
        <v>158.78168014132106</v>
      </c>
      <c r="LW171" s="983">
        <v>162.6399147088058</v>
      </c>
      <c r="LX171" s="983">
        <v>162.90411914846962</v>
      </c>
      <c r="LY171" s="983">
        <v>162.24181079702046</v>
      </c>
      <c r="LZ171" s="983">
        <v>162.5752113358358</v>
      </c>
      <c r="MA171" s="983">
        <v>164.52389179928485</v>
      </c>
      <c r="MB171" s="983">
        <v>165.8276691417538</v>
      </c>
      <c r="MC171" s="983">
        <v>164.3813637700311</v>
      </c>
      <c r="MD171" s="983">
        <v>164.76769869083969</v>
      </c>
      <c r="ME171" s="983">
        <v>164.22998533360368</v>
      </c>
      <c r="MF171" s="983">
        <v>160.68602627667593</v>
      </c>
      <c r="MG171" s="983">
        <v>161.09882734480956</v>
      </c>
      <c r="MH171" s="983">
        <v>163.76363344387292</v>
      </c>
      <c r="MI171" s="983">
        <v>167.08128777714609</v>
      </c>
      <c r="MJ171" s="983">
        <v>168.78806547302926</v>
      </c>
      <c r="MK171" s="983">
        <v>162.99247250350047</v>
      </c>
      <c r="ML171" s="983">
        <v>165.43840830108434</v>
      </c>
      <c r="MM171" s="983">
        <v>169.67718541205988</v>
      </c>
      <c r="MN171" s="983">
        <v>171.31662455254644</v>
      </c>
      <c r="MO171" s="983">
        <v>170.93895317697991</v>
      </c>
      <c r="MP171" s="983">
        <v>174.30198939487383</v>
      </c>
      <c r="MQ171" s="983">
        <v>170.32009776355505</v>
      </c>
      <c r="MR171" s="984">
        <v>170.68817642287394</v>
      </c>
      <c r="MS171" s="984">
        <v>170.76716162738887</v>
      </c>
      <c r="MT171" s="984">
        <v>168.26575763990743</v>
      </c>
      <c r="MU171" s="984">
        <v>168.73525204766656</v>
      </c>
      <c r="MV171" s="984">
        <v>168.452217509051</v>
      </c>
      <c r="MW171" s="984">
        <v>167.46869393747147</v>
      </c>
      <c r="MX171" s="984">
        <v>167.26346295362512</v>
      </c>
      <c r="MY171" s="984">
        <v>168.44901260279832</v>
      </c>
      <c r="MZ171" s="984">
        <v>169.4987955453922</v>
      </c>
      <c r="NA171" s="984">
        <v>169.65770246143671</v>
      </c>
      <c r="NB171" s="984">
        <v>172.82155183805673</v>
      </c>
      <c r="NC171" s="984">
        <v>172.7463720055801</v>
      </c>
      <c r="ND171" s="984">
        <v>175.73188215034253</v>
      </c>
      <c r="NE171" s="984">
        <v>174.98817352360476</v>
      </c>
      <c r="NF171" s="984">
        <v>175.75793471698938</v>
      </c>
      <c r="NG171" s="984">
        <v>187.17174000452221</v>
      </c>
      <c r="NH171" s="984">
        <v>189.33690583190517</v>
      </c>
      <c r="NI171" s="984">
        <v>190.85329126202302</v>
      </c>
      <c r="NJ171" s="984">
        <v>197.08758003437688</v>
      </c>
      <c r="NK171" s="984">
        <v>202.12696389397772</v>
      </c>
      <c r="NL171" s="984">
        <v>212.66293802437826</v>
      </c>
      <c r="NM171" s="984">
        <v>250.84325734826507</v>
      </c>
    </row>
    <row r="172" spans="1:377">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983">
        <v>80.810077829079603</v>
      </c>
      <c r="FP172" s="983">
        <v>82.124142467151302</v>
      </c>
      <c r="FQ172" s="983">
        <v>82.493937649351267</v>
      </c>
      <c r="FR172" s="983">
        <v>82.586488834253302</v>
      </c>
      <c r="FS172" s="983">
        <v>82.594990185845617</v>
      </c>
      <c r="FT172" s="983">
        <v>82.465016199897136</v>
      </c>
      <c r="FU172" s="983">
        <v>82.562408696672719</v>
      </c>
      <c r="FV172" s="983">
        <v>84.288206635507791</v>
      </c>
      <c r="FW172" s="983">
        <v>85.310005265036438</v>
      </c>
      <c r="FX172" s="983">
        <v>85.479461132436654</v>
      </c>
      <c r="FY172" s="983">
        <v>83.077932754986691</v>
      </c>
      <c r="FZ172" s="983">
        <v>83.585604603063459</v>
      </c>
      <c r="GA172" s="983">
        <v>82.705478944170025</v>
      </c>
      <c r="GB172" s="983">
        <v>83.459723173872788</v>
      </c>
      <c r="GC172" s="983">
        <v>85.877446987860978</v>
      </c>
      <c r="GD172" s="983">
        <v>87.521221669912151</v>
      </c>
      <c r="GE172" s="983">
        <v>88.221755102714269</v>
      </c>
      <c r="GF172" s="983">
        <v>86.173290675907992</v>
      </c>
      <c r="GG172" s="983">
        <v>86.179186530050146</v>
      </c>
      <c r="GH172" s="983">
        <v>88.062815000910234</v>
      </c>
      <c r="GI172" s="983">
        <v>88.585646965339251</v>
      </c>
      <c r="GJ172" s="983">
        <v>88.428345201741621</v>
      </c>
      <c r="GK172" s="983">
        <v>86.078819304714131</v>
      </c>
      <c r="GL172" s="983">
        <v>85.627956905554868</v>
      </c>
      <c r="GM172" s="983">
        <v>85.728396811566355</v>
      </c>
      <c r="GN172" s="983">
        <v>87.590000929387344</v>
      </c>
      <c r="GO172" s="983">
        <v>89.736239931013316</v>
      </c>
      <c r="GP172" s="983">
        <v>91.762818980182089</v>
      </c>
      <c r="GQ172" s="983">
        <v>92.623930880280184</v>
      </c>
      <c r="GR172" s="983">
        <v>91.30992820933696</v>
      </c>
      <c r="GS172" s="983">
        <v>92.430888958142347</v>
      </c>
      <c r="GT172" s="983">
        <v>94.461654218216538</v>
      </c>
      <c r="GU172" s="983">
        <v>95.020753915303061</v>
      </c>
      <c r="GV172" s="983">
        <v>94.349645315182272</v>
      </c>
      <c r="GW172" s="983">
        <v>94.085810126574415</v>
      </c>
      <c r="GX172" s="983">
        <v>92.827423907008779</v>
      </c>
      <c r="GY172" s="983">
        <v>90.700227099103984</v>
      </c>
      <c r="GZ172" s="983">
        <v>94.837910004632818</v>
      </c>
      <c r="HA172" s="983">
        <v>95.907002520063557</v>
      </c>
      <c r="HB172" s="983">
        <v>101.70672270508109</v>
      </c>
      <c r="HC172" s="983">
        <v>98.775317242255412</v>
      </c>
      <c r="HD172" s="983">
        <v>99.336934996922395</v>
      </c>
      <c r="HE172" s="983">
        <v>97.417379819242399</v>
      </c>
      <c r="HF172" s="983">
        <v>97.088187762497981</v>
      </c>
      <c r="HG172" s="983">
        <v>100.28627985910842</v>
      </c>
      <c r="HH172" s="983">
        <v>99.905511165396376</v>
      </c>
      <c r="HI172" s="983">
        <v>99.430260126594106</v>
      </c>
      <c r="HJ172" s="983">
        <v>97.980903797971621</v>
      </c>
      <c r="HK172" s="983">
        <v>98.42212407135311</v>
      </c>
      <c r="HL172" s="983">
        <v>99.203900695117113</v>
      </c>
      <c r="HM172" s="983">
        <v>102.01424497108574</v>
      </c>
      <c r="HN172" s="983">
        <v>104.24197057953118</v>
      </c>
      <c r="HO172" s="983">
        <v>99.703835322678074</v>
      </c>
      <c r="HP172" s="983">
        <v>98.461969297631967</v>
      </c>
      <c r="HQ172" s="983">
        <v>99.396470342934862</v>
      </c>
      <c r="HR172" s="983">
        <v>99.829930474255733</v>
      </c>
      <c r="HS172" s="983">
        <v>100.55206437835756</v>
      </c>
      <c r="HT172" s="983">
        <v>100.14152489654204</v>
      </c>
      <c r="HU172" s="983">
        <v>99.467393722695931</v>
      </c>
      <c r="HV172" s="983">
        <v>99.503529026772071</v>
      </c>
      <c r="HW172" s="983">
        <v>99.999999999893518</v>
      </c>
      <c r="HX172" s="983">
        <v>99.944070719992737</v>
      </c>
      <c r="HY172" s="983">
        <v>101.47959774528145</v>
      </c>
      <c r="HZ172" s="983">
        <v>99.915357868363273</v>
      </c>
      <c r="IA172" s="983">
        <v>99.910646831788569</v>
      </c>
      <c r="IB172" s="983">
        <v>100.64167450162405</v>
      </c>
      <c r="IC172" s="983">
        <v>100.19164680299939</v>
      </c>
      <c r="ID172" s="983">
        <v>101.02116252486265</v>
      </c>
      <c r="IE172" s="983">
        <v>101.31768628069995</v>
      </c>
      <c r="IF172" s="983">
        <v>100.8489962335329</v>
      </c>
      <c r="IG172" s="983">
        <v>101.45847579100219</v>
      </c>
      <c r="IH172" s="983">
        <v>99.834909010141359</v>
      </c>
      <c r="II172" s="983">
        <v>99.637390688737767</v>
      </c>
      <c r="IJ172" s="983">
        <v>99.054221669369895</v>
      </c>
      <c r="IK172" s="983">
        <v>98.322555109577735</v>
      </c>
      <c r="IL172" s="983">
        <v>100.38365001415656</v>
      </c>
      <c r="IM172" s="983">
        <v>100.78821518969785</v>
      </c>
      <c r="IN172" s="983">
        <v>100.95042356113133</v>
      </c>
      <c r="IO172" s="983">
        <v>102.08075520510826</v>
      </c>
      <c r="IP172" s="983">
        <v>105.51392603984176</v>
      </c>
      <c r="IQ172" s="983">
        <v>105.18805965919375</v>
      </c>
      <c r="IR172" s="983">
        <v>104.24179114197251</v>
      </c>
      <c r="IS172" s="983">
        <v>103.03337679770971</v>
      </c>
      <c r="IT172" s="983">
        <v>103.8223315360395</v>
      </c>
      <c r="IU172" s="983">
        <v>102.96566676807285</v>
      </c>
      <c r="IV172" s="983">
        <v>104.21938464267549</v>
      </c>
      <c r="IW172" s="983">
        <v>105.58395442545185</v>
      </c>
      <c r="IX172" s="983">
        <v>107.52141134554627</v>
      </c>
      <c r="IY172" s="983">
        <v>104.91241100323376</v>
      </c>
      <c r="IZ172" s="983">
        <v>107.03734964248184</v>
      </c>
      <c r="JA172" s="983">
        <v>108.20697204816879</v>
      </c>
      <c r="JB172" s="983">
        <v>105.22934298261427</v>
      </c>
      <c r="JC172" s="983">
        <v>105.89497602114912</v>
      </c>
      <c r="JD172" s="983">
        <v>106.00150262079941</v>
      </c>
      <c r="JE172" s="983">
        <v>105.7990259178482</v>
      </c>
      <c r="JF172" s="983">
        <v>105.10053879753188</v>
      </c>
      <c r="JG172" s="983">
        <v>107.71012658749471</v>
      </c>
      <c r="JH172" s="983">
        <v>111.42969911983081</v>
      </c>
      <c r="JI172" s="983">
        <v>112.05307529202588</v>
      </c>
      <c r="JJ172" s="983">
        <v>111.84606194962667</v>
      </c>
      <c r="JK172" s="983">
        <v>110.78309299967174</v>
      </c>
      <c r="JL172" s="983">
        <v>110.22500385717977</v>
      </c>
      <c r="JM172" s="983">
        <v>109.06291083192568</v>
      </c>
      <c r="JN172" s="983">
        <v>112.46875967013025</v>
      </c>
      <c r="JO172" s="983">
        <v>113.39202730817593</v>
      </c>
      <c r="JP172" s="983">
        <v>111.59338820270865</v>
      </c>
      <c r="JQ172" s="983">
        <v>112.83254532328783</v>
      </c>
      <c r="JR172" s="983">
        <v>112.94460299578407</v>
      </c>
      <c r="JS172" s="983">
        <v>116.97352043410287</v>
      </c>
      <c r="JT172" s="983">
        <v>117.87087039157824</v>
      </c>
      <c r="JU172" s="983">
        <v>123.99310106413581</v>
      </c>
      <c r="JV172" s="983">
        <v>128.95239944626405</v>
      </c>
      <c r="JW172" s="983">
        <v>124.15120007775059</v>
      </c>
      <c r="JX172" s="983">
        <v>121.24356074786256</v>
      </c>
      <c r="JY172" s="983">
        <v>121.46560244823328</v>
      </c>
      <c r="JZ172" s="983">
        <v>125.42707452762693</v>
      </c>
      <c r="KA172" s="983">
        <v>123.99664997958232</v>
      </c>
      <c r="KB172" s="983">
        <v>121.44160308205423</v>
      </c>
      <c r="KC172" s="983">
        <v>120.56104965266589</v>
      </c>
      <c r="KD172" s="983">
        <v>118.28554352101256</v>
      </c>
      <c r="KE172" s="983">
        <v>118.24718785578277</v>
      </c>
      <c r="KF172" s="983">
        <v>118.06328015646224</v>
      </c>
      <c r="KG172" s="983">
        <v>119.85960687978051</v>
      </c>
      <c r="KH172" s="983">
        <v>121.29136695641139</v>
      </c>
      <c r="KI172" s="983">
        <v>120.53391808350854</v>
      </c>
      <c r="KJ172" s="983">
        <v>119.71626933363459</v>
      </c>
      <c r="KK172" s="983">
        <v>120.13840190558983</v>
      </c>
      <c r="KL172" s="983">
        <v>121.52386304416237</v>
      </c>
      <c r="KM172" s="983">
        <v>121.05069562568281</v>
      </c>
      <c r="KN172" s="983">
        <v>123.42948648496379</v>
      </c>
      <c r="KO172" s="983">
        <v>123.5282061734614</v>
      </c>
      <c r="KP172" s="983">
        <v>124.74795603252518</v>
      </c>
      <c r="KQ172" s="983">
        <v>130.12552279205792</v>
      </c>
      <c r="KR172" s="983">
        <v>132.24074872526964</v>
      </c>
      <c r="KS172" s="983">
        <v>139.68720317004357</v>
      </c>
      <c r="KT172" s="983">
        <v>132.0117208776314</v>
      </c>
      <c r="KU172" s="983">
        <v>130.21534388983187</v>
      </c>
      <c r="KV172" s="983">
        <v>125.75507565427826</v>
      </c>
      <c r="KW172" s="983">
        <v>125.22376802928235</v>
      </c>
      <c r="KX172" s="983">
        <v>129.38106124666331</v>
      </c>
      <c r="KY172" s="983">
        <v>130.66246978102521</v>
      </c>
      <c r="KZ172" s="983">
        <v>130.18636753963131</v>
      </c>
      <c r="LA172" s="983">
        <v>128.20424721666592</v>
      </c>
      <c r="LB172" s="983">
        <v>129.03124163169767</v>
      </c>
      <c r="LC172" s="983">
        <v>129.53611112409595</v>
      </c>
      <c r="LD172" s="983">
        <v>133.34737120734442</v>
      </c>
      <c r="LE172" s="983">
        <v>130.92059524823486</v>
      </c>
      <c r="LF172" s="983">
        <v>132.20354891175066</v>
      </c>
      <c r="LG172" s="983">
        <v>132.49957495065439</v>
      </c>
      <c r="LH172" s="983">
        <v>131.33153849496935</v>
      </c>
      <c r="LI172" s="983">
        <v>131.78606681671985</v>
      </c>
      <c r="LJ172" s="983">
        <v>131.95189808886437</v>
      </c>
      <c r="LK172" s="983">
        <v>133.03622031066885</v>
      </c>
      <c r="LL172" s="983">
        <v>133.98013995362763</v>
      </c>
      <c r="LM172" s="983">
        <v>135.30319797574123</v>
      </c>
      <c r="LN172" s="983">
        <v>137.48510123951937</v>
      </c>
      <c r="LO172" s="983">
        <v>142.59861649706946</v>
      </c>
      <c r="LP172" s="983">
        <v>154.53126546257076</v>
      </c>
      <c r="LQ172" s="983">
        <v>157.51534450576722</v>
      </c>
      <c r="LR172" s="983">
        <v>155.52346722987892</v>
      </c>
      <c r="LS172" s="983">
        <v>156.60044174110607</v>
      </c>
      <c r="LT172" s="983">
        <v>154.77359406367967</v>
      </c>
      <c r="LU172" s="983">
        <v>156.14801605768793</v>
      </c>
      <c r="LV172" s="983">
        <v>158.78168014081481</v>
      </c>
      <c r="LW172" s="983">
        <v>162.63991470904179</v>
      </c>
      <c r="LX172" s="983">
        <v>162.90411914865561</v>
      </c>
      <c r="LY172" s="983">
        <v>162.24181079711695</v>
      </c>
      <c r="LZ172" s="983">
        <v>162.57521133600662</v>
      </c>
      <c r="MA172" s="983">
        <v>164.52389179964163</v>
      </c>
      <c r="MB172" s="983">
        <v>165.82766914119253</v>
      </c>
      <c r="MC172" s="983">
        <v>164.3813637694924</v>
      </c>
      <c r="MD172" s="983">
        <v>164.76769869060476</v>
      </c>
      <c r="ME172" s="983">
        <v>164.22998533314808</v>
      </c>
      <c r="MF172" s="983">
        <v>160.68602627692573</v>
      </c>
      <c r="MG172" s="983">
        <v>161.09882734490972</v>
      </c>
      <c r="MH172" s="983">
        <v>163.76363344385427</v>
      </c>
      <c r="MI172" s="983">
        <v>167.08128777721049</v>
      </c>
      <c r="MJ172" s="983">
        <v>168.78806547352778</v>
      </c>
      <c r="MK172" s="983">
        <v>162.99247250356694</v>
      </c>
      <c r="ML172" s="983">
        <v>165.43840830134155</v>
      </c>
      <c r="MM172" s="983">
        <v>169.67718541176933</v>
      </c>
      <c r="MN172" s="983">
        <v>171.31662455265743</v>
      </c>
      <c r="MO172" s="983">
        <v>170.9389531773823</v>
      </c>
      <c r="MP172" s="983">
        <v>174.30198939543729</v>
      </c>
      <c r="MQ172" s="983">
        <v>170.32009776389228</v>
      </c>
      <c r="MR172" s="984">
        <v>170.68817642235607</v>
      </c>
      <c r="MS172" s="984">
        <v>170.76716162713319</v>
      </c>
      <c r="MT172" s="984">
        <v>168.26575763955566</v>
      </c>
      <c r="MU172" s="984">
        <v>168.73525204802931</v>
      </c>
      <c r="MV172" s="984">
        <v>168.45221750961352</v>
      </c>
      <c r="MW172" s="984">
        <v>167.46869393705782</v>
      </c>
      <c r="MX172" s="984">
        <v>167.26346295381464</v>
      </c>
      <c r="MY172" s="984">
        <v>168.44901260322183</v>
      </c>
      <c r="MZ172" s="984">
        <v>169.49879554556307</v>
      </c>
      <c r="NA172" s="984">
        <v>169.65770246134954</v>
      </c>
      <c r="NB172" s="984">
        <v>172.82155183859518</v>
      </c>
      <c r="NC172" s="984">
        <v>172.74637200589689</v>
      </c>
      <c r="ND172" s="984">
        <v>175.73188215090903</v>
      </c>
      <c r="NE172" s="984">
        <v>174.98817352337778</v>
      </c>
      <c r="NF172" s="984">
        <v>175.75793471746314</v>
      </c>
      <c r="NG172" s="984">
        <v>187.17174000423486</v>
      </c>
      <c r="NH172" s="984">
        <v>189.33690583241091</v>
      </c>
      <c r="NI172" s="984">
        <v>190.85329126224906</v>
      </c>
      <c r="NJ172" s="984">
        <v>197.08758003477607</v>
      </c>
      <c r="NK172" s="984">
        <v>202.12696389448686</v>
      </c>
      <c r="NL172" s="984">
        <v>212.66293802453819</v>
      </c>
      <c r="NM172" s="984">
        <v>250.84325734858248</v>
      </c>
    </row>
    <row r="173" spans="1:377">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982">
        <v>158.51665094090799</v>
      </c>
      <c r="MS173" s="982">
        <v>159.1791797371593</v>
      </c>
      <c r="MT173" s="982">
        <v>160.53267286102769</v>
      </c>
      <c r="MU173" s="982">
        <v>160.82890740561871</v>
      </c>
      <c r="MV173" s="982">
        <v>162.40919354773376</v>
      </c>
      <c r="MW173" s="982">
        <v>164.48114143439892</v>
      </c>
      <c r="MX173" s="982">
        <v>165.87267023296738</v>
      </c>
      <c r="MY173" s="982">
        <v>166.3131341435483</v>
      </c>
      <c r="MZ173" s="982">
        <v>165.75529727751436</v>
      </c>
      <c r="NA173" s="982">
        <v>166.59866334838293</v>
      </c>
      <c r="NB173" s="982">
        <v>168.39076318192338</v>
      </c>
      <c r="NC173" s="982">
        <v>170.30669579035091</v>
      </c>
      <c r="ND173" s="982">
        <v>171.7484727233057</v>
      </c>
      <c r="NE173" s="982">
        <v>173.15793265443369</v>
      </c>
      <c r="NF173" s="982">
        <v>172.85527603883543</v>
      </c>
      <c r="NG173" s="982">
        <v>173.27263143016887</v>
      </c>
      <c r="NH173" s="982">
        <v>173.5750775107453</v>
      </c>
      <c r="NI173" s="982">
        <v>173.58330613405928</v>
      </c>
      <c r="NJ173" s="982">
        <v>174.13682360577175</v>
      </c>
      <c r="NK173" s="982">
        <v>174.86393120015836</v>
      </c>
      <c r="NL173" s="982">
        <v>175.22815651545764</v>
      </c>
      <c r="NM173" s="982">
        <v>176.71510968079986</v>
      </c>
    </row>
    <row r="174" spans="1:377">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536">
        <v>94.262668956395771</v>
      </c>
      <c r="FP174" s="536">
        <v>95.456685303052708</v>
      </c>
      <c r="FQ174" s="536">
        <v>94.48151724496978</v>
      </c>
      <c r="FR174" s="536">
        <v>92.761375267384238</v>
      </c>
      <c r="FS174" s="536">
        <v>94.051718105215613</v>
      </c>
      <c r="FT174" s="536">
        <v>92.347241220773697</v>
      </c>
      <c r="FU174" s="536">
        <v>91.085802286204697</v>
      </c>
      <c r="FV174" s="536">
        <v>89.267548867184701</v>
      </c>
      <c r="FW174" s="536">
        <v>89.240200482242074</v>
      </c>
      <c r="FX174" s="536">
        <v>88.448254383263304</v>
      </c>
      <c r="FY174" s="536">
        <v>90.202076184456175</v>
      </c>
      <c r="FZ174" s="536">
        <v>90.139036301332965</v>
      </c>
      <c r="GA174" s="536">
        <v>89.817325146452774</v>
      </c>
      <c r="GB174" s="536">
        <v>89.840628546928073</v>
      </c>
      <c r="GC174" s="536">
        <v>90.007531046584987</v>
      </c>
      <c r="GD174" s="536">
        <v>90.27789734511471</v>
      </c>
      <c r="GE174" s="536">
        <v>89.506539804152666</v>
      </c>
      <c r="GF174" s="536">
        <v>88.363053090703218</v>
      </c>
      <c r="GG174" s="536">
        <v>87.829520844704561</v>
      </c>
      <c r="GH174" s="536">
        <v>87.980931642908686</v>
      </c>
      <c r="GI174" s="536">
        <v>87.749379229688117</v>
      </c>
      <c r="GJ174" s="536">
        <v>87.828884252225535</v>
      </c>
      <c r="GK174" s="536">
        <v>88.931545815945157</v>
      </c>
      <c r="GL174" s="536">
        <v>89.695368981730695</v>
      </c>
      <c r="GM174" s="536">
        <v>91.265390641885915</v>
      </c>
      <c r="GN174" s="536">
        <v>94.519352061911732</v>
      </c>
      <c r="GO174" s="536">
        <v>95.796732552264757</v>
      </c>
      <c r="GP174" s="536">
        <v>96.998025940496518</v>
      </c>
      <c r="GQ174" s="536">
        <v>99.927983130612162</v>
      </c>
      <c r="GR174" s="536">
        <v>100.93465921316843</v>
      </c>
      <c r="GS174" s="536">
        <v>101.5538818260156</v>
      </c>
      <c r="GT174" s="536">
        <v>101.45473987250304</v>
      </c>
      <c r="GU174" s="536">
        <v>101.35390103725217</v>
      </c>
      <c r="GV174" s="536">
        <v>101.59960785148684</v>
      </c>
      <c r="GW174" s="536">
        <v>101.33624974433144</v>
      </c>
      <c r="GX174" s="536">
        <v>101.88198817999712</v>
      </c>
      <c r="GY174" s="536">
        <v>101.25880902898658</v>
      </c>
      <c r="GZ174" s="536">
        <v>103.08896221973113</v>
      </c>
      <c r="HA174" s="536">
        <v>103.33269230860267</v>
      </c>
      <c r="HB174" s="536">
        <v>104.27749727633746</v>
      </c>
      <c r="HC174" s="536">
        <v>106.02797042386977</v>
      </c>
      <c r="HD174" s="536">
        <v>106.34609799323792</v>
      </c>
      <c r="HE174" s="536">
        <v>105.73314775874191</v>
      </c>
      <c r="HF174" s="536">
        <v>106.52250340583521</v>
      </c>
      <c r="HG174" s="536">
        <v>107.73381983117433</v>
      </c>
      <c r="HH174" s="536">
        <v>106.39010990120404</v>
      </c>
      <c r="HI174" s="536">
        <v>106.05885040442264</v>
      </c>
      <c r="HJ174" s="536">
        <v>106.72616486733291</v>
      </c>
      <c r="HK174" s="536">
        <v>108.18830836566038</v>
      </c>
      <c r="HL174" s="536">
        <v>108.46432249872618</v>
      </c>
      <c r="HM174" s="536">
        <v>108.78809165964952</v>
      </c>
      <c r="HN174" s="536">
        <v>109.04918056233518</v>
      </c>
      <c r="HO174" s="536">
        <v>108.40590799894846</v>
      </c>
      <c r="HP174" s="536">
        <v>108.40994127015495</v>
      </c>
      <c r="HQ174" s="536">
        <v>109.21860081710547</v>
      </c>
      <c r="HR174" s="536">
        <v>111.18793936432824</v>
      </c>
      <c r="HS174" s="536">
        <v>110.7149071007066</v>
      </c>
      <c r="HT174" s="536">
        <v>110.88443357667956</v>
      </c>
      <c r="HU174" s="536">
        <v>109.96737316584965</v>
      </c>
      <c r="HV174" s="536">
        <v>110.91675337891672</v>
      </c>
      <c r="HW174" s="536">
        <v>111</v>
      </c>
      <c r="HX174" s="536">
        <v>110.64630441430108</v>
      </c>
      <c r="HY174" s="536">
        <v>111.86478466431642</v>
      </c>
      <c r="HZ174" s="536">
        <v>112.28028914188012</v>
      </c>
      <c r="IA174" s="536">
        <v>112.55533660027523</v>
      </c>
      <c r="IB174" s="536">
        <v>114.38575911946813</v>
      </c>
      <c r="IC174" s="536">
        <v>114.50713434860684</v>
      </c>
      <c r="ID174" s="536">
        <v>115.2056309062208</v>
      </c>
      <c r="IE174" s="536">
        <v>115.18825315500254</v>
      </c>
      <c r="IF174" s="536">
        <v>115.40011068376411</v>
      </c>
      <c r="IG174" s="536">
        <v>116.73722774177926</v>
      </c>
      <c r="IH174" s="536">
        <v>117.14659130677384</v>
      </c>
      <c r="II174" s="536">
        <v>117.39605848790838</v>
      </c>
      <c r="IJ174" s="536">
        <v>117.60999223995252</v>
      </c>
      <c r="IK174" s="536">
        <v>117.74700384469961</v>
      </c>
      <c r="IL174" s="536">
        <v>117.99363324501445</v>
      </c>
      <c r="IM174" s="536">
        <v>118.12543514958078</v>
      </c>
      <c r="IN174" s="536">
        <v>117.80756961120869</v>
      </c>
      <c r="IO174" s="536">
        <v>118.18763710240397</v>
      </c>
      <c r="IP174" s="536">
        <v>118.20987934529253</v>
      </c>
      <c r="IQ174" s="536">
        <v>118.28295490211363</v>
      </c>
      <c r="IR174" s="536">
        <v>118.5316493065762</v>
      </c>
      <c r="IS174" s="536">
        <v>118.25632511076782</v>
      </c>
      <c r="IT174" s="536">
        <v>118.3772861984089</v>
      </c>
      <c r="IU174" s="536">
        <v>118.40889357789115</v>
      </c>
      <c r="IV174" s="536">
        <v>118.76213807535812</v>
      </c>
      <c r="IW174" s="536">
        <v>119.73357589684835</v>
      </c>
      <c r="IX174" s="536">
        <v>120.72882494985423</v>
      </c>
      <c r="IY174" s="536">
        <v>120.87470627137564</v>
      </c>
      <c r="IZ174" s="536">
        <v>121.29788988735598</v>
      </c>
      <c r="JA174" s="536">
        <v>122.11246266099207</v>
      </c>
      <c r="JB174" s="536">
        <v>122.42886780486565</v>
      </c>
      <c r="JC174" s="536">
        <v>124.25273420533334</v>
      </c>
      <c r="JD174" s="536">
        <v>125.55980330489172</v>
      </c>
      <c r="JE174" s="536">
        <v>126.57071961945644</v>
      </c>
      <c r="JF174" s="536">
        <v>125.39501132628409</v>
      </c>
      <c r="JG174" s="536">
        <v>125.87062498290334</v>
      </c>
      <c r="JH174" s="536">
        <v>126.84084085483043</v>
      </c>
      <c r="JI174" s="536">
        <v>127.91040446037495</v>
      </c>
      <c r="JJ174" s="536">
        <v>127.60250809322812</v>
      </c>
      <c r="JK174" s="536">
        <v>127.73073582275543</v>
      </c>
      <c r="JL174" s="536">
        <v>127.90378064267541</v>
      </c>
      <c r="JM174" s="536">
        <v>127.95857166107051</v>
      </c>
      <c r="JN174" s="536">
        <v>129.16924826424093</v>
      </c>
      <c r="JO174" s="536">
        <v>131.11329051782479</v>
      </c>
      <c r="JP174" s="536">
        <v>129.93011890161387</v>
      </c>
      <c r="JQ174" s="536">
        <v>130.35947113482172</v>
      </c>
      <c r="JR174" s="536">
        <v>129.729565557635</v>
      </c>
      <c r="JS174" s="536">
        <v>130.10042866579914</v>
      </c>
      <c r="JT174" s="536">
        <v>131.14496452547581</v>
      </c>
      <c r="JU174" s="536">
        <v>130.72482663754937</v>
      </c>
      <c r="JV174" s="536">
        <v>131.0091007188812</v>
      </c>
      <c r="JW174" s="536">
        <v>130.63593491322038</v>
      </c>
      <c r="JX174" s="536">
        <v>129.83650217914982</v>
      </c>
      <c r="JY174" s="536">
        <v>130.80399381888503</v>
      </c>
      <c r="JZ174" s="536">
        <v>130.75865238785366</v>
      </c>
      <c r="KA174" s="536">
        <v>130.08349745730141</v>
      </c>
      <c r="KB174" s="536">
        <v>130.03121384669279</v>
      </c>
      <c r="KC174" s="536">
        <v>130.3039325071162</v>
      </c>
      <c r="KD174" s="536">
        <v>129.92731319348394</v>
      </c>
      <c r="KE174" s="536">
        <v>130.04407869556846</v>
      </c>
      <c r="KF174" s="536">
        <v>131.95983238801495</v>
      </c>
      <c r="KG174" s="536">
        <v>131.91231035947908</v>
      </c>
      <c r="KH174" s="536">
        <v>133.008125827887</v>
      </c>
      <c r="KI174" s="536">
        <v>134.69519052847738</v>
      </c>
      <c r="KJ174" s="536">
        <v>136.46839327614845</v>
      </c>
      <c r="KK174" s="536">
        <v>136.297691087548</v>
      </c>
      <c r="KL174" s="536">
        <v>137.11632422163274</v>
      </c>
      <c r="KM174" s="536">
        <v>136.67555150396021</v>
      </c>
      <c r="KN174" s="536">
        <v>135.00474099941155</v>
      </c>
      <c r="KO174" s="536">
        <v>134.49690700027224</v>
      </c>
      <c r="KP174" s="536">
        <v>135.28177049076098</v>
      </c>
      <c r="KQ174" s="536">
        <v>137.49456231502234</v>
      </c>
      <c r="KR174" s="536">
        <v>138.62826550082428</v>
      </c>
      <c r="KS174" s="536">
        <v>140.61067880606996</v>
      </c>
      <c r="KT174" s="536">
        <v>140.00090166363933</v>
      </c>
      <c r="KU174" s="536">
        <v>139.44697367815843</v>
      </c>
      <c r="KV174" s="536">
        <v>139.83131953183127</v>
      </c>
      <c r="KW174" s="536">
        <v>141.49331765916494</v>
      </c>
      <c r="KX174" s="536">
        <v>144.476612042619</v>
      </c>
      <c r="KY174" s="536">
        <v>140.77599819731054</v>
      </c>
      <c r="KZ174" s="536">
        <v>141.07756821777835</v>
      </c>
      <c r="LA174" s="536">
        <v>142.23038789618957</v>
      </c>
      <c r="LB174" s="536">
        <v>144.47168518423754</v>
      </c>
      <c r="LC174" s="536">
        <v>145.66666583771269</v>
      </c>
      <c r="LD174" s="536">
        <v>146.60334944949497</v>
      </c>
      <c r="LE174" s="536">
        <v>151.47473738367367</v>
      </c>
      <c r="LF174" s="536">
        <v>152.73830073948091</v>
      </c>
      <c r="LG174" s="536">
        <v>152.7687564792256</v>
      </c>
      <c r="LH174" s="536">
        <v>152.92250719046015</v>
      </c>
      <c r="LI174" s="536">
        <v>153.51404470624209</v>
      </c>
      <c r="LJ174" s="536">
        <v>156.57624838467103</v>
      </c>
      <c r="LK174" s="536">
        <v>156.31299453465564</v>
      </c>
      <c r="LL174" s="536">
        <v>154.96214260183626</v>
      </c>
      <c r="LM174" s="536">
        <v>155.84386012259452</v>
      </c>
      <c r="LN174" s="536">
        <v>159.14174982078478</v>
      </c>
      <c r="LO174" s="536">
        <v>163.77777015169625</v>
      </c>
      <c r="LP174" s="536">
        <v>176.75052371272619</v>
      </c>
      <c r="LQ174" s="536">
        <v>183.52586642631795</v>
      </c>
      <c r="LR174" s="536">
        <v>193.34487242507649</v>
      </c>
      <c r="LS174" s="536">
        <v>188.62812334654609</v>
      </c>
      <c r="LT174" s="536">
        <v>191.05846562295463</v>
      </c>
      <c r="LU174" s="536">
        <v>191.07449327961024</v>
      </c>
      <c r="LV174" s="536">
        <v>198.28884719014999</v>
      </c>
      <c r="LW174" s="536">
        <v>198.31121259054103</v>
      </c>
      <c r="LX174" s="536">
        <v>196.59934405896752</v>
      </c>
      <c r="LY174" s="536">
        <v>196.29229308500194</v>
      </c>
      <c r="LZ174" s="536">
        <v>197.77913290836608</v>
      </c>
      <c r="MA174" s="536">
        <v>200.00548848425504</v>
      </c>
      <c r="MB174" s="536">
        <v>202.35662113471346</v>
      </c>
      <c r="MC174" s="536">
        <v>204.60044060823381</v>
      </c>
      <c r="MD174" s="536">
        <v>199.7350645600099</v>
      </c>
      <c r="ME174" s="536">
        <v>200.32037199526346</v>
      </c>
      <c r="MF174" s="536">
        <v>204.37598314182938</v>
      </c>
      <c r="MG174" s="536">
        <v>206.32063729687326</v>
      </c>
      <c r="MH174" s="536">
        <v>214.38502209846828</v>
      </c>
      <c r="MI174" s="536">
        <v>215.91751019370653</v>
      </c>
      <c r="MJ174" s="536">
        <v>214.22398576668198</v>
      </c>
      <c r="MK174" s="536">
        <v>211.98856652207533</v>
      </c>
      <c r="ML174" s="536">
        <v>213.02063347011821</v>
      </c>
      <c r="MM174" s="536">
        <v>214.22311767039955</v>
      </c>
      <c r="MN174" s="536">
        <v>215.96208116533575</v>
      </c>
      <c r="MO174" s="536">
        <v>226.48441625278872</v>
      </c>
      <c r="MP174" s="536">
        <v>217.8103776468848</v>
      </c>
      <c r="MQ174" s="536">
        <v>214.35207106033883</v>
      </c>
      <c r="MR174" s="985">
        <v>214.86187687060939</v>
      </c>
      <c r="MS174" s="985">
        <v>223.04816982560885</v>
      </c>
      <c r="MT174" s="985">
        <v>224.14574936914974</v>
      </c>
      <c r="MU174" s="985">
        <v>225.98747910362525</v>
      </c>
      <c r="MV174" s="985">
        <v>221.73781200847185</v>
      </c>
      <c r="MW174" s="985">
        <v>221.95498901197624</v>
      </c>
      <c r="MX174" s="985">
        <v>224.11846545622495</v>
      </c>
      <c r="MY174" s="985">
        <v>225.4931512013938</v>
      </c>
      <c r="MZ174" s="985">
        <v>226.71567695684104</v>
      </c>
      <c r="NA174" s="985">
        <v>229.4729068145877</v>
      </c>
      <c r="NB174" s="985">
        <v>240.5154101532126</v>
      </c>
      <c r="NC174" s="985">
        <v>240.22814610917683</v>
      </c>
      <c r="ND174" s="985">
        <v>237.42944706616186</v>
      </c>
      <c r="NE174" s="985">
        <v>239.36773663141273</v>
      </c>
      <c r="NF174" s="985">
        <v>242.45488993911002</v>
      </c>
      <c r="NG174" s="985">
        <v>240.9836282226787</v>
      </c>
      <c r="NH174" s="985">
        <v>241.59849624611724</v>
      </c>
      <c r="NI174" s="985">
        <v>242.71097645555452</v>
      </c>
      <c r="NJ174" s="985">
        <v>242.29216007727811</v>
      </c>
      <c r="NK174" s="985">
        <v>242.28281779659912</v>
      </c>
      <c r="NL174" s="985">
        <v>241.92303288982123</v>
      </c>
      <c r="NM174" s="985">
        <v>248.06315567728194</v>
      </c>
    </row>
    <row r="175" spans="1:377">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982">
        <v>207.55381270101887</v>
      </c>
      <c r="MS175" s="982">
        <v>208.4819716019299</v>
      </c>
      <c r="MT175" s="982">
        <v>208.75219924642508</v>
      </c>
      <c r="MU175" s="982">
        <v>208.84467412415327</v>
      </c>
      <c r="MV175" s="982">
        <v>208.36310995253737</v>
      </c>
      <c r="MW175" s="982">
        <v>209.94248219367256</v>
      </c>
      <c r="MX175" s="982">
        <v>211.3648891112023</v>
      </c>
      <c r="MY175" s="982">
        <v>213.73500326517922</v>
      </c>
      <c r="MZ175" s="982">
        <v>216.53646093152884</v>
      </c>
      <c r="NA175" s="982">
        <v>217.97361438171268</v>
      </c>
      <c r="NB175" s="982">
        <v>219.67862969539959</v>
      </c>
      <c r="NC175" s="982">
        <v>220.15986844518193</v>
      </c>
      <c r="ND175" s="982">
        <v>230.39736154490308</v>
      </c>
      <c r="NE175" s="982">
        <v>230.03950581106241</v>
      </c>
      <c r="NF175" s="982">
        <v>236.5038701325177</v>
      </c>
      <c r="NG175" s="982">
        <v>236.14538983652744</v>
      </c>
      <c r="NH175" s="982">
        <v>238.00690089250222</v>
      </c>
      <c r="NI175" s="982">
        <v>240.01768673594597</v>
      </c>
      <c r="NJ175" s="982">
        <v>240.25533337192448</v>
      </c>
      <c r="NK175" s="982">
        <v>240.23220599011944</v>
      </c>
      <c r="NL175" s="982">
        <v>242.24576066336749</v>
      </c>
      <c r="NM175" s="982">
        <v>260.48640078318823</v>
      </c>
    </row>
    <row r="176" spans="1:377">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983">
        <v>80.810077829181097</v>
      </c>
      <c r="FP176" s="983">
        <v>82.124142467269479</v>
      </c>
      <c r="FQ176" s="983">
        <v>82.493937649586428</v>
      </c>
      <c r="FR176" s="983">
        <v>82.586488834034071</v>
      </c>
      <c r="FS176" s="983">
        <v>82.59499018576598</v>
      </c>
      <c r="FT176" s="983">
        <v>82.465016199952572</v>
      </c>
      <c r="FU176" s="983">
        <v>82.562408696654089</v>
      </c>
      <c r="FV176" s="983">
        <v>84.288206635276836</v>
      </c>
      <c r="FW176" s="983">
        <v>85.31000526504576</v>
      </c>
      <c r="FX176" s="983">
        <v>85.479461132403856</v>
      </c>
      <c r="FY176" s="983">
        <v>83.077932754999438</v>
      </c>
      <c r="FZ176" s="983">
        <v>83.585604603147871</v>
      </c>
      <c r="GA176" s="983">
        <v>82.70547894422441</v>
      </c>
      <c r="GB176" s="983">
        <v>83.459723174078036</v>
      </c>
      <c r="GC176" s="983">
        <v>85.877446987917679</v>
      </c>
      <c r="GD176" s="983">
        <v>87.521221670085396</v>
      </c>
      <c r="GE176" s="983">
        <v>88.221755102466673</v>
      </c>
      <c r="GF176" s="983">
        <v>86.173290675978976</v>
      </c>
      <c r="GG176" s="983">
        <v>86.179186530115729</v>
      </c>
      <c r="GH176" s="983">
        <v>88.062815001002335</v>
      </c>
      <c r="GI176" s="983">
        <v>88.585646965110186</v>
      </c>
      <c r="GJ176" s="983">
        <v>88.428345201842234</v>
      </c>
      <c r="GK176" s="983">
        <v>86.078819304824322</v>
      </c>
      <c r="GL176" s="983">
        <v>85.627956905667389</v>
      </c>
      <c r="GM176" s="983">
        <v>85.72839681174888</v>
      </c>
      <c r="GN176" s="983">
        <v>87.590000929491822</v>
      </c>
      <c r="GO176" s="983">
        <v>89.736239931286178</v>
      </c>
      <c r="GP176" s="983">
        <v>91.762818980111888</v>
      </c>
      <c r="GQ176" s="983">
        <v>92.623930880111587</v>
      </c>
      <c r="GR176" s="983">
        <v>91.309928209377318</v>
      </c>
      <c r="GS176" s="983">
        <v>92.430888958132073</v>
      </c>
      <c r="GT176" s="983">
        <v>94.461654218313512</v>
      </c>
      <c r="GU176" s="983">
        <v>95.020753915019114</v>
      </c>
      <c r="GV176" s="983">
        <v>94.349645315455007</v>
      </c>
      <c r="GW176" s="983">
        <v>94.085810126583297</v>
      </c>
      <c r="GX176" s="983">
        <v>92.827423907130367</v>
      </c>
      <c r="GY176" s="983">
        <v>90.700227098828279</v>
      </c>
      <c r="GZ176" s="983">
        <v>94.837910004522826</v>
      </c>
      <c r="HA176" s="983">
        <v>95.907002520050114</v>
      </c>
      <c r="HB176" s="983">
        <v>101.70672270530787</v>
      </c>
      <c r="HC176" s="983">
        <v>98.775317242420371</v>
      </c>
      <c r="HD176" s="983">
        <v>99.336934996857948</v>
      </c>
      <c r="HE176" s="983">
        <v>97.41737981936086</v>
      </c>
      <c r="HF176" s="983">
        <v>97.088187762761777</v>
      </c>
      <c r="HG176" s="983">
        <v>100.28627985910926</v>
      </c>
      <c r="HH176" s="983">
        <v>99.905511165261231</v>
      </c>
      <c r="HI176" s="983">
        <v>99.430260126596423</v>
      </c>
      <c r="HJ176" s="983">
        <v>97.980903797918486</v>
      </c>
      <c r="HK176" s="983">
        <v>98.422124071273615</v>
      </c>
      <c r="HL176" s="983">
        <v>99.203900695056191</v>
      </c>
      <c r="HM176" s="983">
        <v>102.01424497091381</v>
      </c>
      <c r="HN176" s="983">
        <v>104.24197057958141</v>
      </c>
      <c r="HO176" s="983">
        <v>99.703835322411493</v>
      </c>
      <c r="HP176" s="983">
        <v>98.461969297553637</v>
      </c>
      <c r="HQ176" s="983">
        <v>99.396470343192391</v>
      </c>
      <c r="HR176" s="983">
        <v>99.829930474471126</v>
      </c>
      <c r="HS176" s="983">
        <v>100.55206437837666</v>
      </c>
      <c r="HT176" s="983">
        <v>100.1415248964814</v>
      </c>
      <c r="HU176" s="983">
        <v>99.467393722861047</v>
      </c>
      <c r="HV176" s="983">
        <v>99.503529026867596</v>
      </c>
      <c r="HW176" s="983">
        <v>100</v>
      </c>
      <c r="HX176" s="983">
        <v>99.944070720227472</v>
      </c>
      <c r="HY176" s="983">
        <v>101.47959774507595</v>
      </c>
      <c r="HZ176" s="983">
        <v>99.915357868380212</v>
      </c>
      <c r="IA176" s="983">
        <v>99.910646831734823</v>
      </c>
      <c r="IB176" s="983">
        <v>100.64167450181455</v>
      </c>
      <c r="IC176" s="983">
        <v>100.19164680306126</v>
      </c>
      <c r="ID176" s="983">
        <v>101.02116252474708</v>
      </c>
      <c r="IE176" s="983">
        <v>101.31768628093191</v>
      </c>
      <c r="IF176" s="983">
        <v>100.84899623344717</v>
      </c>
      <c r="IG176" s="983">
        <v>101.45847579092728</v>
      </c>
      <c r="IH176" s="983">
        <v>99.834909010290161</v>
      </c>
      <c r="II176" s="983">
        <v>99.637390688612356</v>
      </c>
      <c r="IJ176" s="983">
        <v>99.054221669494524</v>
      </c>
      <c r="IK176" s="983">
        <v>98.322555109401506</v>
      </c>
      <c r="IL176" s="983">
        <v>100.38365001406694</v>
      </c>
      <c r="IM176" s="983">
        <v>100.78821518997458</v>
      </c>
      <c r="IN176" s="983">
        <v>100.95042356121827</v>
      </c>
      <c r="IO176" s="983">
        <v>102.08075520517694</v>
      </c>
      <c r="IP176" s="983">
        <v>105.51392603982228</v>
      </c>
      <c r="IQ176" s="983">
        <v>105.18805965947787</v>
      </c>
      <c r="IR176" s="983">
        <v>104.24179114182837</v>
      </c>
      <c r="IS176" s="983">
        <v>103.03337679798217</v>
      </c>
      <c r="IT176" s="983">
        <v>103.8223315358144</v>
      </c>
      <c r="IU176" s="983">
        <v>102.96566676788402</v>
      </c>
      <c r="IV176" s="983">
        <v>104.21938464244707</v>
      </c>
      <c r="IW176" s="983">
        <v>105.58395442557065</v>
      </c>
      <c r="IX176" s="983">
        <v>107.52141134569474</v>
      </c>
      <c r="IY176" s="983">
        <v>104.91241100297445</v>
      </c>
      <c r="IZ176" s="983">
        <v>107.03734964234235</v>
      </c>
      <c r="JA176" s="983">
        <v>108.2069720479885</v>
      </c>
      <c r="JB176" s="983">
        <v>105.22934298252703</v>
      </c>
      <c r="JC176" s="983">
        <v>105.8949760210065</v>
      </c>
      <c r="JD176" s="983">
        <v>106.00150262102031</v>
      </c>
      <c r="JE176" s="983">
        <v>105.79902591757275</v>
      </c>
      <c r="JF176" s="983">
        <v>105.10053879741191</v>
      </c>
      <c r="JG176" s="983">
        <v>107.71012658736753</v>
      </c>
      <c r="JH176" s="983">
        <v>111.42969911977282</v>
      </c>
      <c r="JI176" s="983">
        <v>112.05307529211736</v>
      </c>
      <c r="JJ176" s="983">
        <v>111.84606194981359</v>
      </c>
      <c r="JK176" s="983">
        <v>110.78309299974339</v>
      </c>
      <c r="JL176" s="983">
        <v>110.22500385727861</v>
      </c>
      <c r="JM176" s="983">
        <v>109.06291083202591</v>
      </c>
      <c r="JN176" s="983">
        <v>112.46875966991368</v>
      </c>
      <c r="JO176" s="983">
        <v>113.39202730807845</v>
      </c>
      <c r="JP176" s="983">
        <v>111.59338820254025</v>
      </c>
      <c r="JQ176" s="983">
        <v>112.83254532332931</v>
      </c>
      <c r="JR176" s="983">
        <v>112.94460299590779</v>
      </c>
      <c r="JS176" s="983">
        <v>116.97352043390892</v>
      </c>
      <c r="JT176" s="983">
        <v>117.87087039173886</v>
      </c>
      <c r="JU176" s="983">
        <v>123.99310106406701</v>
      </c>
      <c r="JV176" s="983">
        <v>128.95239944671098</v>
      </c>
      <c r="JW176" s="983">
        <v>124.15120007798561</v>
      </c>
      <c r="JX176" s="983">
        <v>121.24356074798331</v>
      </c>
      <c r="JY176" s="983">
        <v>121.46560244849603</v>
      </c>
      <c r="JZ176" s="983">
        <v>125.42707452784882</v>
      </c>
      <c r="KA176" s="983">
        <v>123.9966499798056</v>
      </c>
      <c r="KB176" s="983">
        <v>121.44160308211325</v>
      </c>
      <c r="KC176" s="983">
        <v>120.5610496523955</v>
      </c>
      <c r="KD176" s="983">
        <v>118.28554352095952</v>
      </c>
      <c r="KE176" s="983">
        <v>118.24718785568027</v>
      </c>
      <c r="KF176" s="983">
        <v>118.06328015673716</v>
      </c>
      <c r="KG176" s="983">
        <v>119.85960688001641</v>
      </c>
      <c r="KH176" s="983">
        <v>121.29136695614963</v>
      </c>
      <c r="KI176" s="983">
        <v>120.53391808334941</v>
      </c>
      <c r="KJ176" s="983">
        <v>119.71626933343948</v>
      </c>
      <c r="KK176" s="983">
        <v>120.13840190535812</v>
      </c>
      <c r="KL176" s="983">
        <v>121.52386304408166</v>
      </c>
      <c r="KM176" s="983">
        <v>121.05069562588541</v>
      </c>
      <c r="KN176" s="983">
        <v>123.42948648488004</v>
      </c>
      <c r="KO176" s="983">
        <v>123.52820617327201</v>
      </c>
      <c r="KP176" s="983">
        <v>124.74795603226244</v>
      </c>
      <c r="KQ176" s="983">
        <v>130.12552279250312</v>
      </c>
      <c r="KR176" s="983">
        <v>132.240748724816</v>
      </c>
      <c r="KS176" s="983">
        <v>139.6872031699327</v>
      </c>
      <c r="KT176" s="983">
        <v>132.01172087814473</v>
      </c>
      <c r="KU176" s="983">
        <v>130.21534389011049</v>
      </c>
      <c r="KV176" s="983">
        <v>125.7550756545368</v>
      </c>
      <c r="KW176" s="983">
        <v>125.22376802915663</v>
      </c>
      <c r="KX176" s="983">
        <v>129.381061246207</v>
      </c>
      <c r="KY176" s="983">
        <v>130.6624697810102</v>
      </c>
      <c r="KZ176" s="983">
        <v>130.18636753913458</v>
      </c>
      <c r="LA176" s="983">
        <v>128.20424721670901</v>
      </c>
      <c r="LB176" s="983">
        <v>129.03124163177216</v>
      </c>
      <c r="LC176" s="983">
        <v>129.53611112402962</v>
      </c>
      <c r="LD176" s="983">
        <v>133.34737120773988</v>
      </c>
      <c r="LE176" s="983">
        <v>130.92059524869043</v>
      </c>
      <c r="LF176" s="983">
        <v>132.20354891143634</v>
      </c>
      <c r="LG176" s="983">
        <v>132.49957495022744</v>
      </c>
      <c r="LH176" s="983">
        <v>131.3315384944828</v>
      </c>
      <c r="LI176" s="983">
        <v>131.7860668169694</v>
      </c>
      <c r="LJ176" s="983">
        <v>131.95189808847101</v>
      </c>
      <c r="LK176" s="983">
        <v>133.03622031103396</v>
      </c>
      <c r="LL176" s="983">
        <v>133.9801399533151</v>
      </c>
      <c r="LM176" s="983">
        <v>135.30319797540398</v>
      </c>
      <c r="LN176" s="983">
        <v>137.48510123950237</v>
      </c>
      <c r="LO176" s="983">
        <v>142.59861649703475</v>
      </c>
      <c r="LP176" s="983">
        <v>154.53126546234256</v>
      </c>
      <c r="LQ176" s="983">
        <v>157.5153445061824</v>
      </c>
      <c r="LR176" s="983">
        <v>155.52346722969685</v>
      </c>
      <c r="LS176" s="983">
        <v>156.60044174068113</v>
      </c>
      <c r="LT176" s="983">
        <v>154.77359406375726</v>
      </c>
      <c r="LU176" s="983">
        <v>156.14801605758922</v>
      </c>
      <c r="LV176" s="983">
        <v>158.78168014132106</v>
      </c>
      <c r="LW176" s="983">
        <v>162.6399147088058</v>
      </c>
      <c r="LX176" s="983">
        <v>162.90411914846962</v>
      </c>
      <c r="LY176" s="983">
        <v>162.24181079702046</v>
      </c>
      <c r="LZ176" s="983">
        <v>162.5752113358358</v>
      </c>
      <c r="MA176" s="983">
        <v>164.52389179928485</v>
      </c>
      <c r="MB176" s="983">
        <v>165.8276691417538</v>
      </c>
      <c r="MC176" s="983">
        <v>164.3813637700311</v>
      </c>
      <c r="MD176" s="983">
        <v>164.76769869083969</v>
      </c>
      <c r="ME176" s="983">
        <v>164.22998533360368</v>
      </c>
      <c r="MF176" s="983">
        <v>160.68602627667593</v>
      </c>
      <c r="MG176" s="983">
        <v>161.09882734480956</v>
      </c>
      <c r="MH176" s="983">
        <v>163.76363344387292</v>
      </c>
      <c r="MI176" s="983">
        <v>167.08128777714609</v>
      </c>
      <c r="MJ176" s="983">
        <v>168.78806547302926</v>
      </c>
      <c r="MK176" s="983">
        <v>162.99247250350047</v>
      </c>
      <c r="ML176" s="983">
        <v>165.43840830108434</v>
      </c>
      <c r="MM176" s="983">
        <v>169.67718541205988</v>
      </c>
      <c r="MN176" s="983">
        <v>171.31662455254644</v>
      </c>
      <c r="MO176" s="983">
        <v>170.93895317697991</v>
      </c>
      <c r="MP176" s="983">
        <v>174.30198939487383</v>
      </c>
      <c r="MQ176" s="983">
        <v>170.32009776355505</v>
      </c>
      <c r="MR176" s="984">
        <v>170.68817642287394</v>
      </c>
      <c r="MS176" s="984">
        <v>170.76716162738887</v>
      </c>
      <c r="MT176" s="984">
        <v>168.26575763990743</v>
      </c>
      <c r="MU176" s="984">
        <v>168.73525204766656</v>
      </c>
      <c r="MV176" s="984">
        <v>168.452217509051</v>
      </c>
      <c r="MW176" s="984">
        <v>167.46869393747147</v>
      </c>
      <c r="MX176" s="984">
        <v>167.26346295362512</v>
      </c>
      <c r="MY176" s="984">
        <v>168.44901260279832</v>
      </c>
      <c r="MZ176" s="984">
        <v>169.4987955453922</v>
      </c>
      <c r="NA176" s="984">
        <v>169.65770246143671</v>
      </c>
      <c r="NB176" s="984">
        <v>172.82155183805673</v>
      </c>
      <c r="NC176" s="984">
        <v>172.7463720055801</v>
      </c>
      <c r="ND176" s="984">
        <v>175.73188215034253</v>
      </c>
      <c r="NE176" s="984">
        <v>174.98817352360476</v>
      </c>
      <c r="NF176" s="984">
        <v>175.75793471698938</v>
      </c>
      <c r="NG176" s="984">
        <v>187.17174000452221</v>
      </c>
      <c r="NH176" s="984">
        <v>189.33690583190517</v>
      </c>
      <c r="NI176" s="984">
        <v>190.85329126202302</v>
      </c>
      <c r="NJ176" s="984">
        <v>197.08758003437688</v>
      </c>
      <c r="NK176" s="984">
        <v>202.12696389397772</v>
      </c>
      <c r="NL176" s="984">
        <v>212.66293802437826</v>
      </c>
      <c r="NM176" s="984">
        <v>250.84325734826507</v>
      </c>
    </row>
    <row r="177" spans="1:377"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983">
        <v>75.345859082454183</v>
      </c>
      <c r="FP177" s="983">
        <v>76.17816349279417</v>
      </c>
      <c r="FQ177" s="983">
        <v>76.091000628474191</v>
      </c>
      <c r="FR177" s="983">
        <v>75.192397828992043</v>
      </c>
      <c r="FS177" s="983">
        <v>75.446897732967344</v>
      </c>
      <c r="FT177" s="983">
        <v>78.998522796830045</v>
      </c>
      <c r="FU177" s="983">
        <v>79.666195522001644</v>
      </c>
      <c r="FV177" s="983">
        <v>81.684281458172634</v>
      </c>
      <c r="FW177" s="983">
        <v>80.280641827863263</v>
      </c>
      <c r="FX177" s="983">
        <v>81.674559574727695</v>
      </c>
      <c r="FY177" s="983">
        <v>84.245480861336716</v>
      </c>
      <c r="FZ177" s="983">
        <v>83.935479123956512</v>
      </c>
      <c r="GA177" s="983">
        <v>85.016284445339267</v>
      </c>
      <c r="GB177" s="983">
        <v>86.093763729976132</v>
      </c>
      <c r="GC177" s="983">
        <v>85.934733460884033</v>
      </c>
      <c r="GD177" s="983">
        <v>86.351573952666399</v>
      </c>
      <c r="GE177" s="983">
        <v>86.476783711870866</v>
      </c>
      <c r="GF177" s="983">
        <v>87.183340466715549</v>
      </c>
      <c r="GG177" s="983">
        <v>86.937978977169891</v>
      </c>
      <c r="GH177" s="983">
        <v>87.186510146738144</v>
      </c>
      <c r="GI177" s="983">
        <v>87.995506014811284</v>
      </c>
      <c r="GJ177" s="983">
        <v>89.846431760400932</v>
      </c>
      <c r="GK177" s="983">
        <v>92.191245718009881</v>
      </c>
      <c r="GL177" s="983">
        <v>92.209882191045253</v>
      </c>
      <c r="GM177" s="983">
        <v>92.401176035263674</v>
      </c>
      <c r="GN177" s="983">
        <v>95.217587951830254</v>
      </c>
      <c r="GO177" s="983">
        <v>98.145410494531461</v>
      </c>
      <c r="GP177" s="983">
        <v>99.854972065206354</v>
      </c>
      <c r="GQ177" s="983">
        <v>100.08327353356977</v>
      </c>
      <c r="GR177" s="983">
        <v>99.412862263470558</v>
      </c>
      <c r="GS177" s="983">
        <v>98.973601323183928</v>
      </c>
      <c r="GT177" s="983">
        <v>98.762528904895063</v>
      </c>
      <c r="GU177" s="983">
        <v>97.336497446866602</v>
      </c>
      <c r="GV177" s="983">
        <v>96.838230572947921</v>
      </c>
      <c r="GW177" s="983">
        <v>96.959997487955675</v>
      </c>
      <c r="GX177" s="983">
        <v>95.20844209222183</v>
      </c>
      <c r="GY177" s="983">
        <v>93.944968244004997</v>
      </c>
      <c r="GZ177" s="983">
        <v>93.756467295373682</v>
      </c>
      <c r="HA177" s="983">
        <v>95.108538494654297</v>
      </c>
      <c r="HB177" s="983">
        <v>94.968562130880102</v>
      </c>
      <c r="HC177" s="983">
        <v>97.173083542903839</v>
      </c>
      <c r="HD177" s="983">
        <v>96.607565678106795</v>
      </c>
      <c r="HE177" s="983">
        <v>94.549302463543569</v>
      </c>
      <c r="HF177" s="983">
        <v>94.387672749712493</v>
      </c>
      <c r="HG177" s="983">
        <v>96.625084138810294</v>
      </c>
      <c r="HH177" s="983">
        <v>97.999759140264388</v>
      </c>
      <c r="HI177" s="983">
        <v>99.780914089222492</v>
      </c>
      <c r="HJ177" s="983">
        <v>96.872673200807142</v>
      </c>
      <c r="HK177" s="983">
        <v>95.87629214887744</v>
      </c>
      <c r="HL177" s="983">
        <v>97.26779978474201</v>
      </c>
      <c r="HM177" s="983">
        <v>98.216342700890237</v>
      </c>
      <c r="HN177" s="983">
        <v>97.058853586525487</v>
      </c>
      <c r="HO177" s="983">
        <v>97.665971468996986</v>
      </c>
      <c r="HP177" s="983">
        <v>96.624168585346936</v>
      </c>
      <c r="HQ177" s="983">
        <v>97.08190689656621</v>
      </c>
      <c r="HR177" s="983">
        <v>96.400392557697714</v>
      </c>
      <c r="HS177" s="983">
        <v>96.659416985095589</v>
      </c>
      <c r="HT177" s="983">
        <v>99.965238997558004</v>
      </c>
      <c r="HU177" s="983">
        <v>100.3887039785308</v>
      </c>
      <c r="HV177" s="983">
        <v>100.2990291971047</v>
      </c>
      <c r="HW177" s="983">
        <v>100</v>
      </c>
      <c r="HX177" s="983">
        <v>98.010005799206979</v>
      </c>
      <c r="HY177" s="983">
        <v>97.375907254570805</v>
      </c>
      <c r="HZ177" s="983">
        <v>97.342872660639401</v>
      </c>
      <c r="IA177" s="983">
        <v>91.104203120722687</v>
      </c>
      <c r="IB177" s="983">
        <v>91.059777111138942</v>
      </c>
      <c r="IC177" s="983">
        <v>93.3436943884454</v>
      </c>
      <c r="ID177" s="983">
        <v>96.165164788380594</v>
      </c>
      <c r="IE177" s="983">
        <v>99.28640395319799</v>
      </c>
      <c r="IF177" s="983">
        <v>96.06578376901922</v>
      </c>
      <c r="IG177" s="983">
        <v>95.406266523925652</v>
      </c>
      <c r="IH177" s="983">
        <v>92.387538900533116</v>
      </c>
      <c r="II177" s="983">
        <v>91.581742256517941</v>
      </c>
      <c r="IJ177" s="983">
        <v>91.794325249871477</v>
      </c>
      <c r="IK177" s="983">
        <v>92.061040151353268</v>
      </c>
      <c r="IL177" s="983">
        <v>92.747076692348315</v>
      </c>
      <c r="IM177" s="983">
        <v>93.962618582882328</v>
      </c>
      <c r="IN177" s="983">
        <v>96.622836900718255</v>
      </c>
      <c r="IO177" s="983">
        <v>97.015429850388756</v>
      </c>
      <c r="IP177" s="983">
        <v>95.497827388112725</v>
      </c>
      <c r="IQ177" s="983">
        <v>94.911601927172015</v>
      </c>
      <c r="IR177" s="983">
        <v>94.188234543496307</v>
      </c>
      <c r="IS177" s="983">
        <v>95.167105358739732</v>
      </c>
      <c r="IT177" s="983">
        <v>93.884978441455587</v>
      </c>
      <c r="IU177" s="983">
        <v>95.174045935674826</v>
      </c>
      <c r="IV177" s="983">
        <v>93.753433030146297</v>
      </c>
      <c r="IW177" s="983">
        <v>99.220524735683341</v>
      </c>
      <c r="IX177" s="983">
        <v>99.873549633119694</v>
      </c>
      <c r="IY177" s="983">
        <v>102.29588918332853</v>
      </c>
      <c r="IZ177" s="983">
        <v>108.20299635222995</v>
      </c>
      <c r="JA177" s="983">
        <v>108.10875958484536</v>
      </c>
      <c r="JB177" s="983">
        <v>109.55535297739161</v>
      </c>
      <c r="JC177" s="983">
        <v>106.76847539640175</v>
      </c>
      <c r="JD177" s="983">
        <v>109.86648876405057</v>
      </c>
      <c r="JE177" s="983">
        <v>111.06097744313573</v>
      </c>
      <c r="JF177" s="983">
        <v>111.42466236248234</v>
      </c>
      <c r="JG177" s="983">
        <v>111.32167910043776</v>
      </c>
      <c r="JH177" s="983">
        <v>110.21758975681067</v>
      </c>
      <c r="JI177" s="983">
        <v>110.43227643502195</v>
      </c>
      <c r="JJ177" s="983">
        <v>110.29486634965633</v>
      </c>
      <c r="JK177" s="983">
        <v>111.00369138781066</v>
      </c>
      <c r="JL177" s="983">
        <v>109.49080482113014</v>
      </c>
      <c r="JM177" s="983">
        <v>110.28929164930875</v>
      </c>
      <c r="JN177" s="983">
        <v>110.74649068579727</v>
      </c>
      <c r="JO177" s="983">
        <v>112.34519110830811</v>
      </c>
      <c r="JP177" s="983">
        <v>115.98560873927543</v>
      </c>
      <c r="JQ177" s="983">
        <v>115.11658459199212</v>
      </c>
      <c r="JR177" s="983">
        <v>115.2402374501045</v>
      </c>
      <c r="JS177" s="983">
        <v>114.82284202631007</v>
      </c>
      <c r="JT177" s="983">
        <v>119.16859992992261</v>
      </c>
      <c r="JU177" s="983">
        <v>118.59806121393923</v>
      </c>
      <c r="JV177" s="983">
        <v>118.03831194022983</v>
      </c>
      <c r="JW177" s="983">
        <v>119.66485766660908</v>
      </c>
      <c r="JX177" s="983">
        <v>123.06109721574396</v>
      </c>
      <c r="JY177" s="983">
        <v>123.24264459494854</v>
      </c>
      <c r="JZ177" s="983">
        <v>121.76789796123838</v>
      </c>
      <c r="KA177" s="983">
        <v>122.78135423742086</v>
      </c>
      <c r="KB177" s="983">
        <v>125.78978294677418</v>
      </c>
      <c r="KC177" s="983">
        <v>126.12650112146025</v>
      </c>
      <c r="KD177" s="983">
        <v>122.67976817002101</v>
      </c>
      <c r="KE177" s="983">
        <v>123.01299286402708</v>
      </c>
      <c r="KF177" s="983">
        <v>123.63884013118937</v>
      </c>
      <c r="KG177" s="983">
        <v>123.60064808814892</v>
      </c>
      <c r="KH177" s="983">
        <v>125.99301425256344</v>
      </c>
      <c r="KI177" s="983">
        <v>126.56107597536891</v>
      </c>
      <c r="KJ177" s="983">
        <v>126.22783450610817</v>
      </c>
      <c r="KK177" s="983">
        <v>125.43225425476339</v>
      </c>
      <c r="KL177" s="983">
        <v>125.2451599385648</v>
      </c>
      <c r="KM177" s="983">
        <v>126.62099643619374</v>
      </c>
      <c r="KN177" s="983">
        <v>127.05100575624171</v>
      </c>
      <c r="KO177" s="983">
        <v>126.84075943631805</v>
      </c>
      <c r="KP177" s="983">
        <v>127.3750176759312</v>
      </c>
      <c r="KQ177" s="983">
        <v>125.35140474889485</v>
      </c>
      <c r="KR177" s="983">
        <v>125.61285223397462</v>
      </c>
      <c r="KS177" s="983">
        <v>122.89839120480643</v>
      </c>
      <c r="KT177" s="983">
        <v>139.13410842426634</v>
      </c>
      <c r="KU177" s="983">
        <v>138.4195006476557</v>
      </c>
      <c r="KV177" s="983">
        <v>137.80803939694869</v>
      </c>
      <c r="KW177" s="983">
        <v>138.07501605383078</v>
      </c>
      <c r="KX177" s="983">
        <v>139.98699427119561</v>
      </c>
      <c r="KY177" s="983">
        <v>137.55503781668725</v>
      </c>
      <c r="KZ177" s="983">
        <v>136.31694406244796</v>
      </c>
      <c r="LA177" s="983">
        <v>136.53631497887699</v>
      </c>
      <c r="LB177" s="983">
        <v>137.21297535023362</v>
      </c>
      <c r="LC177" s="983">
        <v>137.53363379014365</v>
      </c>
      <c r="LD177" s="983">
        <v>139.68896114730725</v>
      </c>
      <c r="LE177" s="983">
        <v>141.38129912594366</v>
      </c>
      <c r="LF177" s="983">
        <v>141.94632972390872</v>
      </c>
      <c r="LG177" s="983">
        <v>141.61950169174037</v>
      </c>
      <c r="LH177" s="983">
        <v>141.53654291147555</v>
      </c>
      <c r="LI177" s="983">
        <v>145.79484615195096</v>
      </c>
      <c r="LJ177" s="983">
        <v>146.40664989258727</v>
      </c>
      <c r="LK177" s="983">
        <v>148.02997538890253</v>
      </c>
      <c r="LL177" s="983">
        <v>148.90215723597638</v>
      </c>
      <c r="LM177" s="983">
        <v>151.0457065091035</v>
      </c>
      <c r="LN177" s="983">
        <v>153.46549003393844</v>
      </c>
      <c r="LO177" s="983">
        <v>153.41767331556844</v>
      </c>
      <c r="LP177" s="983">
        <v>149.79316076468075</v>
      </c>
      <c r="LQ177" s="983">
        <v>155.90266238101731</v>
      </c>
      <c r="LR177" s="983">
        <v>159.37906105190476</v>
      </c>
      <c r="LS177" s="983">
        <v>166.70028420125297</v>
      </c>
      <c r="LT177" s="983">
        <v>170.02249190470931</v>
      </c>
      <c r="LU177" s="983">
        <v>173.04298135302068</v>
      </c>
      <c r="LV177" s="983">
        <v>177.56395161346842</v>
      </c>
      <c r="LW177" s="983">
        <v>175.86180175666755</v>
      </c>
      <c r="LX177" s="983">
        <v>175.70821852662635</v>
      </c>
      <c r="LY177" s="983">
        <v>175.53621026042549</v>
      </c>
      <c r="LZ177" s="983">
        <v>177.34614798628718</v>
      </c>
      <c r="MA177" s="983">
        <v>176.20971669980489</v>
      </c>
      <c r="MB177" s="983">
        <v>175.8354268231214</v>
      </c>
      <c r="MC177" s="983">
        <v>176.22932176054647</v>
      </c>
      <c r="MD177" s="983">
        <v>176.82689104087646</v>
      </c>
      <c r="ME177" s="983">
        <v>179.38121919308918</v>
      </c>
      <c r="MF177" s="983">
        <v>186.8518067016403</v>
      </c>
      <c r="MG177" s="983">
        <v>197.03286756723827</v>
      </c>
      <c r="MH177" s="983">
        <v>199.46028360679816</v>
      </c>
      <c r="MI177" s="983">
        <v>206.32195322982841</v>
      </c>
      <c r="MJ177" s="983">
        <v>206.15653826364434</v>
      </c>
      <c r="MK177" s="983">
        <v>201.35164108183275</v>
      </c>
      <c r="ML177" s="983">
        <v>200.94154853645918</v>
      </c>
      <c r="MM177" s="983">
        <v>205.63758061278168</v>
      </c>
      <c r="MN177" s="983">
        <v>209.0488337326326</v>
      </c>
      <c r="MO177" s="983">
        <v>219.47007683409768</v>
      </c>
      <c r="MP177" s="983">
        <v>221.2473737652474</v>
      </c>
      <c r="MQ177" s="983">
        <v>219.39230258678234</v>
      </c>
      <c r="MR177" s="984">
        <v>220.99246779923658</v>
      </c>
      <c r="MS177" s="984">
        <v>222.23017655677418</v>
      </c>
      <c r="MT177" s="984">
        <v>223.51074893750069</v>
      </c>
      <c r="MU177" s="984">
        <v>223.46578863328463</v>
      </c>
      <c r="MV177" s="984">
        <v>222.91185432150522</v>
      </c>
      <c r="MW177" s="984">
        <v>225.42548069079055</v>
      </c>
      <c r="MX177" s="984">
        <v>227.44121154328107</v>
      </c>
      <c r="MY177" s="984">
        <v>230.24313579003766</v>
      </c>
      <c r="MZ177" s="984">
        <v>233.68313261733414</v>
      </c>
      <c r="NA177" s="984">
        <v>235.58624613323303</v>
      </c>
      <c r="NB177" s="984">
        <v>236.75947168831183</v>
      </c>
      <c r="NC177" s="984">
        <v>237.44354207677253</v>
      </c>
      <c r="ND177" s="984">
        <v>250.32460538302823</v>
      </c>
      <c r="NE177" s="984">
        <v>250.10740486281716</v>
      </c>
      <c r="NF177" s="984">
        <v>258.64762667882337</v>
      </c>
      <c r="NG177" s="984">
        <v>253.99778722979778</v>
      </c>
      <c r="NH177" s="984">
        <v>255.74860680845492</v>
      </c>
      <c r="NI177" s="984">
        <v>257.93961676589402</v>
      </c>
      <c r="NJ177" s="984">
        <v>255.99130342521096</v>
      </c>
      <c r="NK177" s="984">
        <v>254.12273542790143</v>
      </c>
      <c r="NL177" s="984">
        <v>253.02960682507896</v>
      </c>
      <c r="NM177" s="984">
        <v>264.00162232193594</v>
      </c>
    </row>
    <row r="178" spans="1:377">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980">
        <v>68.396103078035239</v>
      </c>
      <c r="FP178" s="980">
        <v>70.543066093986027</v>
      </c>
      <c r="FQ178" s="980">
        <v>70.957668738936746</v>
      </c>
      <c r="FR178" s="980">
        <v>68.685168963198322</v>
      </c>
      <c r="FS178" s="980">
        <v>67.508016686889633</v>
      </c>
      <c r="FT178" s="980">
        <v>68.125414873350095</v>
      </c>
      <c r="FU178" s="980">
        <v>73.748025061353545</v>
      </c>
      <c r="FV178" s="980">
        <v>82.017500646219062</v>
      </c>
      <c r="FW178" s="980">
        <v>84.217481345571699</v>
      </c>
      <c r="FX178" s="980">
        <v>84.920725212756025</v>
      </c>
      <c r="FY178" s="980">
        <v>78.686972782029258</v>
      </c>
      <c r="FZ178" s="980">
        <v>73.878007634956631</v>
      </c>
      <c r="GA178" s="980">
        <v>71.6578908367851</v>
      </c>
      <c r="GB178" s="980">
        <v>73.814774669696519</v>
      </c>
      <c r="GC178" s="980">
        <v>75.750475434756325</v>
      </c>
      <c r="GD178" s="980">
        <v>77.392373131687094</v>
      </c>
      <c r="GE178" s="980">
        <v>77.375315590327205</v>
      </c>
      <c r="GF178" s="980">
        <v>76.939072747873155</v>
      </c>
      <c r="GG178" s="980">
        <v>78.512376632414998</v>
      </c>
      <c r="GH178" s="980">
        <v>84.297621914448442</v>
      </c>
      <c r="GI178" s="980">
        <v>81.64384872604937</v>
      </c>
      <c r="GJ178" s="980">
        <v>82.614408807235066</v>
      </c>
      <c r="GK178" s="980">
        <v>77.85092291925605</v>
      </c>
      <c r="GL178" s="980">
        <v>75.472057929296923</v>
      </c>
      <c r="GM178" s="980">
        <v>76.955169773169388</v>
      </c>
      <c r="GN178" s="980">
        <v>81.705388609641304</v>
      </c>
      <c r="GO178" s="980">
        <v>84.895025820422916</v>
      </c>
      <c r="GP178" s="980">
        <v>81.652861426342852</v>
      </c>
      <c r="GQ178" s="980">
        <v>82.409726587959668</v>
      </c>
      <c r="GR178" s="980">
        <v>83.285940781534066</v>
      </c>
      <c r="GS178" s="980">
        <v>82.094120033074802</v>
      </c>
      <c r="GT178" s="980">
        <v>80.705784570948765</v>
      </c>
      <c r="GU178" s="980">
        <v>83.858186831744533</v>
      </c>
      <c r="GV178" s="980">
        <v>86.408313129578971</v>
      </c>
      <c r="GW178" s="980">
        <v>84.281010384208585</v>
      </c>
      <c r="GX178" s="980">
        <v>84.068014764301012</v>
      </c>
      <c r="GY178" s="980">
        <v>91.266992546344071</v>
      </c>
      <c r="GZ178" s="980">
        <v>99.963107589317033</v>
      </c>
      <c r="HA178" s="980">
        <v>99.469709880572083</v>
      </c>
      <c r="HB178" s="980">
        <v>99.117280574321882</v>
      </c>
      <c r="HC178" s="980">
        <v>96.33260488643289</v>
      </c>
      <c r="HD178" s="980">
        <v>97.400668093782599</v>
      </c>
      <c r="HE178" s="980">
        <v>100.88857778253862</v>
      </c>
      <c r="HF178" s="980">
        <v>101.46392422065033</v>
      </c>
      <c r="HG178" s="980">
        <v>100.09412723591298</v>
      </c>
      <c r="HH178" s="980">
        <v>96.997991816497361</v>
      </c>
      <c r="HI178" s="980">
        <v>92.719450923959585</v>
      </c>
      <c r="HJ178" s="980">
        <v>93.053532572315262</v>
      </c>
      <c r="HK178" s="980">
        <v>92.933910089528382</v>
      </c>
      <c r="HL178" s="980">
        <v>96.128556797955554</v>
      </c>
      <c r="HM178" s="980">
        <v>99.511279013615123</v>
      </c>
      <c r="HN178" s="980">
        <v>99.484391539235446</v>
      </c>
      <c r="HO178" s="980">
        <v>102.39755190884462</v>
      </c>
      <c r="HP178" s="980">
        <v>102.34049103863217</v>
      </c>
      <c r="HQ178" s="980">
        <v>107.93503934074108</v>
      </c>
      <c r="HR178" s="980">
        <v>115.25709961847453</v>
      </c>
      <c r="HS178" s="980">
        <v>115.4557886765263</v>
      </c>
      <c r="HT178" s="980">
        <v>108.35759915417333</v>
      </c>
      <c r="HU178" s="980">
        <v>97.247923402292116</v>
      </c>
      <c r="HV178" s="980">
        <v>94.508653142612047</v>
      </c>
      <c r="HW178" s="980">
        <v>100</v>
      </c>
      <c r="HX178" s="980">
        <v>104.10923593733825</v>
      </c>
      <c r="HY178" s="980">
        <v>105.66231708069341</v>
      </c>
      <c r="HZ178" s="980">
        <v>102.4344474864143</v>
      </c>
      <c r="IA178" s="980">
        <v>101.91153524455324</v>
      </c>
      <c r="IB178" s="980">
        <v>101.95405108430987</v>
      </c>
      <c r="IC178" s="980">
        <v>101.92192912781277</v>
      </c>
      <c r="ID178" s="980">
        <v>102.27944510472037</v>
      </c>
      <c r="IE178" s="980">
        <v>102.50285022638558</v>
      </c>
      <c r="IF178" s="980">
        <v>99.179460111017505</v>
      </c>
      <c r="IG178" s="980">
        <v>95.978521080084988</v>
      </c>
      <c r="IH178" s="980">
        <v>95.024821375797913</v>
      </c>
      <c r="II178" s="980">
        <v>97.138783787025673</v>
      </c>
      <c r="IJ178" s="980">
        <v>101.52473413974637</v>
      </c>
      <c r="IK178" s="980">
        <v>105.55080566980826</v>
      </c>
      <c r="IL178" s="980">
        <v>106.46176583600362</v>
      </c>
      <c r="IM178" s="980">
        <v>104.58496019331274</v>
      </c>
      <c r="IN178" s="980">
        <v>102.02160294941065</v>
      </c>
      <c r="IO178" s="980">
        <v>107.12381068618653</v>
      </c>
      <c r="IP178" s="980">
        <v>111.43455564101895</v>
      </c>
      <c r="IQ178" s="980">
        <v>111.9990662618255</v>
      </c>
      <c r="IR178" s="980">
        <v>115.57353041862892</v>
      </c>
      <c r="IS178" s="980">
        <v>111.50677228171251</v>
      </c>
      <c r="IT178" s="980">
        <v>107.76800762156827</v>
      </c>
      <c r="IU178" s="980">
        <v>108.84340546747022</v>
      </c>
      <c r="IV178" s="980">
        <v>113.3034620386275</v>
      </c>
      <c r="IW178" s="980">
        <v>113.67446616102903</v>
      </c>
      <c r="IX178" s="980">
        <v>114.26776929008888</v>
      </c>
      <c r="IY178" s="980">
        <v>117.17147856364028</v>
      </c>
      <c r="IZ178" s="980">
        <v>121.35825339354361</v>
      </c>
      <c r="JA178" s="980">
        <v>122.82659582876104</v>
      </c>
      <c r="JB178" s="980">
        <v>125.30348394923077</v>
      </c>
      <c r="JC178" s="980">
        <v>133.02301201095386</v>
      </c>
      <c r="JD178" s="980">
        <v>131.46319627806477</v>
      </c>
      <c r="JE178" s="980">
        <v>130.70958420008282</v>
      </c>
      <c r="JF178" s="980">
        <v>126.96970902204738</v>
      </c>
      <c r="JG178" s="980">
        <v>130.67028637733202</v>
      </c>
      <c r="JH178" s="980">
        <v>132.94655246646846</v>
      </c>
      <c r="JI178" s="980">
        <v>133.46565310569957</v>
      </c>
      <c r="JJ178" s="980">
        <v>130.24885174726171</v>
      </c>
      <c r="JK178" s="980">
        <v>125.25223090723439</v>
      </c>
      <c r="JL178" s="980">
        <v>124.42994602723222</v>
      </c>
      <c r="JM178" s="980">
        <v>127.47986030680096</v>
      </c>
      <c r="JN178" s="980">
        <v>134.50012539906436</v>
      </c>
      <c r="JO178" s="980">
        <v>140.28871794495495</v>
      </c>
      <c r="JP178" s="980">
        <v>131.27148119369321</v>
      </c>
      <c r="JQ178" s="980">
        <v>121.48141385642079</v>
      </c>
      <c r="JR178" s="980">
        <v>121.74763474806161</v>
      </c>
      <c r="JS178" s="980">
        <v>123.72049807190156</v>
      </c>
      <c r="JT178" s="980">
        <v>127.59599384023367</v>
      </c>
      <c r="JU178" s="980">
        <v>130.15050054405194</v>
      </c>
      <c r="JV178" s="980">
        <v>135.00356899577909</v>
      </c>
      <c r="JW178" s="980">
        <v>131.54942201389031</v>
      </c>
      <c r="JX178" s="980">
        <v>126.24131553557095</v>
      </c>
      <c r="JY178" s="980">
        <v>128.97166078484074</v>
      </c>
      <c r="JZ178" s="980">
        <v>129.09246807420766</v>
      </c>
      <c r="KA178" s="980">
        <v>123.96918632021556</v>
      </c>
      <c r="KB178" s="980">
        <v>120.21790663492796</v>
      </c>
      <c r="KC178" s="980">
        <v>118.43042681754827</v>
      </c>
      <c r="KD178" s="980">
        <v>118.46256741784151</v>
      </c>
      <c r="KE178" s="980">
        <v>119.93375935854684</v>
      </c>
      <c r="KF178" s="980">
        <v>125.59148477734453</v>
      </c>
      <c r="KG178" s="980">
        <v>126.39143809313141</v>
      </c>
      <c r="KH178" s="980">
        <v>130.32119218199273</v>
      </c>
      <c r="KI178" s="980">
        <v>127.46366110928656</v>
      </c>
      <c r="KJ178" s="980">
        <v>126.44440177546592</v>
      </c>
      <c r="KK178" s="980">
        <v>132.19491845500224</v>
      </c>
      <c r="KL178" s="980">
        <v>137.92128112952983</v>
      </c>
      <c r="KM178" s="980">
        <v>141.13021070911631</v>
      </c>
      <c r="KN178" s="980">
        <v>150.58930332314847</v>
      </c>
      <c r="KO178" s="980">
        <v>146.34894269759144</v>
      </c>
      <c r="KP178" s="980">
        <v>146.80586957427772</v>
      </c>
      <c r="KQ178" s="980">
        <v>152.99409635896674</v>
      </c>
      <c r="KR178" s="980">
        <v>158.28462704167032</v>
      </c>
      <c r="KS178" s="980">
        <v>151.32112306870366</v>
      </c>
      <c r="KT178" s="980">
        <v>148.86905194379608</v>
      </c>
      <c r="KU178" s="980">
        <v>149.28631122500471</v>
      </c>
      <c r="KV178" s="980">
        <v>151.24975664917184</v>
      </c>
      <c r="KW178" s="980">
        <v>155.93366327341721</v>
      </c>
      <c r="KX178" s="980">
        <v>161.89151787398941</v>
      </c>
      <c r="KY178" s="980">
        <v>162.7912073560862</v>
      </c>
      <c r="KZ178" s="980">
        <v>159.03013110441259</v>
      </c>
      <c r="LA178" s="980">
        <v>152.34263796338996</v>
      </c>
      <c r="LB178" s="980">
        <v>147.10374479775683</v>
      </c>
      <c r="LC178" s="980">
        <v>147.86699268903493</v>
      </c>
      <c r="LD178" s="980">
        <v>154.33492014119946</v>
      </c>
      <c r="LE178" s="980">
        <v>154.37219852596925</v>
      </c>
      <c r="LF178" s="980">
        <v>147.67462342906541</v>
      </c>
      <c r="LG178" s="980">
        <v>145.94139176104596</v>
      </c>
      <c r="LH178" s="980">
        <v>145.97515588947255</v>
      </c>
      <c r="LI178" s="980">
        <v>146.0337612650514</v>
      </c>
      <c r="LJ178" s="980">
        <v>149.73620816976165</v>
      </c>
      <c r="LK178" s="980">
        <v>150.54959799576685</v>
      </c>
      <c r="LL178" s="980">
        <v>142.85697476440359</v>
      </c>
      <c r="LM178" s="980">
        <v>139.79295824192189</v>
      </c>
      <c r="LN178" s="980">
        <v>150.30404645242632</v>
      </c>
      <c r="LO178" s="980">
        <v>156.81763698337366</v>
      </c>
      <c r="LP178" s="980">
        <v>160.5491703335116</v>
      </c>
      <c r="LQ178" s="980">
        <v>168.6563942027357</v>
      </c>
      <c r="LR178" s="980">
        <v>173.80122208485517</v>
      </c>
      <c r="LS178" s="980">
        <v>178.28669651076751</v>
      </c>
      <c r="LT178" s="980">
        <v>186.10208861414867</v>
      </c>
      <c r="LU178" s="980">
        <v>187.47043688978741</v>
      </c>
      <c r="LV178" s="980">
        <v>199.38383827605011</v>
      </c>
      <c r="LW178" s="980">
        <v>214.36539139433276</v>
      </c>
      <c r="LX178" s="980">
        <v>217.31973711951883</v>
      </c>
      <c r="LY178" s="980">
        <v>209.78250823704693</v>
      </c>
      <c r="LZ178" s="980">
        <v>217.36486926812509</v>
      </c>
      <c r="MA178" s="980">
        <v>233.25329626388447</v>
      </c>
      <c r="MB178" s="980">
        <v>245.70108288072086</v>
      </c>
      <c r="MC178" s="980">
        <v>250.41471591189844</v>
      </c>
      <c r="MD178" s="980">
        <v>240.37831926169852</v>
      </c>
      <c r="ME178" s="980">
        <v>240.47519143667492</v>
      </c>
      <c r="MF178" s="980">
        <v>237.0260759794665</v>
      </c>
      <c r="MG178" s="980">
        <v>243.40028286925224</v>
      </c>
      <c r="MH178" s="980">
        <v>273.41387775983935</v>
      </c>
      <c r="MI178" s="980">
        <v>271.25165369871729</v>
      </c>
      <c r="MJ178" s="980">
        <v>257.37178646909996</v>
      </c>
      <c r="MK178" s="980">
        <v>232.90415843047077</v>
      </c>
      <c r="ML178" s="980">
        <v>227.30490277113813</v>
      </c>
      <c r="MM178" s="980">
        <v>242.16365260623377</v>
      </c>
      <c r="MN178" s="980">
        <v>244.47175044923998</v>
      </c>
      <c r="MO178" s="980">
        <v>246.50237049337281</v>
      </c>
      <c r="MP178" s="980">
        <v>248.01308736360542</v>
      </c>
      <c r="MQ178" s="980">
        <v>248.24185438931869</v>
      </c>
      <c r="MR178" s="981">
        <v>243.66340134212291</v>
      </c>
      <c r="MS178" s="981">
        <v>250.0072918561626</v>
      </c>
      <c r="MT178" s="981">
        <v>261.76647761158586</v>
      </c>
      <c r="MU178" s="981">
        <v>273.50557812461261</v>
      </c>
      <c r="MV178" s="981">
        <v>271.25619350268158</v>
      </c>
      <c r="MW178" s="981">
        <v>259.26037750742995</v>
      </c>
      <c r="MX178" s="981">
        <v>258.53893840072431</v>
      </c>
      <c r="MY178" s="981">
        <v>263.22815142035699</v>
      </c>
      <c r="MZ178" s="981">
        <v>272.16733712295354</v>
      </c>
      <c r="NA178" s="981">
        <v>282.45744769960544</v>
      </c>
      <c r="NB178" s="981">
        <v>278.42236910442989</v>
      </c>
      <c r="NC178" s="981">
        <v>273.676272906252</v>
      </c>
      <c r="ND178" s="981">
        <v>261.66826821250652</v>
      </c>
      <c r="NE178" s="981">
        <v>265.52601559834244</v>
      </c>
      <c r="NF178" s="981">
        <v>270.33070326527752</v>
      </c>
      <c r="NG178" s="981">
        <v>274.63920533571559</v>
      </c>
      <c r="NH178" s="981">
        <v>271.73106458439116</v>
      </c>
      <c r="NI178" s="981">
        <v>268.51008136695958</v>
      </c>
      <c r="NJ178" s="981">
        <v>275.17713526636402</v>
      </c>
      <c r="NK178" s="981">
        <v>276.47684577508585</v>
      </c>
      <c r="NL178" s="981">
        <v>283.4236497792694</v>
      </c>
      <c r="NM178" s="981">
        <v>297.83285411113252</v>
      </c>
    </row>
    <row r="179" spans="1:377">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980">
        <v>66.74426242488407</v>
      </c>
      <c r="FP179" s="980">
        <v>68.997108404089744</v>
      </c>
      <c r="FQ179" s="980">
        <v>69.566130016044198</v>
      </c>
      <c r="FR179" s="980">
        <v>67.232257151622122</v>
      </c>
      <c r="FS179" s="980">
        <v>65.780938751520083</v>
      </c>
      <c r="FT179" s="980">
        <v>66.656323056969697</v>
      </c>
      <c r="FU179" s="980">
        <v>73.043827591925648</v>
      </c>
      <c r="FV179" s="980">
        <v>82.434161955000661</v>
      </c>
      <c r="FW179" s="980">
        <v>84.881623663719438</v>
      </c>
      <c r="FX179" s="980">
        <v>85.750999749366329</v>
      </c>
      <c r="FY179" s="980">
        <v>78.629739070648483</v>
      </c>
      <c r="FZ179" s="980">
        <v>73.293448894248158</v>
      </c>
      <c r="GA179" s="980">
        <v>70.862398135710919</v>
      </c>
      <c r="GB179" s="980">
        <v>73.256346461115243</v>
      </c>
      <c r="GC179" s="980">
        <v>75.388580366775372</v>
      </c>
      <c r="GD179" s="980">
        <v>77.18287044130625</v>
      </c>
      <c r="GE179" s="980">
        <v>77.249624011013267</v>
      </c>
      <c r="GF179" s="980">
        <v>76.891963820892045</v>
      </c>
      <c r="GG179" s="980">
        <v>78.699360608827263</v>
      </c>
      <c r="GH179" s="980">
        <v>85.110587500175086</v>
      </c>
      <c r="GI179" s="980">
        <v>82.187678670089511</v>
      </c>
      <c r="GJ179" s="980">
        <v>83.257244868902802</v>
      </c>
      <c r="GK179" s="980">
        <v>77.841964819623939</v>
      </c>
      <c r="GL179" s="980">
        <v>75.113912256804284</v>
      </c>
      <c r="GM179" s="980">
        <v>76.587367454423116</v>
      </c>
      <c r="GN179" s="980">
        <v>81.503837114944588</v>
      </c>
      <c r="GO179" s="980">
        <v>84.90594729466271</v>
      </c>
      <c r="GP179" s="980">
        <v>81.170065369214669</v>
      </c>
      <c r="GQ179" s="980">
        <v>81.685475860998295</v>
      </c>
      <c r="GR179" s="980">
        <v>82.547194289130246</v>
      </c>
      <c r="GS179" s="980">
        <v>81.15414650052584</v>
      </c>
      <c r="GT179" s="980">
        <v>79.622567315220522</v>
      </c>
      <c r="GU179" s="980">
        <v>83.136440808910365</v>
      </c>
      <c r="GV179" s="980">
        <v>85.942613716033662</v>
      </c>
      <c r="GW179" s="980">
        <v>83.608206010861608</v>
      </c>
      <c r="GX179" s="980">
        <v>83.310906607001442</v>
      </c>
      <c r="GY179" s="980">
        <v>91.379012937161576</v>
      </c>
      <c r="GZ179" s="980">
        <v>100.83801263038214</v>
      </c>
      <c r="HA179" s="980">
        <v>100.26271183301313</v>
      </c>
      <c r="HB179" s="980">
        <v>99.766145385209043</v>
      </c>
      <c r="HC179" s="980">
        <v>96.477564271162123</v>
      </c>
      <c r="HD179" s="980">
        <v>97.628953660509779</v>
      </c>
      <c r="HE179" s="980">
        <v>101.57251445184937</v>
      </c>
      <c r="HF179" s="980">
        <v>102.12408208896312</v>
      </c>
      <c r="HG179" s="980">
        <v>100.46749472532839</v>
      </c>
      <c r="HH179" s="980">
        <v>97.176645362641068</v>
      </c>
      <c r="HI179" s="980">
        <v>92.459517648352588</v>
      </c>
      <c r="HJ179" s="980">
        <v>92.756573428424417</v>
      </c>
      <c r="HK179" s="980">
        <v>92.461199169958164</v>
      </c>
      <c r="HL179" s="980">
        <v>95.980138386758824</v>
      </c>
      <c r="HM179" s="980">
        <v>99.702744275166864</v>
      </c>
      <c r="HN179" s="980">
        <v>99.643859425557707</v>
      </c>
      <c r="HO179" s="980">
        <v>102.9521790099442</v>
      </c>
      <c r="HP179" s="980">
        <v>102.88832990179631</v>
      </c>
      <c r="HQ179" s="980">
        <v>109.01464362114504</v>
      </c>
      <c r="HR179" s="980">
        <v>116.93145075782412</v>
      </c>
      <c r="HS179" s="980">
        <v>117.20477551828404</v>
      </c>
      <c r="HT179" s="980">
        <v>109.29906199611709</v>
      </c>
      <c r="HU179" s="980">
        <v>97.056873428563506</v>
      </c>
      <c r="HV179" s="980">
        <v>93.907753116355977</v>
      </c>
      <c r="HW179" s="980">
        <v>100</v>
      </c>
      <c r="HX179" s="980">
        <v>104.60511721767573</v>
      </c>
      <c r="HY179" s="980">
        <v>106.19537623806865</v>
      </c>
      <c r="HZ179" s="980">
        <v>102.56268730247365</v>
      </c>
      <c r="IA179" s="980">
        <v>101.95111287169524</v>
      </c>
      <c r="IB179" s="980">
        <v>101.79497241373673</v>
      </c>
      <c r="IC179" s="980">
        <v>101.74579521439121</v>
      </c>
      <c r="ID179" s="980">
        <v>102.06542446010921</v>
      </c>
      <c r="IE179" s="980">
        <v>102.31558323431703</v>
      </c>
      <c r="IF179" s="980">
        <v>98.599387825156768</v>
      </c>
      <c r="IG179" s="980">
        <v>94.894220339896734</v>
      </c>
      <c r="IH179" s="980">
        <v>93.789069161245038</v>
      </c>
      <c r="II179" s="980">
        <v>96.11019770914983</v>
      </c>
      <c r="IJ179" s="980">
        <v>100.95970546194569</v>
      </c>
      <c r="IK179" s="980">
        <v>105.41789476148699</v>
      </c>
      <c r="IL179" s="980">
        <v>106.40266945722465</v>
      </c>
      <c r="IM179" s="980">
        <v>104.30268519817184</v>
      </c>
      <c r="IN179" s="980">
        <v>101.48982887587754</v>
      </c>
      <c r="IO179" s="980">
        <v>107.11671886216237</v>
      </c>
      <c r="IP179" s="980">
        <v>111.90396411832188</v>
      </c>
      <c r="IQ179" s="980">
        <v>112.52307863512684</v>
      </c>
      <c r="IR179" s="980">
        <v>116.46707276441256</v>
      </c>
      <c r="IS179" s="980">
        <v>111.97904418959527</v>
      </c>
      <c r="IT179" s="980">
        <v>107.81142111303043</v>
      </c>
      <c r="IU179" s="980">
        <v>109.00279567742346</v>
      </c>
      <c r="IV179" s="980">
        <v>113.91916470121301</v>
      </c>
      <c r="IW179" s="980">
        <v>114.22345396816021</v>
      </c>
      <c r="IX179" s="980">
        <v>114.77209643900385</v>
      </c>
      <c r="IY179" s="980">
        <v>117.98223104055857</v>
      </c>
      <c r="IZ179" s="980">
        <v>122.58718267200891</v>
      </c>
      <c r="JA179" s="980">
        <v>124.12816618073538</v>
      </c>
      <c r="JB179" s="980">
        <v>126.84510796527134</v>
      </c>
      <c r="JC179" s="980">
        <v>135.21970954491172</v>
      </c>
      <c r="JD179" s="980">
        <v>133.34135105286177</v>
      </c>
      <c r="JE179" s="980">
        <v>132.39168026459686</v>
      </c>
      <c r="JF179" s="980">
        <v>128.36689765490999</v>
      </c>
      <c r="JG179" s="980">
        <v>132.42580431004632</v>
      </c>
      <c r="JH179" s="980">
        <v>134.84718708998381</v>
      </c>
      <c r="JI179" s="980">
        <v>135.30512517740232</v>
      </c>
      <c r="JJ179" s="980">
        <v>131.76511215326545</v>
      </c>
      <c r="JK179" s="980">
        <v>126.19906369439873</v>
      </c>
      <c r="JL179" s="980">
        <v>125.26618662551631</v>
      </c>
      <c r="JM179" s="980">
        <v>128.64889237854879</v>
      </c>
      <c r="JN179" s="980">
        <v>136.31466730293363</v>
      </c>
      <c r="JO179" s="980">
        <v>142.53043210352499</v>
      </c>
      <c r="JP179" s="980">
        <v>132.64274367059093</v>
      </c>
      <c r="JQ179" s="980">
        <v>121.7171852699318</v>
      </c>
      <c r="JR179" s="980">
        <v>122.08297576922013</v>
      </c>
      <c r="JS179" s="980">
        <v>124.23383911702406</v>
      </c>
      <c r="JT179" s="980">
        <v>128.42388598631788</v>
      </c>
      <c r="JU179" s="980">
        <v>131.30890875588557</v>
      </c>
      <c r="JV179" s="980">
        <v>136.66962102654551</v>
      </c>
      <c r="JW179" s="980">
        <v>132.87314280285364</v>
      </c>
      <c r="JX179" s="980">
        <v>127.0640725751733</v>
      </c>
      <c r="JY179" s="980">
        <v>129.9902904477247</v>
      </c>
      <c r="JZ179" s="980">
        <v>130.12955870602477</v>
      </c>
      <c r="KA179" s="980">
        <v>124.51204063831713</v>
      </c>
      <c r="KB179" s="980">
        <v>120.34976138917631</v>
      </c>
      <c r="KC179" s="980">
        <v>118.33337062981849</v>
      </c>
      <c r="KD179" s="980">
        <v>118.41092899832569</v>
      </c>
      <c r="KE179" s="980">
        <v>120.03261276554444</v>
      </c>
      <c r="KF179" s="980">
        <v>126.10611282060339</v>
      </c>
      <c r="KG179" s="980">
        <v>127.00023006353723</v>
      </c>
      <c r="KH179" s="980">
        <v>131.24486622133782</v>
      </c>
      <c r="KI179" s="980">
        <v>127.8823800627098</v>
      </c>
      <c r="KJ179" s="980">
        <v>126.55284716427899</v>
      </c>
      <c r="KK179" s="980">
        <v>132.96127705138605</v>
      </c>
      <c r="KL179" s="980">
        <v>139.23294300818506</v>
      </c>
      <c r="KM179" s="980">
        <v>142.8473950652448</v>
      </c>
      <c r="KN179" s="980">
        <v>153.54314358134147</v>
      </c>
      <c r="KO179" s="980">
        <v>148.88805777507136</v>
      </c>
      <c r="KP179" s="980">
        <v>149.30854725022405</v>
      </c>
      <c r="KQ179" s="980">
        <v>155.93848903051614</v>
      </c>
      <c r="KR179" s="980">
        <v>161.69088943509766</v>
      </c>
      <c r="KS179" s="980">
        <v>153.73339465344074</v>
      </c>
      <c r="KT179" s="980">
        <v>151.07662419714683</v>
      </c>
      <c r="KU179" s="980">
        <v>151.60179317465432</v>
      </c>
      <c r="KV179" s="980">
        <v>153.74069410665413</v>
      </c>
      <c r="KW179" s="980">
        <v>158.76036834166746</v>
      </c>
      <c r="KX179" s="980">
        <v>165.04872963303058</v>
      </c>
      <c r="KY179" s="980">
        <v>166.45956392928352</v>
      </c>
      <c r="KZ179" s="980">
        <v>162.24708253626085</v>
      </c>
      <c r="LA179" s="980">
        <v>154.68844352641221</v>
      </c>
      <c r="LB179" s="980">
        <v>148.61841808814785</v>
      </c>
      <c r="LC179" s="980">
        <v>149.33369567251518</v>
      </c>
      <c r="LD179" s="980">
        <v>156.41620577361107</v>
      </c>
      <c r="LE179" s="980">
        <v>155.91636087511321</v>
      </c>
      <c r="LF179" s="980">
        <v>148.33421483901927</v>
      </c>
      <c r="LG179" s="980">
        <v>146.40501790347045</v>
      </c>
      <c r="LH179" s="980">
        <v>146.42545018936283</v>
      </c>
      <c r="LI179" s="980">
        <v>146.42484088269688</v>
      </c>
      <c r="LJ179" s="980">
        <v>150.19842592366061</v>
      </c>
      <c r="LK179" s="980">
        <v>151.13144282477921</v>
      </c>
      <c r="LL179" s="980">
        <v>142.73417833802219</v>
      </c>
      <c r="LM179" s="980">
        <v>139.23174692184716</v>
      </c>
      <c r="LN179" s="980">
        <v>150.54430163371984</v>
      </c>
      <c r="LO179" s="980">
        <v>157.26651107578226</v>
      </c>
      <c r="LP179" s="980">
        <v>159.97124218026553</v>
      </c>
      <c r="LQ179" s="980">
        <v>168.22645284455993</v>
      </c>
      <c r="LR179" s="980">
        <v>172.85192760260836</v>
      </c>
      <c r="LS179" s="980">
        <v>178.35987130679212</v>
      </c>
      <c r="LT179" s="980">
        <v>186.77360227983689</v>
      </c>
      <c r="LU179" s="980">
        <v>188.29220840202933</v>
      </c>
      <c r="LV179" s="980">
        <v>200.72772617448348</v>
      </c>
      <c r="LW179" s="980">
        <v>217.37141126142072</v>
      </c>
      <c r="LX179" s="980">
        <v>220.84422523735788</v>
      </c>
      <c r="LY179" s="980">
        <v>212.50364325394082</v>
      </c>
      <c r="LZ179" s="980">
        <v>220.76328441920944</v>
      </c>
      <c r="MA179" s="980">
        <v>238.16971935050995</v>
      </c>
      <c r="MB179" s="980">
        <v>251.73935640805502</v>
      </c>
      <c r="MC179" s="980">
        <v>256.72741316786119</v>
      </c>
      <c r="MD179" s="980">
        <v>246.11645867299728</v>
      </c>
      <c r="ME179" s="980">
        <v>246.15906026349845</v>
      </c>
      <c r="MF179" s="980">
        <v>241.87608629475955</v>
      </c>
      <c r="MG179" s="980">
        <v>248.7424657106277</v>
      </c>
      <c r="MH179" s="980">
        <v>281.19486172221394</v>
      </c>
      <c r="MI179" s="980">
        <v>278.62211408816296</v>
      </c>
      <c r="MJ179" s="980">
        <v>263.38820876936865</v>
      </c>
      <c r="MK179" s="980">
        <v>236.45033530918138</v>
      </c>
      <c r="ML179" s="980">
        <v>230.11426602680703</v>
      </c>
      <c r="MM179" s="980">
        <v>246.49037871021537</v>
      </c>
      <c r="MN179" s="980">
        <v>248.86171370300713</v>
      </c>
      <c r="MO179" s="980">
        <v>249.94880985343772</v>
      </c>
      <c r="MP179" s="980">
        <v>252.59116622101885</v>
      </c>
      <c r="MQ179" s="980">
        <v>253.22960809253868</v>
      </c>
      <c r="MR179" s="981">
        <v>248.08579295006888</v>
      </c>
      <c r="MS179" s="981">
        <v>254.2249720817797</v>
      </c>
      <c r="MT179" s="981">
        <v>267.16878074963432</v>
      </c>
      <c r="MU179" s="981">
        <v>280.00758912694454</v>
      </c>
      <c r="MV179" s="981">
        <v>277.98045811314933</v>
      </c>
      <c r="MW179" s="981">
        <v>264.62764289581372</v>
      </c>
      <c r="MX179" s="981">
        <v>263.58565761677983</v>
      </c>
      <c r="MY179" s="981">
        <v>268.64315144468623</v>
      </c>
      <c r="MZ179" s="981">
        <v>278.4397438080772</v>
      </c>
      <c r="NA179" s="981">
        <v>289.56684113127409</v>
      </c>
      <c r="NB179" s="981">
        <v>283.85647565456514</v>
      </c>
      <c r="NC179" s="981">
        <v>278.61495366148256</v>
      </c>
      <c r="ND179" s="981">
        <v>265.58369278432264</v>
      </c>
      <c r="NE179" s="981">
        <v>269.65471326133462</v>
      </c>
      <c r="NF179" s="981">
        <v>274.65023807929612</v>
      </c>
      <c r="NG179" s="981">
        <v>279.600936126053</v>
      </c>
      <c r="NH179" s="981">
        <v>276.30134995531051</v>
      </c>
      <c r="NI179" s="981">
        <v>272.59887080156017</v>
      </c>
      <c r="NJ179" s="981">
        <v>280.05324362070689</v>
      </c>
      <c r="NK179" s="981">
        <v>281.49840443936216</v>
      </c>
      <c r="NL179" s="981">
        <v>289.25705165587476</v>
      </c>
      <c r="NM179" s="981">
        <v>304.58504282600484</v>
      </c>
    </row>
    <row r="180" spans="1:377">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980">
        <v>83.262668956395771</v>
      </c>
      <c r="FP180" s="980">
        <v>84.456685303052708</v>
      </c>
      <c r="FQ180" s="980">
        <v>83.48151724496978</v>
      </c>
      <c r="FR180" s="980">
        <v>81.761375267384238</v>
      </c>
      <c r="FS180" s="980">
        <v>83.051718105215613</v>
      </c>
      <c r="FT180" s="980">
        <v>81.347241220773697</v>
      </c>
      <c r="FU180" s="980">
        <v>80.085802286204697</v>
      </c>
      <c r="FV180" s="980">
        <v>78.267548867184701</v>
      </c>
      <c r="FW180" s="980">
        <v>78.240200482242074</v>
      </c>
      <c r="FX180" s="980">
        <v>77.448254383263304</v>
      </c>
      <c r="FY180" s="980">
        <v>79.202076184456175</v>
      </c>
      <c r="FZ180" s="980">
        <v>79.139036301332965</v>
      </c>
      <c r="GA180" s="980">
        <v>78.817325146452774</v>
      </c>
      <c r="GB180" s="980">
        <v>78.840628546928073</v>
      </c>
      <c r="GC180" s="980">
        <v>79.007531046584987</v>
      </c>
      <c r="GD180" s="980">
        <v>79.27789734511471</v>
      </c>
      <c r="GE180" s="980">
        <v>78.506539804152666</v>
      </c>
      <c r="GF180" s="980">
        <v>77.363053090703218</v>
      </c>
      <c r="GG180" s="980">
        <v>76.829520844704561</v>
      </c>
      <c r="GH180" s="980">
        <v>76.980931642908686</v>
      </c>
      <c r="GI180" s="980">
        <v>76.749379229688117</v>
      </c>
      <c r="GJ180" s="980">
        <v>76.828884252225535</v>
      </c>
      <c r="GK180" s="980">
        <v>77.931545815945157</v>
      </c>
      <c r="GL180" s="980">
        <v>78.695368981730695</v>
      </c>
      <c r="GM180" s="980">
        <v>80.265390641885915</v>
      </c>
      <c r="GN180" s="980">
        <v>83.519352061911732</v>
      </c>
      <c r="GO180" s="980">
        <v>84.796732552264757</v>
      </c>
      <c r="GP180" s="980">
        <v>85.998025940496518</v>
      </c>
      <c r="GQ180" s="980">
        <v>88.927983130612162</v>
      </c>
      <c r="GR180" s="980">
        <v>89.93465921316843</v>
      </c>
      <c r="GS180" s="980">
        <v>90.553881826015598</v>
      </c>
      <c r="GT180" s="980">
        <v>90.45473987250304</v>
      </c>
      <c r="GU180" s="980">
        <v>90.353901037252172</v>
      </c>
      <c r="GV180" s="980">
        <v>90.599607851486837</v>
      </c>
      <c r="GW180" s="980">
        <v>90.33624974433144</v>
      </c>
      <c r="GX180" s="980">
        <v>90.881988179997123</v>
      </c>
      <c r="GY180" s="980">
        <v>90.258809028986576</v>
      </c>
      <c r="GZ180" s="980">
        <v>92.08896221973113</v>
      </c>
      <c r="HA180" s="980">
        <v>92.332692308602674</v>
      </c>
      <c r="HB180" s="980">
        <v>93.277497276337456</v>
      </c>
      <c r="HC180" s="980">
        <v>95.027970423869775</v>
      </c>
      <c r="HD180" s="980">
        <v>95.346097993237919</v>
      </c>
      <c r="HE180" s="980">
        <v>94.733147758741907</v>
      </c>
      <c r="HF180" s="980">
        <v>95.522503405835209</v>
      </c>
      <c r="HG180" s="980">
        <v>96.73381983117433</v>
      </c>
      <c r="HH180" s="980">
        <v>95.390109901204042</v>
      </c>
      <c r="HI180" s="980">
        <v>95.058850404422643</v>
      </c>
      <c r="HJ180" s="980">
        <v>95.726164867332912</v>
      </c>
      <c r="HK180" s="980">
        <v>97.188308365660376</v>
      </c>
      <c r="HL180" s="980">
        <v>97.464322498726176</v>
      </c>
      <c r="HM180" s="980">
        <v>97.788091659649524</v>
      </c>
      <c r="HN180" s="980">
        <v>98.049180562335181</v>
      </c>
      <c r="HO180" s="980">
        <v>97.405907998948464</v>
      </c>
      <c r="HP180" s="980">
        <v>97.409941270154945</v>
      </c>
      <c r="HQ180" s="980">
        <v>98.218600817105468</v>
      </c>
      <c r="HR180" s="980">
        <v>100.18793936432824</v>
      </c>
      <c r="HS180" s="980">
        <v>99.714907100706597</v>
      </c>
      <c r="HT180" s="980">
        <v>99.884433576679555</v>
      </c>
      <c r="HU180" s="980">
        <v>98.967373165849651</v>
      </c>
      <c r="HV180" s="980">
        <v>99.916753378916724</v>
      </c>
      <c r="HW180" s="980">
        <v>100</v>
      </c>
      <c r="HX180" s="980">
        <v>99.646304414301085</v>
      </c>
      <c r="HY180" s="980">
        <v>100.86478466431642</v>
      </c>
      <c r="HZ180" s="980">
        <v>101.28028914188012</v>
      </c>
      <c r="IA180" s="980">
        <v>101.55533660027523</v>
      </c>
      <c r="IB180" s="980">
        <v>103.38575911946813</v>
      </c>
      <c r="IC180" s="980">
        <v>103.50713434860684</v>
      </c>
      <c r="ID180" s="980">
        <v>104.2056309062208</v>
      </c>
      <c r="IE180" s="980">
        <v>104.18825315500254</v>
      </c>
      <c r="IF180" s="980">
        <v>104.40011068376411</v>
      </c>
      <c r="IG180" s="980">
        <v>105.73722774177926</v>
      </c>
      <c r="IH180" s="980">
        <v>106.14659130677384</v>
      </c>
      <c r="II180" s="980">
        <v>106.39605848790838</v>
      </c>
      <c r="IJ180" s="980">
        <v>106.60999223995252</v>
      </c>
      <c r="IK180" s="980">
        <v>106.74700384469961</v>
      </c>
      <c r="IL180" s="980">
        <v>106.99363324501445</v>
      </c>
      <c r="IM180" s="980">
        <v>107.12543514958078</v>
      </c>
      <c r="IN180" s="980">
        <v>106.80756961120869</v>
      </c>
      <c r="IO180" s="980">
        <v>107.18763710240397</v>
      </c>
      <c r="IP180" s="980">
        <v>107.20987934529253</v>
      </c>
      <c r="IQ180" s="980">
        <v>107.28295490211363</v>
      </c>
      <c r="IR180" s="980">
        <v>107.5316493065762</v>
      </c>
      <c r="IS180" s="980">
        <v>107.25632511076782</v>
      </c>
      <c r="IT180" s="980">
        <v>107.3772861984089</v>
      </c>
      <c r="IU180" s="980">
        <v>107.40889357789115</v>
      </c>
      <c r="IV180" s="980">
        <v>107.76213807535812</v>
      </c>
      <c r="IW180" s="980">
        <v>108.73357589684835</v>
      </c>
      <c r="IX180" s="980">
        <v>109.72882494985423</v>
      </c>
      <c r="IY180" s="980">
        <v>109.87470627137564</v>
      </c>
      <c r="IZ180" s="980">
        <v>110.29788988735598</v>
      </c>
      <c r="JA180" s="980">
        <v>111.11246266099207</v>
      </c>
      <c r="JB180" s="980">
        <v>111.42886780486565</v>
      </c>
      <c r="JC180" s="980">
        <v>113.25273420533334</v>
      </c>
      <c r="JD180" s="980">
        <v>114.55980330489172</v>
      </c>
      <c r="JE180" s="980">
        <v>115.57071961945644</v>
      </c>
      <c r="JF180" s="980">
        <v>114.39501132628409</v>
      </c>
      <c r="JG180" s="980">
        <v>114.87062498290334</v>
      </c>
      <c r="JH180" s="980">
        <v>115.84084085483043</v>
      </c>
      <c r="JI180" s="980">
        <v>116.91040446037495</v>
      </c>
      <c r="JJ180" s="980">
        <v>116.60250809322812</v>
      </c>
      <c r="JK180" s="980">
        <v>116.73073582275543</v>
      </c>
      <c r="JL180" s="980">
        <v>116.90378064267541</v>
      </c>
      <c r="JM180" s="980">
        <v>116.95857166107051</v>
      </c>
      <c r="JN180" s="980">
        <v>118.16924826424095</v>
      </c>
      <c r="JO180" s="980">
        <v>120.11329051782481</v>
      </c>
      <c r="JP180" s="980">
        <v>118.93011890161387</v>
      </c>
      <c r="JQ180" s="980">
        <v>119.35947113482172</v>
      </c>
      <c r="JR180" s="980">
        <v>118.72956555763498</v>
      </c>
      <c r="JS180" s="980">
        <v>119.10042866579913</v>
      </c>
      <c r="JT180" s="980">
        <v>120.14496452547581</v>
      </c>
      <c r="JU180" s="980">
        <v>119.72482663754937</v>
      </c>
      <c r="JV180" s="980">
        <v>120.0091007188812</v>
      </c>
      <c r="JW180" s="980">
        <v>119.63593491322038</v>
      </c>
      <c r="JX180" s="980">
        <v>118.8365021791498</v>
      </c>
      <c r="JY180" s="980">
        <v>119.80399381888502</v>
      </c>
      <c r="JZ180" s="980">
        <v>119.75865238785366</v>
      </c>
      <c r="KA180" s="980">
        <v>119.08349745730139</v>
      </c>
      <c r="KB180" s="980">
        <v>119.03121384669279</v>
      </c>
      <c r="KC180" s="980">
        <v>119.3039325071162</v>
      </c>
      <c r="KD180" s="980">
        <v>118.92731319348395</v>
      </c>
      <c r="KE180" s="980">
        <v>119.04407869556846</v>
      </c>
      <c r="KF180" s="980">
        <v>120.95983238801493</v>
      </c>
      <c r="KG180" s="980">
        <v>120.91231035947909</v>
      </c>
      <c r="KH180" s="980">
        <v>122.00812582788699</v>
      </c>
      <c r="KI180" s="980">
        <v>123.6951905284774</v>
      </c>
      <c r="KJ180" s="980">
        <v>125.46839327614846</v>
      </c>
      <c r="KK180" s="980">
        <v>125.29769108754799</v>
      </c>
      <c r="KL180" s="980">
        <v>126.11632422163275</v>
      </c>
      <c r="KM180" s="980">
        <v>125.67555150396022</v>
      </c>
      <c r="KN180" s="980">
        <v>124.00474099941155</v>
      </c>
      <c r="KO180" s="980">
        <v>123.49690700027226</v>
      </c>
      <c r="KP180" s="980">
        <v>124.28177049076098</v>
      </c>
      <c r="KQ180" s="980">
        <v>126.49456231502235</v>
      </c>
      <c r="KR180" s="980">
        <v>127.62826550082428</v>
      </c>
      <c r="KS180" s="980">
        <v>129.61067880606996</v>
      </c>
      <c r="KT180" s="980">
        <v>129.00090166363933</v>
      </c>
      <c r="KU180" s="980">
        <v>128.44697367815843</v>
      </c>
      <c r="KV180" s="980">
        <v>128.83131953183127</v>
      </c>
      <c r="KW180" s="980">
        <v>130.49331765916494</v>
      </c>
      <c r="KX180" s="980">
        <v>133.476612042619</v>
      </c>
      <c r="KY180" s="980">
        <v>129.77599819731054</v>
      </c>
      <c r="KZ180" s="980">
        <v>130.07756821777835</v>
      </c>
      <c r="LA180" s="980">
        <v>131.23038789618957</v>
      </c>
      <c r="LB180" s="980">
        <v>133.47168518423754</v>
      </c>
      <c r="LC180" s="980">
        <v>134.66666583771269</v>
      </c>
      <c r="LD180" s="980">
        <v>135.60334944949497</v>
      </c>
      <c r="LE180" s="980">
        <v>140.47473738367367</v>
      </c>
      <c r="LF180" s="980">
        <v>141.73830073948091</v>
      </c>
      <c r="LG180" s="980">
        <v>141.7687564792256</v>
      </c>
      <c r="LH180" s="980">
        <v>141.92250719046015</v>
      </c>
      <c r="LI180" s="980">
        <v>142.51404470624209</v>
      </c>
      <c r="LJ180" s="980">
        <v>145.57624838467103</v>
      </c>
      <c r="LK180" s="980">
        <v>145.31299453465564</v>
      </c>
      <c r="LL180" s="980">
        <v>143.96214260183626</v>
      </c>
      <c r="LM180" s="980">
        <v>144.84386012259452</v>
      </c>
      <c r="LN180" s="980">
        <v>148.14174982078478</v>
      </c>
      <c r="LO180" s="980">
        <v>152.77777015169625</v>
      </c>
      <c r="LP180" s="980">
        <v>165.75052371272619</v>
      </c>
      <c r="LQ180" s="980">
        <v>172.52586642631795</v>
      </c>
      <c r="LR180" s="980">
        <v>182.34487242507649</v>
      </c>
      <c r="LS180" s="980">
        <v>177.62812334654609</v>
      </c>
      <c r="LT180" s="980">
        <v>180.05846562295463</v>
      </c>
      <c r="LU180" s="980">
        <v>180.07449327961024</v>
      </c>
      <c r="LV180" s="980">
        <v>187.28884719014999</v>
      </c>
      <c r="LW180" s="980">
        <v>187.31121259054103</v>
      </c>
      <c r="LX180" s="980">
        <v>185.59934405896752</v>
      </c>
      <c r="LY180" s="980">
        <v>185.29229308500194</v>
      </c>
      <c r="LZ180" s="980">
        <v>186.77913290836608</v>
      </c>
      <c r="MA180" s="980">
        <v>189.00548848425504</v>
      </c>
      <c r="MB180" s="980">
        <v>191.35662113471346</v>
      </c>
      <c r="MC180" s="980">
        <v>193.60044060823381</v>
      </c>
      <c r="MD180" s="980">
        <v>188.7350645600099</v>
      </c>
      <c r="ME180" s="980">
        <v>189.32037199526346</v>
      </c>
      <c r="MF180" s="980">
        <v>193.37598314182938</v>
      </c>
      <c r="MG180" s="980">
        <v>195.32063729687326</v>
      </c>
      <c r="MH180" s="980">
        <v>203.38502209846828</v>
      </c>
      <c r="MI180" s="980">
        <v>204.91751019370653</v>
      </c>
      <c r="MJ180" s="980">
        <v>203.22398576668198</v>
      </c>
      <c r="MK180" s="980">
        <v>200.98856652207533</v>
      </c>
      <c r="ML180" s="980">
        <v>202.02063347011821</v>
      </c>
      <c r="MM180" s="980">
        <v>203.22311767039955</v>
      </c>
      <c r="MN180" s="980">
        <v>204.96208116533575</v>
      </c>
      <c r="MO180" s="980">
        <v>215.48441625278872</v>
      </c>
      <c r="MP180" s="980">
        <v>206.8103776468848</v>
      </c>
      <c r="MQ180" s="980">
        <v>203.35207106033883</v>
      </c>
      <c r="MR180" s="981">
        <v>203.86187687060939</v>
      </c>
      <c r="MS180" s="981">
        <v>212.04816982560885</v>
      </c>
      <c r="MT180" s="981">
        <v>213.14574936914974</v>
      </c>
      <c r="MU180" s="981">
        <v>214.98747910362525</v>
      </c>
      <c r="MV180" s="981">
        <v>210.73781200847185</v>
      </c>
      <c r="MW180" s="981">
        <v>210.95498901197624</v>
      </c>
      <c r="MX180" s="981">
        <v>213.11846545622495</v>
      </c>
      <c r="MY180" s="981">
        <v>214.4931512013938</v>
      </c>
      <c r="MZ180" s="981">
        <v>215.71567695684104</v>
      </c>
      <c r="NA180" s="981">
        <v>218.4729068145877</v>
      </c>
      <c r="NB180" s="981">
        <v>229.5154101532126</v>
      </c>
      <c r="NC180" s="981">
        <v>229.22814610917683</v>
      </c>
      <c r="ND180" s="981">
        <v>226.42944706616186</v>
      </c>
      <c r="NE180" s="981">
        <v>228.36773663141273</v>
      </c>
      <c r="NF180" s="981">
        <v>231.45488993911002</v>
      </c>
      <c r="NG180" s="981">
        <v>229.9836282226787</v>
      </c>
      <c r="NH180" s="981">
        <v>230.59849624611724</v>
      </c>
      <c r="NI180" s="981">
        <v>231.71097645555452</v>
      </c>
      <c r="NJ180" s="981">
        <v>231.29216007727811</v>
      </c>
      <c r="NK180" s="981">
        <v>231.28281779659912</v>
      </c>
      <c r="NL180" s="981">
        <v>230.92303288982123</v>
      </c>
      <c r="NM180" s="981">
        <v>237.06315567728194</v>
      </c>
    </row>
    <row r="181" spans="1:377">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980">
        <v>80.810077829181097</v>
      </c>
      <c r="FP181" s="980">
        <v>82.124142467269479</v>
      </c>
      <c r="FQ181" s="980">
        <v>82.493937649586428</v>
      </c>
      <c r="FR181" s="980">
        <v>82.586488834034071</v>
      </c>
      <c r="FS181" s="980">
        <v>82.59499018576598</v>
      </c>
      <c r="FT181" s="980">
        <v>82.465016199952572</v>
      </c>
      <c r="FU181" s="980">
        <v>82.562408696654089</v>
      </c>
      <c r="FV181" s="980">
        <v>84.288206635276836</v>
      </c>
      <c r="FW181" s="980">
        <v>85.31000526504576</v>
      </c>
      <c r="FX181" s="980">
        <v>85.479461132403856</v>
      </c>
      <c r="FY181" s="980">
        <v>83.077932754999438</v>
      </c>
      <c r="FZ181" s="980">
        <v>83.585604603147871</v>
      </c>
      <c r="GA181" s="980">
        <v>82.70547894422441</v>
      </c>
      <c r="GB181" s="980">
        <v>83.459723174078036</v>
      </c>
      <c r="GC181" s="980">
        <v>85.877446987917679</v>
      </c>
      <c r="GD181" s="980">
        <v>87.521221670085396</v>
      </c>
      <c r="GE181" s="980">
        <v>88.221755102466673</v>
      </c>
      <c r="GF181" s="980">
        <v>86.173290675978976</v>
      </c>
      <c r="GG181" s="980">
        <v>86.179186530115729</v>
      </c>
      <c r="GH181" s="980">
        <v>88.062815001002335</v>
      </c>
      <c r="GI181" s="980">
        <v>88.585646965110186</v>
      </c>
      <c r="GJ181" s="980">
        <v>88.428345201842234</v>
      </c>
      <c r="GK181" s="980">
        <v>86.078819304824322</v>
      </c>
      <c r="GL181" s="980">
        <v>85.627956905667389</v>
      </c>
      <c r="GM181" s="980">
        <v>85.72839681174888</v>
      </c>
      <c r="GN181" s="980">
        <v>87.590000929491822</v>
      </c>
      <c r="GO181" s="980">
        <v>89.736239931286178</v>
      </c>
      <c r="GP181" s="980">
        <v>91.762818980111888</v>
      </c>
      <c r="GQ181" s="980">
        <v>92.623930880111587</v>
      </c>
      <c r="GR181" s="980">
        <v>91.309928209377318</v>
      </c>
      <c r="GS181" s="980">
        <v>92.430888958132073</v>
      </c>
      <c r="GT181" s="980">
        <v>94.461654218313512</v>
      </c>
      <c r="GU181" s="980">
        <v>95.020753915019114</v>
      </c>
      <c r="GV181" s="980">
        <v>94.349645315455007</v>
      </c>
      <c r="GW181" s="980">
        <v>94.085810126583297</v>
      </c>
      <c r="GX181" s="980">
        <v>92.827423907130367</v>
      </c>
      <c r="GY181" s="980">
        <v>90.700227098828279</v>
      </c>
      <c r="GZ181" s="980">
        <v>94.837910004522826</v>
      </c>
      <c r="HA181" s="980">
        <v>95.907002520050114</v>
      </c>
      <c r="HB181" s="980">
        <v>101.70672270530787</v>
      </c>
      <c r="HC181" s="980">
        <v>98.775317242420371</v>
      </c>
      <c r="HD181" s="980">
        <v>99.336934996857948</v>
      </c>
      <c r="HE181" s="980">
        <v>97.41737981936086</v>
      </c>
      <c r="HF181" s="980">
        <v>97.088187762761777</v>
      </c>
      <c r="HG181" s="980">
        <v>100.28627985910926</v>
      </c>
      <c r="HH181" s="980">
        <v>99.905511165261231</v>
      </c>
      <c r="HI181" s="980">
        <v>99.430260126596423</v>
      </c>
      <c r="HJ181" s="980">
        <v>97.980903797918486</v>
      </c>
      <c r="HK181" s="980">
        <v>98.422124071273615</v>
      </c>
      <c r="HL181" s="980">
        <v>99.203900695056191</v>
      </c>
      <c r="HM181" s="980">
        <v>102.01424497091381</v>
      </c>
      <c r="HN181" s="980">
        <v>104.24197057958141</v>
      </c>
      <c r="HO181" s="980">
        <v>99.703835322411493</v>
      </c>
      <c r="HP181" s="980">
        <v>98.461969297553637</v>
      </c>
      <c r="HQ181" s="980">
        <v>99.396470343192391</v>
      </c>
      <c r="HR181" s="980">
        <v>99.829930474471126</v>
      </c>
      <c r="HS181" s="980">
        <v>100.55206437837666</v>
      </c>
      <c r="HT181" s="980">
        <v>100.1415248964814</v>
      </c>
      <c r="HU181" s="980">
        <v>99.467393722861047</v>
      </c>
      <c r="HV181" s="980">
        <v>99.503529026867596</v>
      </c>
      <c r="HW181" s="980">
        <v>100</v>
      </c>
      <c r="HX181" s="980">
        <v>99.944070720227472</v>
      </c>
      <c r="HY181" s="980">
        <v>101.47959774507595</v>
      </c>
      <c r="HZ181" s="980">
        <v>99.915357868380212</v>
      </c>
      <c r="IA181" s="980">
        <v>99.910646831734823</v>
      </c>
      <c r="IB181" s="980">
        <v>100.64167450181455</v>
      </c>
      <c r="IC181" s="980">
        <v>100.19164680306126</v>
      </c>
      <c r="ID181" s="980">
        <v>101.02116252474708</v>
      </c>
      <c r="IE181" s="980">
        <v>101.31768628093191</v>
      </c>
      <c r="IF181" s="980">
        <v>100.84899623344717</v>
      </c>
      <c r="IG181" s="980">
        <v>101.45847579092728</v>
      </c>
      <c r="IH181" s="980">
        <v>99.834909010290161</v>
      </c>
      <c r="II181" s="980">
        <v>99.637390688612356</v>
      </c>
      <c r="IJ181" s="980">
        <v>99.054221669494524</v>
      </c>
      <c r="IK181" s="980">
        <v>98.322555109401506</v>
      </c>
      <c r="IL181" s="980">
        <v>100.38365001406694</v>
      </c>
      <c r="IM181" s="980">
        <v>100.78821518997458</v>
      </c>
      <c r="IN181" s="980">
        <v>100.95042356121827</v>
      </c>
      <c r="IO181" s="980">
        <v>102.08075520517694</v>
      </c>
      <c r="IP181" s="980">
        <v>105.51392603982228</v>
      </c>
      <c r="IQ181" s="980">
        <v>105.18805965947787</v>
      </c>
      <c r="IR181" s="980">
        <v>104.24179114182837</v>
      </c>
      <c r="IS181" s="980">
        <v>103.03337679798217</v>
      </c>
      <c r="IT181" s="980">
        <v>103.8223315358144</v>
      </c>
      <c r="IU181" s="980">
        <v>102.96566676788402</v>
      </c>
      <c r="IV181" s="980">
        <v>104.21938464244707</v>
      </c>
      <c r="IW181" s="980">
        <v>105.58395442557065</v>
      </c>
      <c r="IX181" s="980">
        <v>107.52141134569474</v>
      </c>
      <c r="IY181" s="980">
        <v>104.91241100297445</v>
      </c>
      <c r="IZ181" s="980">
        <v>107.03734964234235</v>
      </c>
      <c r="JA181" s="980">
        <v>108.2069720479885</v>
      </c>
      <c r="JB181" s="980">
        <v>105.22934298252703</v>
      </c>
      <c r="JC181" s="980">
        <v>105.8949760210065</v>
      </c>
      <c r="JD181" s="980">
        <v>106.00150262102031</v>
      </c>
      <c r="JE181" s="980">
        <v>105.79902591757275</v>
      </c>
      <c r="JF181" s="980">
        <v>105.10053879741191</v>
      </c>
      <c r="JG181" s="980">
        <v>107.71012658736753</v>
      </c>
      <c r="JH181" s="980">
        <v>111.42969911977282</v>
      </c>
      <c r="JI181" s="980">
        <v>112.05307529211736</v>
      </c>
      <c r="JJ181" s="980">
        <v>111.84606194981359</v>
      </c>
      <c r="JK181" s="980">
        <v>110.78309299974339</v>
      </c>
      <c r="JL181" s="980">
        <v>110.22500385727861</v>
      </c>
      <c r="JM181" s="980">
        <v>109.06291083202591</v>
      </c>
      <c r="JN181" s="980">
        <v>112.46875966991368</v>
      </c>
      <c r="JO181" s="980">
        <v>113.39202730807845</v>
      </c>
      <c r="JP181" s="980">
        <v>111.59338820254025</v>
      </c>
      <c r="JQ181" s="980">
        <v>112.83254532332931</v>
      </c>
      <c r="JR181" s="980">
        <v>112.94460299590779</v>
      </c>
      <c r="JS181" s="980">
        <v>116.97352043390892</v>
      </c>
      <c r="JT181" s="980">
        <v>117.87087039173886</v>
      </c>
      <c r="JU181" s="980">
        <v>123.99310106406701</v>
      </c>
      <c r="JV181" s="980">
        <v>128.95239944671098</v>
      </c>
      <c r="JW181" s="980">
        <v>124.15120007798561</v>
      </c>
      <c r="JX181" s="980">
        <v>121.24356074798331</v>
      </c>
      <c r="JY181" s="980">
        <v>121.46560244849603</v>
      </c>
      <c r="JZ181" s="980">
        <v>125.42707452784882</v>
      </c>
      <c r="KA181" s="980">
        <v>123.9966499798056</v>
      </c>
      <c r="KB181" s="980">
        <v>121.44160308211325</v>
      </c>
      <c r="KC181" s="980">
        <v>120.5610496523955</v>
      </c>
      <c r="KD181" s="980">
        <v>118.28554352095952</v>
      </c>
      <c r="KE181" s="980">
        <v>118.24718785568027</v>
      </c>
      <c r="KF181" s="980">
        <v>118.06328015673716</v>
      </c>
      <c r="KG181" s="980">
        <v>119.85960688001641</v>
      </c>
      <c r="KH181" s="980">
        <v>121.29136695614963</v>
      </c>
      <c r="KI181" s="980">
        <v>120.53391808334941</v>
      </c>
      <c r="KJ181" s="980">
        <v>119.71626933343948</v>
      </c>
      <c r="KK181" s="980">
        <v>120.13840190535812</v>
      </c>
      <c r="KL181" s="980">
        <v>121.52386304408166</v>
      </c>
      <c r="KM181" s="980">
        <v>121.05069562588541</v>
      </c>
      <c r="KN181" s="980">
        <v>123.42948648488004</v>
      </c>
      <c r="KO181" s="980">
        <v>123.52820617327201</v>
      </c>
      <c r="KP181" s="980">
        <v>124.74795603226244</v>
      </c>
      <c r="KQ181" s="980">
        <v>130.12552279250312</v>
      </c>
      <c r="KR181" s="980">
        <v>132.240748724816</v>
      </c>
      <c r="KS181" s="980">
        <v>139.6872031699327</v>
      </c>
      <c r="KT181" s="980">
        <v>132.01172087814473</v>
      </c>
      <c r="KU181" s="980">
        <v>130.21534389011049</v>
      </c>
      <c r="KV181" s="980">
        <v>125.7550756545368</v>
      </c>
      <c r="KW181" s="980">
        <v>125.22376802915663</v>
      </c>
      <c r="KX181" s="980">
        <v>129.381061246207</v>
      </c>
      <c r="KY181" s="980">
        <v>130.6624697810102</v>
      </c>
      <c r="KZ181" s="980">
        <v>130.18636753913458</v>
      </c>
      <c r="LA181" s="980">
        <v>128.20424721670901</v>
      </c>
      <c r="LB181" s="980">
        <v>129.03124163177216</v>
      </c>
      <c r="LC181" s="980">
        <v>129.53611112402962</v>
      </c>
      <c r="LD181" s="980">
        <v>133.34737120773988</v>
      </c>
      <c r="LE181" s="980">
        <v>130.92059524869043</v>
      </c>
      <c r="LF181" s="980">
        <v>132.20354891143634</v>
      </c>
      <c r="LG181" s="980">
        <v>132.49957495022744</v>
      </c>
      <c r="LH181" s="980">
        <v>131.3315384944828</v>
      </c>
      <c r="LI181" s="980">
        <v>131.7860668169694</v>
      </c>
      <c r="LJ181" s="980">
        <v>131.95189808847101</v>
      </c>
      <c r="LK181" s="980">
        <v>133.03622031103396</v>
      </c>
      <c r="LL181" s="980">
        <v>133.9801399533151</v>
      </c>
      <c r="LM181" s="980">
        <v>135.30319797540398</v>
      </c>
      <c r="LN181" s="980">
        <v>137.48510123950237</v>
      </c>
      <c r="LO181" s="980">
        <v>142.59861649703475</v>
      </c>
      <c r="LP181" s="980">
        <v>154.53126546234256</v>
      </c>
      <c r="LQ181" s="980">
        <v>157.5153445061824</v>
      </c>
      <c r="LR181" s="980">
        <v>155.52346722969685</v>
      </c>
      <c r="LS181" s="980">
        <v>156.60044174068113</v>
      </c>
      <c r="LT181" s="980">
        <v>154.77359406375726</v>
      </c>
      <c r="LU181" s="980">
        <v>156.14801605758922</v>
      </c>
      <c r="LV181" s="980">
        <v>158.78168014132106</v>
      </c>
      <c r="LW181" s="980">
        <v>162.6399147088058</v>
      </c>
      <c r="LX181" s="980">
        <v>162.90411914846962</v>
      </c>
      <c r="LY181" s="980">
        <v>162.24181079702046</v>
      </c>
      <c r="LZ181" s="980">
        <v>162.5752113358358</v>
      </c>
      <c r="MA181" s="980">
        <v>164.52389179928485</v>
      </c>
      <c r="MB181" s="980">
        <v>165.8276691417538</v>
      </c>
      <c r="MC181" s="980">
        <v>164.3813637700311</v>
      </c>
      <c r="MD181" s="980">
        <v>164.76769869083969</v>
      </c>
      <c r="ME181" s="980">
        <v>164.22998533360368</v>
      </c>
      <c r="MF181" s="980">
        <v>160.68602627667593</v>
      </c>
      <c r="MG181" s="980">
        <v>161.09882734480956</v>
      </c>
      <c r="MH181" s="980">
        <v>163.76363344387292</v>
      </c>
      <c r="MI181" s="980">
        <v>167.08128777714609</v>
      </c>
      <c r="MJ181" s="980">
        <v>168.78806547302926</v>
      </c>
      <c r="MK181" s="980">
        <v>162.99247250350047</v>
      </c>
      <c r="ML181" s="980">
        <v>165.43840830108434</v>
      </c>
      <c r="MM181" s="980">
        <v>169.67718541205988</v>
      </c>
      <c r="MN181" s="980">
        <v>171.31662455254644</v>
      </c>
      <c r="MO181" s="980">
        <v>170.93895317697991</v>
      </c>
      <c r="MP181" s="980">
        <v>174.30198939487383</v>
      </c>
      <c r="MQ181" s="980">
        <v>170.32009776355505</v>
      </c>
      <c r="MR181" s="981">
        <v>170.68817642287394</v>
      </c>
      <c r="MS181" s="981">
        <v>170.76716162738887</v>
      </c>
      <c r="MT181" s="981">
        <v>168.26575763990743</v>
      </c>
      <c r="MU181" s="981">
        <v>168.73525204766656</v>
      </c>
      <c r="MV181" s="981">
        <v>168.452217509051</v>
      </c>
      <c r="MW181" s="981">
        <v>167.46869393747147</v>
      </c>
      <c r="MX181" s="981">
        <v>167.26346295362512</v>
      </c>
      <c r="MY181" s="981">
        <v>168.44901260279832</v>
      </c>
      <c r="MZ181" s="981">
        <v>169.4987955453922</v>
      </c>
      <c r="NA181" s="981">
        <v>169.65770246143671</v>
      </c>
      <c r="NB181" s="981">
        <v>172.82155183805673</v>
      </c>
      <c r="NC181" s="981">
        <v>172.7463720055801</v>
      </c>
      <c r="ND181" s="981">
        <v>175.73188215034253</v>
      </c>
      <c r="NE181" s="981">
        <v>174.98817352360476</v>
      </c>
      <c r="NF181" s="981">
        <v>175.75793471698938</v>
      </c>
      <c r="NG181" s="981">
        <v>187.17174000452221</v>
      </c>
      <c r="NH181" s="981">
        <v>189.33690583190517</v>
      </c>
      <c r="NI181" s="981">
        <v>190.85329126202302</v>
      </c>
      <c r="NJ181" s="981">
        <v>197.08758003437688</v>
      </c>
      <c r="NK181" s="981">
        <v>202.12696389397772</v>
      </c>
      <c r="NL181" s="981">
        <v>212.66293802437826</v>
      </c>
      <c r="NM181" s="981">
        <v>250.84325734826507</v>
      </c>
    </row>
    <row r="182" spans="1:377">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980">
        <v>80.810077829181097</v>
      </c>
      <c r="FP182" s="980">
        <v>82.124142467269479</v>
      </c>
      <c r="FQ182" s="980">
        <v>82.493937649586428</v>
      </c>
      <c r="FR182" s="980">
        <v>82.586488834034071</v>
      </c>
      <c r="FS182" s="980">
        <v>82.59499018576598</v>
      </c>
      <c r="FT182" s="980">
        <v>82.465016199952572</v>
      </c>
      <c r="FU182" s="980">
        <v>82.562408696654089</v>
      </c>
      <c r="FV182" s="980">
        <v>84.288206635276836</v>
      </c>
      <c r="FW182" s="980">
        <v>85.31000526504576</v>
      </c>
      <c r="FX182" s="980">
        <v>85.479461132403856</v>
      </c>
      <c r="FY182" s="980">
        <v>83.077932754999438</v>
      </c>
      <c r="FZ182" s="980">
        <v>83.585604603147871</v>
      </c>
      <c r="GA182" s="980">
        <v>82.705478944224424</v>
      </c>
      <c r="GB182" s="980">
        <v>83.459723174078036</v>
      </c>
      <c r="GC182" s="980">
        <v>85.877446987917679</v>
      </c>
      <c r="GD182" s="980">
        <v>87.521221670085396</v>
      </c>
      <c r="GE182" s="980">
        <v>88.221755102466673</v>
      </c>
      <c r="GF182" s="980">
        <v>86.173290675978976</v>
      </c>
      <c r="GG182" s="980">
        <v>86.179186530115729</v>
      </c>
      <c r="GH182" s="980">
        <v>88.062815001002335</v>
      </c>
      <c r="GI182" s="980">
        <v>88.585646965110186</v>
      </c>
      <c r="GJ182" s="980">
        <v>88.428345201842234</v>
      </c>
      <c r="GK182" s="980">
        <v>86.078819304824322</v>
      </c>
      <c r="GL182" s="980">
        <v>85.627956905667375</v>
      </c>
      <c r="GM182" s="980">
        <v>85.72839681174888</v>
      </c>
      <c r="GN182" s="980">
        <v>87.590000929491822</v>
      </c>
      <c r="GO182" s="980">
        <v>89.736239931286178</v>
      </c>
      <c r="GP182" s="980">
        <v>91.762818980111888</v>
      </c>
      <c r="GQ182" s="980">
        <v>92.623930880111587</v>
      </c>
      <c r="GR182" s="980">
        <v>91.309928209377333</v>
      </c>
      <c r="GS182" s="980">
        <v>92.430888958132059</v>
      </c>
      <c r="GT182" s="980">
        <v>94.461654218313512</v>
      </c>
      <c r="GU182" s="980">
        <v>95.020753915019114</v>
      </c>
      <c r="GV182" s="980">
        <v>94.349645315454993</v>
      </c>
      <c r="GW182" s="980">
        <v>94.085810126583311</v>
      </c>
      <c r="GX182" s="980">
        <v>92.827423907130367</v>
      </c>
      <c r="GY182" s="980">
        <v>90.700227098828279</v>
      </c>
      <c r="GZ182" s="980">
        <v>94.837910004522826</v>
      </c>
      <c r="HA182" s="980">
        <v>95.907002520050099</v>
      </c>
      <c r="HB182" s="980">
        <v>101.70672270530788</v>
      </c>
      <c r="HC182" s="980">
        <v>98.775317242420371</v>
      </c>
      <c r="HD182" s="980">
        <v>99.336934996857948</v>
      </c>
      <c r="HE182" s="980">
        <v>97.41737981936086</v>
      </c>
      <c r="HF182" s="980">
        <v>97.088187762761777</v>
      </c>
      <c r="HG182" s="980">
        <v>100.28627985910926</v>
      </c>
      <c r="HH182" s="980">
        <v>99.905511165261231</v>
      </c>
      <c r="HI182" s="980">
        <v>99.430260126596437</v>
      </c>
      <c r="HJ182" s="980">
        <v>97.980903797918486</v>
      </c>
      <c r="HK182" s="980">
        <v>98.422124071273615</v>
      </c>
      <c r="HL182" s="980">
        <v>99.203900695056191</v>
      </c>
      <c r="HM182" s="980">
        <v>102.01424497091381</v>
      </c>
      <c r="HN182" s="980">
        <v>104.24197057958141</v>
      </c>
      <c r="HO182" s="980">
        <v>99.703835322411493</v>
      </c>
      <c r="HP182" s="980">
        <v>98.461969297553651</v>
      </c>
      <c r="HQ182" s="980">
        <v>99.396470343192405</v>
      </c>
      <c r="HR182" s="980">
        <v>99.829930474471141</v>
      </c>
      <c r="HS182" s="980">
        <v>100.55206437837664</v>
      </c>
      <c r="HT182" s="980">
        <v>100.1415248964814</v>
      </c>
      <c r="HU182" s="980">
        <v>99.467393722861047</v>
      </c>
      <c r="HV182" s="980">
        <v>99.503529026867611</v>
      </c>
      <c r="HW182" s="980">
        <v>100</v>
      </c>
      <c r="HX182" s="980">
        <v>99.944070720227472</v>
      </c>
      <c r="HY182" s="980">
        <v>101.47959774507595</v>
      </c>
      <c r="HZ182" s="980">
        <v>99.915357868380212</v>
      </c>
      <c r="IA182" s="980">
        <v>99.910646831734823</v>
      </c>
      <c r="IB182" s="980">
        <v>100.64167450181455</v>
      </c>
      <c r="IC182" s="980">
        <v>100.19164680306126</v>
      </c>
      <c r="ID182" s="980">
        <v>101.02116252474708</v>
      </c>
      <c r="IE182" s="980">
        <v>101.31768628093191</v>
      </c>
      <c r="IF182" s="980">
        <v>100.84899623344717</v>
      </c>
      <c r="IG182" s="980">
        <v>101.45847579092728</v>
      </c>
      <c r="IH182" s="980">
        <v>99.834909010290161</v>
      </c>
      <c r="II182" s="980">
        <v>99.637390688612356</v>
      </c>
      <c r="IJ182" s="980">
        <v>99.054221669494524</v>
      </c>
      <c r="IK182" s="980">
        <v>98.322555109401506</v>
      </c>
      <c r="IL182" s="980">
        <v>100.38365001406696</v>
      </c>
      <c r="IM182" s="980">
        <v>100.78821518997459</v>
      </c>
      <c r="IN182" s="980">
        <v>100.95042356121829</v>
      </c>
      <c r="IO182" s="980">
        <v>102.08075520517696</v>
      </c>
      <c r="IP182" s="980">
        <v>105.51392603982228</v>
      </c>
      <c r="IQ182" s="980">
        <v>105.18805965947787</v>
      </c>
      <c r="IR182" s="980">
        <v>104.24179114182839</v>
      </c>
      <c r="IS182" s="980">
        <v>103.03337679798217</v>
      </c>
      <c r="IT182" s="980">
        <v>103.8223315358144</v>
      </c>
      <c r="IU182" s="980">
        <v>102.965666767884</v>
      </c>
      <c r="IV182" s="980">
        <v>104.21938464244707</v>
      </c>
      <c r="IW182" s="980">
        <v>105.58395442557065</v>
      </c>
      <c r="IX182" s="980">
        <v>107.52141134569473</v>
      </c>
      <c r="IY182" s="980">
        <v>104.91241100297444</v>
      </c>
      <c r="IZ182" s="980">
        <v>107.03734964234236</v>
      </c>
      <c r="JA182" s="980">
        <v>108.2069720479885</v>
      </c>
      <c r="JB182" s="980">
        <v>105.22934298252703</v>
      </c>
      <c r="JC182" s="980">
        <v>105.8949760210065</v>
      </c>
      <c r="JD182" s="980">
        <v>106.00150262102031</v>
      </c>
      <c r="JE182" s="980">
        <v>105.79902591757276</v>
      </c>
      <c r="JF182" s="980">
        <v>105.10053879741193</v>
      </c>
      <c r="JG182" s="980">
        <v>107.71012658736753</v>
      </c>
      <c r="JH182" s="980">
        <v>111.42969911977282</v>
      </c>
      <c r="JI182" s="980">
        <v>112.05307529211736</v>
      </c>
      <c r="JJ182" s="980">
        <v>111.84606194981359</v>
      </c>
      <c r="JK182" s="980">
        <v>110.7830929997434</v>
      </c>
      <c r="JL182" s="980">
        <v>110.22500385727862</v>
      </c>
      <c r="JM182" s="980">
        <v>109.06291083202591</v>
      </c>
      <c r="JN182" s="980">
        <v>112.46875966991368</v>
      </c>
      <c r="JO182" s="980">
        <v>113.39202730807845</v>
      </c>
      <c r="JP182" s="980">
        <v>111.59338820254025</v>
      </c>
      <c r="JQ182" s="980">
        <v>112.83254532332931</v>
      </c>
      <c r="JR182" s="980">
        <v>112.94460299590779</v>
      </c>
      <c r="JS182" s="980">
        <v>116.97352043390893</v>
      </c>
      <c r="JT182" s="980">
        <v>117.87087039173886</v>
      </c>
      <c r="JU182" s="980">
        <v>123.99310106406701</v>
      </c>
      <c r="JV182" s="980">
        <v>128.95239944671098</v>
      </c>
      <c r="JW182" s="980">
        <v>124.15120007798561</v>
      </c>
      <c r="JX182" s="980">
        <v>121.24356074798332</v>
      </c>
      <c r="JY182" s="980">
        <v>121.46560244849604</v>
      </c>
      <c r="JZ182" s="980">
        <v>125.42707452784882</v>
      </c>
      <c r="KA182" s="980">
        <v>123.9966499798056</v>
      </c>
      <c r="KB182" s="980">
        <v>121.44160308211325</v>
      </c>
      <c r="KC182" s="980">
        <v>120.5610496523955</v>
      </c>
      <c r="KD182" s="980">
        <v>118.28554352095951</v>
      </c>
      <c r="KE182" s="980">
        <v>118.24718785568028</v>
      </c>
      <c r="KF182" s="980">
        <v>118.06328015673716</v>
      </c>
      <c r="KG182" s="980">
        <v>119.85960688001643</v>
      </c>
      <c r="KH182" s="980">
        <v>121.29136695614964</v>
      </c>
      <c r="KI182" s="980">
        <v>120.53391808334941</v>
      </c>
      <c r="KJ182" s="980">
        <v>119.7162693334395</v>
      </c>
      <c r="KK182" s="980">
        <v>120.13840190535812</v>
      </c>
      <c r="KL182" s="980">
        <v>121.52386304408166</v>
      </c>
      <c r="KM182" s="980">
        <v>121.05069562588541</v>
      </c>
      <c r="KN182" s="980">
        <v>123.42948648488006</v>
      </c>
      <c r="KO182" s="980">
        <v>123.52820617327201</v>
      </c>
      <c r="KP182" s="980">
        <v>124.74795603226244</v>
      </c>
      <c r="KQ182" s="980">
        <v>130.12552279250315</v>
      </c>
      <c r="KR182" s="980">
        <v>132.240748724816</v>
      </c>
      <c r="KS182" s="980">
        <v>139.6872031699327</v>
      </c>
      <c r="KT182" s="980">
        <v>132.01172087814473</v>
      </c>
      <c r="KU182" s="980">
        <v>130.21534389011049</v>
      </c>
      <c r="KV182" s="980">
        <v>125.7550756545368</v>
      </c>
      <c r="KW182" s="980">
        <v>125.22376802915663</v>
      </c>
      <c r="KX182" s="980">
        <v>129.381061246207</v>
      </c>
      <c r="KY182" s="980">
        <v>130.6624697810102</v>
      </c>
      <c r="KZ182" s="980">
        <v>130.18636753913458</v>
      </c>
      <c r="LA182" s="980">
        <v>128.20424721670901</v>
      </c>
      <c r="LB182" s="980">
        <v>129.03124163177216</v>
      </c>
      <c r="LC182" s="980">
        <v>129.53611112402962</v>
      </c>
      <c r="LD182" s="980">
        <v>133.34737120773988</v>
      </c>
      <c r="LE182" s="980">
        <v>130.92059524869043</v>
      </c>
      <c r="LF182" s="980">
        <v>132.20354891143634</v>
      </c>
      <c r="LG182" s="980">
        <v>132.49957495022744</v>
      </c>
      <c r="LH182" s="980">
        <v>131.3315384944828</v>
      </c>
      <c r="LI182" s="980">
        <v>131.7860668169694</v>
      </c>
      <c r="LJ182" s="980">
        <v>131.95189808847101</v>
      </c>
      <c r="LK182" s="980">
        <v>133.03622031103396</v>
      </c>
      <c r="LL182" s="980">
        <v>133.9801399533151</v>
      </c>
      <c r="LM182" s="980">
        <v>135.30319797540398</v>
      </c>
      <c r="LN182" s="980">
        <v>137.48510123950237</v>
      </c>
      <c r="LO182" s="980">
        <v>142.59861649703475</v>
      </c>
      <c r="LP182" s="980">
        <v>154.53126546234256</v>
      </c>
      <c r="LQ182" s="980">
        <v>157.5153445061824</v>
      </c>
      <c r="LR182" s="980">
        <v>155.52346722969685</v>
      </c>
      <c r="LS182" s="980">
        <v>156.60044174068113</v>
      </c>
      <c r="LT182" s="980">
        <v>154.77359406375726</v>
      </c>
      <c r="LU182" s="980">
        <v>156.14801605758922</v>
      </c>
      <c r="LV182" s="980">
        <v>158.78168014132106</v>
      </c>
      <c r="LW182" s="980">
        <v>162.6399147088058</v>
      </c>
      <c r="LX182" s="980">
        <v>162.90411914846962</v>
      </c>
      <c r="LY182" s="980">
        <v>162.24181079702046</v>
      </c>
      <c r="LZ182" s="980">
        <v>162.5752113358358</v>
      </c>
      <c r="MA182" s="980">
        <v>164.52389179928485</v>
      </c>
      <c r="MB182" s="980">
        <v>165.8276691417538</v>
      </c>
      <c r="MC182" s="980">
        <v>164.3813637700311</v>
      </c>
      <c r="MD182" s="980">
        <v>164.76769869083969</v>
      </c>
      <c r="ME182" s="980">
        <v>164.22998533360371</v>
      </c>
      <c r="MF182" s="980">
        <v>160.68602627667593</v>
      </c>
      <c r="MG182" s="980">
        <v>161.09882734480956</v>
      </c>
      <c r="MH182" s="980">
        <v>163.76363344387292</v>
      </c>
      <c r="MI182" s="980">
        <v>167.08128777714609</v>
      </c>
      <c r="MJ182" s="980">
        <v>168.78806547302926</v>
      </c>
      <c r="MK182" s="980">
        <v>162.99247250350049</v>
      </c>
      <c r="ML182" s="980">
        <v>165.43840830108434</v>
      </c>
      <c r="MM182" s="980">
        <v>169.67718541205988</v>
      </c>
      <c r="MN182" s="980">
        <v>171.31662455254647</v>
      </c>
      <c r="MO182" s="980">
        <v>170.93895317697991</v>
      </c>
      <c r="MP182" s="980">
        <v>174.30198939487383</v>
      </c>
      <c r="MQ182" s="980">
        <v>170.32009776355508</v>
      </c>
      <c r="MR182" s="981">
        <v>170.68817642287394</v>
      </c>
      <c r="MS182" s="981">
        <v>170.76716162738887</v>
      </c>
      <c r="MT182" s="981">
        <v>168.26575763990743</v>
      </c>
      <c r="MU182" s="981">
        <v>168.73525204766656</v>
      </c>
      <c r="MV182" s="981">
        <v>168.452217509051</v>
      </c>
      <c r="MW182" s="981">
        <v>167.46869393747147</v>
      </c>
      <c r="MX182" s="981">
        <v>167.26346295362512</v>
      </c>
      <c r="MY182" s="981">
        <v>168.44901260279835</v>
      </c>
      <c r="MZ182" s="981">
        <v>169.4987955453922</v>
      </c>
      <c r="NA182" s="981">
        <v>169.65770246143671</v>
      </c>
      <c r="NB182" s="981">
        <v>172.82155183805676</v>
      </c>
      <c r="NC182" s="981">
        <v>172.7463720055801</v>
      </c>
      <c r="ND182" s="981">
        <v>175.73188215034256</v>
      </c>
      <c r="NE182" s="981">
        <v>174.98817352360476</v>
      </c>
      <c r="NF182" s="981">
        <v>175.75793471698938</v>
      </c>
      <c r="NG182" s="981">
        <v>187.17174000452221</v>
      </c>
      <c r="NH182" s="981">
        <v>189.33690583190514</v>
      </c>
      <c r="NI182" s="981">
        <v>190.85329126202302</v>
      </c>
      <c r="NJ182" s="981">
        <v>197.08758003437688</v>
      </c>
      <c r="NK182" s="981">
        <v>202.12696389397772</v>
      </c>
      <c r="NL182" s="981">
        <v>212.66293802437826</v>
      </c>
      <c r="NM182" s="981">
        <v>250.84325734826507</v>
      </c>
    </row>
    <row r="183" spans="1:377">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980">
        <v>80.810077829181097</v>
      </c>
      <c r="FP183" s="980">
        <v>82.124142467269479</v>
      </c>
      <c r="FQ183" s="980">
        <v>82.493937649586428</v>
      </c>
      <c r="FR183" s="980">
        <v>82.586488834034071</v>
      </c>
      <c r="FS183" s="980">
        <v>82.59499018576598</v>
      </c>
      <c r="FT183" s="980">
        <v>82.465016199952572</v>
      </c>
      <c r="FU183" s="980">
        <v>82.562408696654089</v>
      </c>
      <c r="FV183" s="980">
        <v>84.288206635276836</v>
      </c>
      <c r="FW183" s="980">
        <v>85.31000526504576</v>
      </c>
      <c r="FX183" s="980">
        <v>85.479461132403856</v>
      </c>
      <c r="FY183" s="980">
        <v>83.077932754999438</v>
      </c>
      <c r="FZ183" s="980">
        <v>83.585604603147871</v>
      </c>
      <c r="GA183" s="980">
        <v>82.70547894422441</v>
      </c>
      <c r="GB183" s="980">
        <v>83.459723174078036</v>
      </c>
      <c r="GC183" s="980">
        <v>85.877446987917679</v>
      </c>
      <c r="GD183" s="980">
        <v>87.521221670085396</v>
      </c>
      <c r="GE183" s="980">
        <v>88.221755102466673</v>
      </c>
      <c r="GF183" s="980">
        <v>86.173290675978976</v>
      </c>
      <c r="GG183" s="980">
        <v>86.179186530115729</v>
      </c>
      <c r="GH183" s="980">
        <v>88.062815001002335</v>
      </c>
      <c r="GI183" s="980">
        <v>88.585646965110186</v>
      </c>
      <c r="GJ183" s="980">
        <v>88.428345201842234</v>
      </c>
      <c r="GK183" s="980">
        <v>86.078819304824322</v>
      </c>
      <c r="GL183" s="980">
        <v>85.627956905667389</v>
      </c>
      <c r="GM183" s="980">
        <v>85.72839681174888</v>
      </c>
      <c r="GN183" s="980">
        <v>87.590000929491822</v>
      </c>
      <c r="GO183" s="980">
        <v>89.736239931286178</v>
      </c>
      <c r="GP183" s="980">
        <v>91.762818980111888</v>
      </c>
      <c r="GQ183" s="980">
        <v>92.623930880111587</v>
      </c>
      <c r="GR183" s="980">
        <v>91.309928209377318</v>
      </c>
      <c r="GS183" s="980">
        <v>92.430888958132073</v>
      </c>
      <c r="GT183" s="980">
        <v>94.461654218313512</v>
      </c>
      <c r="GU183" s="980">
        <v>95.020753915019114</v>
      </c>
      <c r="GV183" s="980">
        <v>94.349645315455007</v>
      </c>
      <c r="GW183" s="980">
        <v>94.085810126583297</v>
      </c>
      <c r="GX183" s="980">
        <v>92.827423907130367</v>
      </c>
      <c r="GY183" s="980">
        <v>90.700227098828279</v>
      </c>
      <c r="GZ183" s="980">
        <v>94.837910004522826</v>
      </c>
      <c r="HA183" s="980">
        <v>95.907002520050114</v>
      </c>
      <c r="HB183" s="980">
        <v>101.70672270530787</v>
      </c>
      <c r="HC183" s="980">
        <v>98.775317242420371</v>
      </c>
      <c r="HD183" s="980">
        <v>99.336934996857948</v>
      </c>
      <c r="HE183" s="980">
        <v>97.41737981936086</v>
      </c>
      <c r="HF183" s="980">
        <v>97.088187762761777</v>
      </c>
      <c r="HG183" s="980">
        <v>100.28627985910926</v>
      </c>
      <c r="HH183" s="980">
        <v>99.905511165261231</v>
      </c>
      <c r="HI183" s="980">
        <v>99.430260126596423</v>
      </c>
      <c r="HJ183" s="980">
        <v>97.980903797918486</v>
      </c>
      <c r="HK183" s="980">
        <v>98.422124071273615</v>
      </c>
      <c r="HL183" s="980">
        <v>99.203900695056191</v>
      </c>
      <c r="HM183" s="980">
        <v>102.01424497091381</v>
      </c>
      <c r="HN183" s="980">
        <v>104.24197057958141</v>
      </c>
      <c r="HO183" s="980">
        <v>99.703835322411493</v>
      </c>
      <c r="HP183" s="980">
        <v>98.461969297553637</v>
      </c>
      <c r="HQ183" s="980">
        <v>99.396470343192391</v>
      </c>
      <c r="HR183" s="980">
        <v>99.829930474471126</v>
      </c>
      <c r="HS183" s="980">
        <v>100.55206437837666</v>
      </c>
      <c r="HT183" s="980">
        <v>100.1415248964814</v>
      </c>
      <c r="HU183" s="980">
        <v>99.467393722861047</v>
      </c>
      <c r="HV183" s="980">
        <v>99.503529026867596</v>
      </c>
      <c r="HW183" s="980">
        <v>100</v>
      </c>
      <c r="HX183" s="980">
        <v>99.944070720227472</v>
      </c>
      <c r="HY183" s="980">
        <v>101.47959774507595</v>
      </c>
      <c r="HZ183" s="980">
        <v>99.915357868380212</v>
      </c>
      <c r="IA183" s="980">
        <v>99.910646831734823</v>
      </c>
      <c r="IB183" s="980">
        <v>100.64167450181455</v>
      </c>
      <c r="IC183" s="980">
        <v>100.19164680306126</v>
      </c>
      <c r="ID183" s="980">
        <v>101.02116252474708</v>
      </c>
      <c r="IE183" s="980">
        <v>101.31768628093191</v>
      </c>
      <c r="IF183" s="980">
        <v>100.84899623344717</v>
      </c>
      <c r="IG183" s="980">
        <v>101.45847579092728</v>
      </c>
      <c r="IH183" s="980">
        <v>99.834909010290161</v>
      </c>
      <c r="II183" s="980">
        <v>99.637390688612356</v>
      </c>
      <c r="IJ183" s="980">
        <v>99.054221669494524</v>
      </c>
      <c r="IK183" s="980">
        <v>98.322555109401506</v>
      </c>
      <c r="IL183" s="980">
        <v>100.38365001406694</v>
      </c>
      <c r="IM183" s="980">
        <v>100.78821518997458</v>
      </c>
      <c r="IN183" s="980">
        <v>100.95042356121827</v>
      </c>
      <c r="IO183" s="980">
        <v>102.08075520517694</v>
      </c>
      <c r="IP183" s="980">
        <v>105.51392603982228</v>
      </c>
      <c r="IQ183" s="980">
        <v>105.18805965947787</v>
      </c>
      <c r="IR183" s="980">
        <v>104.24179114182837</v>
      </c>
      <c r="IS183" s="980">
        <v>103.03337679798217</v>
      </c>
      <c r="IT183" s="980">
        <v>103.8223315358144</v>
      </c>
      <c r="IU183" s="980">
        <v>102.96566676788402</v>
      </c>
      <c r="IV183" s="980">
        <v>104.21938464244707</v>
      </c>
      <c r="IW183" s="980">
        <v>105.58395442557065</v>
      </c>
      <c r="IX183" s="980">
        <v>107.52141134569474</v>
      </c>
      <c r="IY183" s="980">
        <v>104.91241100297445</v>
      </c>
      <c r="IZ183" s="980">
        <v>107.03734964234235</v>
      </c>
      <c r="JA183" s="980">
        <v>108.2069720479885</v>
      </c>
      <c r="JB183" s="980">
        <v>105.22934298252703</v>
      </c>
      <c r="JC183" s="980">
        <v>105.8949760210065</v>
      </c>
      <c r="JD183" s="980">
        <v>106.00150262102031</v>
      </c>
      <c r="JE183" s="980">
        <v>105.79902591757275</v>
      </c>
      <c r="JF183" s="980">
        <v>105.10053879741191</v>
      </c>
      <c r="JG183" s="980">
        <v>107.71012658736753</v>
      </c>
      <c r="JH183" s="980">
        <v>111.42969911977282</v>
      </c>
      <c r="JI183" s="980">
        <v>112.05307529211736</v>
      </c>
      <c r="JJ183" s="980">
        <v>111.84606194981359</v>
      </c>
      <c r="JK183" s="980">
        <v>110.78309299974339</v>
      </c>
      <c r="JL183" s="980">
        <v>110.22500385727861</v>
      </c>
      <c r="JM183" s="980">
        <v>109.06291083202591</v>
      </c>
      <c r="JN183" s="980">
        <v>112.46875966991368</v>
      </c>
      <c r="JO183" s="980">
        <v>113.39202730807845</v>
      </c>
      <c r="JP183" s="980">
        <v>111.59338820254025</v>
      </c>
      <c r="JQ183" s="980">
        <v>112.83254532332931</v>
      </c>
      <c r="JR183" s="980">
        <v>112.94460299590779</v>
      </c>
      <c r="JS183" s="980">
        <v>116.97352043390892</v>
      </c>
      <c r="JT183" s="980">
        <v>117.87087039173886</v>
      </c>
      <c r="JU183" s="980">
        <v>123.99310106406701</v>
      </c>
      <c r="JV183" s="980">
        <v>128.95239944671098</v>
      </c>
      <c r="JW183" s="980">
        <v>124.15120007798561</v>
      </c>
      <c r="JX183" s="980">
        <v>121.24356074798331</v>
      </c>
      <c r="JY183" s="980">
        <v>121.46560244849603</v>
      </c>
      <c r="JZ183" s="980">
        <v>125.42707452784882</v>
      </c>
      <c r="KA183" s="980">
        <v>123.9966499798056</v>
      </c>
      <c r="KB183" s="980">
        <v>121.44160308211325</v>
      </c>
      <c r="KC183" s="980">
        <v>120.5610496523955</v>
      </c>
      <c r="KD183" s="980">
        <v>118.28554352095952</v>
      </c>
      <c r="KE183" s="980">
        <v>118.24718785568027</v>
      </c>
      <c r="KF183" s="980">
        <v>118.06328015673716</v>
      </c>
      <c r="KG183" s="980">
        <v>119.85960688001641</v>
      </c>
      <c r="KH183" s="980">
        <v>121.29136695614963</v>
      </c>
      <c r="KI183" s="980">
        <v>120.53391808334941</v>
      </c>
      <c r="KJ183" s="980">
        <v>119.71626933343948</v>
      </c>
      <c r="KK183" s="980">
        <v>120.13840190535812</v>
      </c>
      <c r="KL183" s="980">
        <v>121.52386304408166</v>
      </c>
      <c r="KM183" s="980">
        <v>121.05069562588541</v>
      </c>
      <c r="KN183" s="980">
        <v>123.42948648488004</v>
      </c>
      <c r="KO183" s="980">
        <v>123.52820617327201</v>
      </c>
      <c r="KP183" s="980">
        <v>124.74795603226244</v>
      </c>
      <c r="KQ183" s="980">
        <v>130.12552279250312</v>
      </c>
      <c r="KR183" s="980">
        <v>132.240748724816</v>
      </c>
      <c r="KS183" s="980">
        <v>139.6872031699327</v>
      </c>
      <c r="KT183" s="980">
        <v>132.01172087814473</v>
      </c>
      <c r="KU183" s="980">
        <v>130.21534389011049</v>
      </c>
      <c r="KV183" s="980">
        <v>125.7550756545368</v>
      </c>
      <c r="KW183" s="980">
        <v>125.22376802915663</v>
      </c>
      <c r="KX183" s="980">
        <v>129.381061246207</v>
      </c>
      <c r="KY183" s="980">
        <v>130.6624697810102</v>
      </c>
      <c r="KZ183" s="980">
        <v>130.18636753913458</v>
      </c>
      <c r="LA183" s="980">
        <v>128.20424721670901</v>
      </c>
      <c r="LB183" s="980">
        <v>129.03124163177216</v>
      </c>
      <c r="LC183" s="980">
        <v>129.53611112402962</v>
      </c>
      <c r="LD183" s="980">
        <v>133.34737120773988</v>
      </c>
      <c r="LE183" s="980">
        <v>130.92059524869043</v>
      </c>
      <c r="LF183" s="980">
        <v>132.20354891143634</v>
      </c>
      <c r="LG183" s="980">
        <v>132.49957495022744</v>
      </c>
      <c r="LH183" s="980">
        <v>131.3315384944828</v>
      </c>
      <c r="LI183" s="980">
        <v>131.7860668169694</v>
      </c>
      <c r="LJ183" s="980">
        <v>131.95189808847101</v>
      </c>
      <c r="LK183" s="980">
        <v>133.03622031103396</v>
      </c>
      <c r="LL183" s="980">
        <v>133.9801399533151</v>
      </c>
      <c r="LM183" s="980">
        <v>135.30319797540398</v>
      </c>
      <c r="LN183" s="980">
        <v>137.48510123950237</v>
      </c>
      <c r="LO183" s="980">
        <v>142.59861649703475</v>
      </c>
      <c r="LP183" s="980">
        <v>154.53126546234256</v>
      </c>
      <c r="LQ183" s="980">
        <v>157.5153445061824</v>
      </c>
      <c r="LR183" s="980">
        <v>155.52346722969685</v>
      </c>
      <c r="LS183" s="980">
        <v>156.60044174068113</v>
      </c>
      <c r="LT183" s="980">
        <v>154.77359406375726</v>
      </c>
      <c r="LU183" s="980">
        <v>156.14801605758922</v>
      </c>
      <c r="LV183" s="980">
        <v>158.78168014132106</v>
      </c>
      <c r="LW183" s="980">
        <v>162.6399147088058</v>
      </c>
      <c r="LX183" s="980">
        <v>162.90411914846962</v>
      </c>
      <c r="LY183" s="980">
        <v>162.24181079702046</v>
      </c>
      <c r="LZ183" s="980">
        <v>162.5752113358358</v>
      </c>
      <c r="MA183" s="980">
        <v>164.52389179928485</v>
      </c>
      <c r="MB183" s="980">
        <v>165.8276691417538</v>
      </c>
      <c r="MC183" s="980">
        <v>164.3813637700311</v>
      </c>
      <c r="MD183" s="980">
        <v>164.76769869083969</v>
      </c>
      <c r="ME183" s="980">
        <v>164.22998533360368</v>
      </c>
      <c r="MF183" s="980">
        <v>160.68602627667593</v>
      </c>
      <c r="MG183" s="980">
        <v>161.09882734480956</v>
      </c>
      <c r="MH183" s="980">
        <v>163.76363344387292</v>
      </c>
      <c r="MI183" s="980">
        <v>167.08128777714609</v>
      </c>
      <c r="MJ183" s="980">
        <v>168.78806547302926</v>
      </c>
      <c r="MK183" s="980">
        <v>162.99247250350047</v>
      </c>
      <c r="ML183" s="980">
        <v>165.43840830108434</v>
      </c>
      <c r="MM183" s="980">
        <v>169.67718541205988</v>
      </c>
      <c r="MN183" s="980">
        <v>171.31662455254644</v>
      </c>
      <c r="MO183" s="980">
        <v>170.93895317697991</v>
      </c>
      <c r="MP183" s="980">
        <v>174.30198939487383</v>
      </c>
      <c r="MQ183" s="980">
        <v>170.32009776355505</v>
      </c>
      <c r="MR183" s="981">
        <v>170.68817642287394</v>
      </c>
      <c r="MS183" s="981">
        <v>170.76716162738887</v>
      </c>
      <c r="MT183" s="981">
        <v>168.26575763990743</v>
      </c>
      <c r="MU183" s="981">
        <v>168.73525204766656</v>
      </c>
      <c r="MV183" s="981">
        <v>168.452217509051</v>
      </c>
      <c r="MW183" s="981">
        <v>167.46869393747147</v>
      </c>
      <c r="MX183" s="981">
        <v>167.26346295362512</v>
      </c>
      <c r="MY183" s="981">
        <v>168.44901260279832</v>
      </c>
      <c r="MZ183" s="981">
        <v>169.4987955453922</v>
      </c>
      <c r="NA183" s="981">
        <v>169.65770246143671</v>
      </c>
      <c r="NB183" s="981">
        <v>172.82155183805673</v>
      </c>
      <c r="NC183" s="981">
        <v>172.7463720055801</v>
      </c>
      <c r="ND183" s="981">
        <v>175.73188215034253</v>
      </c>
      <c r="NE183" s="981">
        <v>174.98817352360476</v>
      </c>
      <c r="NF183" s="981">
        <v>175.75793471698938</v>
      </c>
      <c r="NG183" s="981">
        <v>187.17174000452221</v>
      </c>
      <c r="NH183" s="981">
        <v>189.33690583190517</v>
      </c>
      <c r="NI183" s="981">
        <v>190.85329126202302</v>
      </c>
      <c r="NJ183" s="981">
        <v>197.08758003437688</v>
      </c>
      <c r="NK183" s="981">
        <v>202.12696389397772</v>
      </c>
      <c r="NL183" s="981">
        <v>212.66293802437826</v>
      </c>
      <c r="NM183" s="981">
        <v>250.84325734826507</v>
      </c>
    </row>
    <row r="184" spans="1:377"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986">
        <v>84.474263491463034</v>
      </c>
      <c r="FP184" s="986">
        <v>84.696963073470428</v>
      </c>
      <c r="FQ184" s="986">
        <v>84.410781308660006</v>
      </c>
      <c r="FR184" s="986">
        <v>83.871602553075519</v>
      </c>
      <c r="FS184" s="986">
        <v>83.895164514321493</v>
      </c>
      <c r="FT184" s="986">
        <v>84.762260194081605</v>
      </c>
      <c r="FU184" s="986">
        <v>84.655459072981216</v>
      </c>
      <c r="FV184" s="986">
        <v>84.394152428832271</v>
      </c>
      <c r="FW184" s="986">
        <v>84.804510274884322</v>
      </c>
      <c r="FX184" s="986">
        <v>85.237358434659626</v>
      </c>
      <c r="FY184" s="986">
        <v>85.816439418601462</v>
      </c>
      <c r="FZ184" s="986">
        <v>85.938510625821763</v>
      </c>
      <c r="GA184" s="986">
        <v>86.001676269432025</v>
      </c>
      <c r="GB184" s="986">
        <v>85.861345793348676</v>
      </c>
      <c r="GC184" s="986">
        <v>85.76517534900708</v>
      </c>
      <c r="GD184" s="986">
        <v>85.905526960248309</v>
      </c>
      <c r="GE184" s="986">
        <v>86.077684392857279</v>
      </c>
      <c r="GF184" s="986">
        <v>85.569365257287203</v>
      </c>
      <c r="GG184" s="986">
        <v>85.256399045868733</v>
      </c>
      <c r="GH184" s="986">
        <v>85.148286169693961</v>
      </c>
      <c r="GI184" s="986">
        <v>85.32121864094708</v>
      </c>
      <c r="GJ184" s="986">
        <v>85.781999462861734</v>
      </c>
      <c r="GK184" s="986">
        <v>85.876942430949015</v>
      </c>
      <c r="GL184" s="986">
        <v>86.605215930368814</v>
      </c>
      <c r="GM184" s="986">
        <v>87.359096135322687</v>
      </c>
      <c r="GN184" s="986">
        <v>88.287115498412561</v>
      </c>
      <c r="GO184" s="986">
        <v>88.85049684134033</v>
      </c>
      <c r="GP184" s="986">
        <v>89.814364179423222</v>
      </c>
      <c r="GQ184" s="986">
        <v>91.326954203184499</v>
      </c>
      <c r="GR184" s="986">
        <v>91.686904208858664</v>
      </c>
      <c r="GS184" s="986">
        <v>92.441471612329394</v>
      </c>
      <c r="GT184" s="986">
        <v>92.746659349222753</v>
      </c>
      <c r="GU184" s="986">
        <v>92.700289563250649</v>
      </c>
      <c r="GV184" s="986">
        <v>92.71382538105405</v>
      </c>
      <c r="GW184" s="986">
        <v>93.001836864651708</v>
      </c>
      <c r="GX184" s="986">
        <v>92.655071391786919</v>
      </c>
      <c r="GY184" s="986">
        <v>92.472702122520005</v>
      </c>
      <c r="GZ184" s="986">
        <v>92.942757097327288</v>
      </c>
      <c r="HA184" s="986">
        <v>93.095125951645116</v>
      </c>
      <c r="HB184" s="986">
        <v>94.493858399184063</v>
      </c>
      <c r="HC184" s="986">
        <v>94.502399284851279</v>
      </c>
      <c r="HD184" s="986">
        <v>94.257201215001942</v>
      </c>
      <c r="HE184" s="986">
        <v>94.570510646653716</v>
      </c>
      <c r="HF184" s="986">
        <v>94.613093386861223</v>
      </c>
      <c r="HG184" s="986">
        <v>95.089883087011543</v>
      </c>
      <c r="HH184" s="986">
        <v>95.214160593589469</v>
      </c>
      <c r="HI184" s="986">
        <v>95.090691325489217</v>
      </c>
      <c r="HJ184" s="986">
        <v>97.037886748502146</v>
      </c>
      <c r="HK184" s="986">
        <v>97.285994009563836</v>
      </c>
      <c r="HL184" s="986">
        <v>97.262764435528723</v>
      </c>
      <c r="HM184" s="986">
        <v>98.091423223157051</v>
      </c>
      <c r="HN184" s="986">
        <v>97.855271633775217</v>
      </c>
      <c r="HO184" s="986">
        <v>97.599934679255654</v>
      </c>
      <c r="HP184" s="986">
        <v>97.624570847243362</v>
      </c>
      <c r="HQ184" s="986">
        <v>97.917267049635001</v>
      </c>
      <c r="HR184" s="986">
        <v>97.857680242864362</v>
      </c>
      <c r="HS184" s="986">
        <v>98.228168976000092</v>
      </c>
      <c r="HT184" s="986">
        <v>96.578545608348378</v>
      </c>
      <c r="HU184" s="986">
        <v>98.795968469436829</v>
      </c>
      <c r="HV184" s="986">
        <v>99.527348300744492</v>
      </c>
      <c r="HW184" s="986">
        <v>100.06182058319628</v>
      </c>
      <c r="HX184" s="986">
        <v>99.923018524244469</v>
      </c>
      <c r="HY184" s="986">
        <v>100.18239734614821</v>
      </c>
      <c r="HZ184" s="986">
        <v>100.11866833101712</v>
      </c>
      <c r="IA184" s="986">
        <v>99.831410914837491</v>
      </c>
      <c r="IB184" s="986">
        <v>99.926024931521937</v>
      </c>
      <c r="IC184" s="986">
        <v>100.34536043524865</v>
      </c>
      <c r="ID184" s="986">
        <v>101.0742298196337</v>
      </c>
      <c r="IE184" s="986">
        <v>101.62768555977399</v>
      </c>
      <c r="IF184" s="986">
        <v>101.40426754693746</v>
      </c>
      <c r="IG184" s="986">
        <v>101.87801377673702</v>
      </c>
      <c r="IH184" s="986">
        <v>101.58264099568019</v>
      </c>
      <c r="II184" s="986">
        <v>101.62910059802753</v>
      </c>
      <c r="IJ184" s="986">
        <v>101.59128812649591</v>
      </c>
      <c r="IK184" s="986">
        <v>101.74630883484103</v>
      </c>
      <c r="IL184" s="986">
        <v>102.24972040686804</v>
      </c>
      <c r="IM184" s="986">
        <v>102.62345510673002</v>
      </c>
      <c r="IN184" s="986">
        <v>102.97194981208145</v>
      </c>
      <c r="IO184" s="986">
        <v>102.86913030829689</v>
      </c>
      <c r="IP184" s="986">
        <v>103.05447821579706</v>
      </c>
      <c r="IQ184" s="986">
        <v>102.8187047524715</v>
      </c>
      <c r="IR184" s="986">
        <v>103.71483444547307</v>
      </c>
      <c r="IS184" s="986">
        <v>103.9289598192547</v>
      </c>
      <c r="IT184" s="986">
        <v>104.01725870906148</v>
      </c>
      <c r="IU184" s="986">
        <v>104.48695658900799</v>
      </c>
      <c r="IV184" s="986">
        <v>104.58076341262439</v>
      </c>
      <c r="IW184" s="986">
        <v>105.46729660451808</v>
      </c>
      <c r="IX184" s="986">
        <v>105.93420831233601</v>
      </c>
      <c r="IY184" s="986">
        <v>106.87394656920911</v>
      </c>
      <c r="IZ184" s="986">
        <v>107.27728294192664</v>
      </c>
      <c r="JA184" s="986">
        <v>107.60368536118695</v>
      </c>
      <c r="JB184" s="986">
        <v>108.13743772903271</v>
      </c>
      <c r="JC184" s="986">
        <v>108.2288649501659</v>
      </c>
      <c r="JD184" s="986">
        <v>108.89798933521328</v>
      </c>
      <c r="JE184" s="986">
        <v>109.54023563232447</v>
      </c>
      <c r="JF184" s="986">
        <v>109.89691295093573</v>
      </c>
      <c r="JG184" s="986">
        <v>110.34108570552867</v>
      </c>
      <c r="JH184" s="986">
        <v>110.29226097258868</v>
      </c>
      <c r="JI184" s="986">
        <v>110.60722435080498</v>
      </c>
      <c r="JJ184" s="986">
        <v>111.19490663821131</v>
      </c>
      <c r="JK184" s="986">
        <v>111.21434749099699</v>
      </c>
      <c r="JL184" s="986">
        <v>111.42916447463283</v>
      </c>
      <c r="JM184" s="986">
        <v>111.28525703917674</v>
      </c>
      <c r="JN184" s="986">
        <v>110.94415284431442</v>
      </c>
      <c r="JO184" s="986">
        <v>111.45033216381084</v>
      </c>
      <c r="JP184" s="986">
        <v>111.7021451736086</v>
      </c>
      <c r="JQ184" s="986">
        <v>111.6075407918935</v>
      </c>
      <c r="JR184" s="986">
        <v>111.85854736602775</v>
      </c>
      <c r="JS184" s="986">
        <v>111.93451003645369</v>
      </c>
      <c r="JT184" s="986">
        <v>112.05400905293571</v>
      </c>
      <c r="JU184" s="986">
        <v>113.01058593824035</v>
      </c>
      <c r="JV184" s="986">
        <v>113.3760905713514</v>
      </c>
      <c r="JW184" s="986">
        <v>112.96606124561683</v>
      </c>
      <c r="JX184" s="986">
        <v>112.73761108214337</v>
      </c>
      <c r="JY184" s="986">
        <v>112.6858102639551</v>
      </c>
      <c r="JZ184" s="986">
        <v>112.69720979123746</v>
      </c>
      <c r="KA184" s="986">
        <v>112.8328368808054</v>
      </c>
      <c r="KB184" s="986">
        <v>113.17946275392677</v>
      </c>
      <c r="KC184" s="986">
        <v>113.19293250924122</v>
      </c>
      <c r="KD184" s="986">
        <v>113.53545218362289</v>
      </c>
      <c r="KE184" s="986">
        <v>113.66359424035259</v>
      </c>
      <c r="KF184" s="986">
        <v>114.13035350444412</v>
      </c>
      <c r="KG184" s="986">
        <v>114.28784339927283</v>
      </c>
      <c r="KH184" s="986">
        <v>114.79157872926324</v>
      </c>
      <c r="KI184" s="986">
        <v>115.37578816358332</v>
      </c>
      <c r="KJ184" s="986">
        <v>115.62444192479283</v>
      </c>
      <c r="KK184" s="986">
        <v>115.6757232712183</v>
      </c>
      <c r="KL184" s="986">
        <v>115.82846773127818</v>
      </c>
      <c r="KM184" s="986">
        <v>116.07696140700047</v>
      </c>
      <c r="KN184" s="986">
        <v>116.53922609109375</v>
      </c>
      <c r="KO184" s="986">
        <v>116.74905171876252</v>
      </c>
      <c r="KP184" s="986">
        <v>117.50138093141572</v>
      </c>
      <c r="KQ184" s="986">
        <v>118.51382910912371</v>
      </c>
      <c r="KR184" s="986">
        <v>118.90699872332908</v>
      </c>
      <c r="KS184" s="986">
        <v>119.57509897490051</v>
      </c>
      <c r="KT184" s="986">
        <v>124.09072087537982</v>
      </c>
      <c r="KU184" s="986">
        <v>123.74704241424779</v>
      </c>
      <c r="KV184" s="986">
        <v>123.99967607904063</v>
      </c>
      <c r="KW184" s="986">
        <v>124.01971414597541</v>
      </c>
      <c r="KX184" s="986">
        <v>124.37408388159623</v>
      </c>
      <c r="KY184" s="986">
        <v>122.08923594590993</v>
      </c>
      <c r="KZ184" s="986">
        <v>121.13453444609726</v>
      </c>
      <c r="LA184" s="986">
        <v>121.46936533083704</v>
      </c>
      <c r="LB184" s="986">
        <v>122.14652020794736</v>
      </c>
      <c r="LC184" s="986">
        <v>122.60145430831675</v>
      </c>
      <c r="LD184" s="986">
        <v>123.21181217861343</v>
      </c>
      <c r="LE184" s="986">
        <v>124.15958210956056</v>
      </c>
      <c r="LF184" s="986">
        <v>124.71728083813338</v>
      </c>
      <c r="LG184" s="986">
        <v>124.6782485738191</v>
      </c>
      <c r="LH184" s="986">
        <v>124.73548077203226</v>
      </c>
      <c r="LI184" s="986">
        <v>125.14967679546589</v>
      </c>
      <c r="LJ184" s="986">
        <v>125.67783069599145</v>
      </c>
      <c r="LK184" s="986">
        <v>126.3679032595731</v>
      </c>
      <c r="LL184" s="986">
        <v>126.74850676197127</v>
      </c>
      <c r="LM184" s="986">
        <v>127.35628088378361</v>
      </c>
      <c r="LN184" s="986">
        <v>128.75322093300042</v>
      </c>
      <c r="LO184" s="986">
        <v>130.37731322002224</v>
      </c>
      <c r="LP184" s="986">
        <v>134.92294520840042</v>
      </c>
      <c r="LQ184" s="986">
        <v>137.94627971846356</v>
      </c>
      <c r="LR184" s="986">
        <v>141.50497571908087</v>
      </c>
      <c r="LS184" s="986">
        <v>141.34302643007723</v>
      </c>
      <c r="LT184" s="986">
        <v>143.1337041888884</v>
      </c>
      <c r="LU184" s="986">
        <v>143.66259419172403</v>
      </c>
      <c r="LV184" s="986">
        <v>145.77177089032816</v>
      </c>
      <c r="LW184" s="986">
        <v>147.44824145774669</v>
      </c>
      <c r="LX184" s="986">
        <v>148.18365790045846</v>
      </c>
      <c r="LY184" s="986">
        <v>149.51599736249801</v>
      </c>
      <c r="LZ184" s="986">
        <v>150.61677997635178</v>
      </c>
      <c r="MA184" s="986">
        <v>151.21171644013185</v>
      </c>
      <c r="MB184" s="986">
        <v>152.50660929724904</v>
      </c>
      <c r="MC184" s="986">
        <v>154.16432115582307</v>
      </c>
      <c r="MD184" s="986">
        <v>152.8789597935093</v>
      </c>
      <c r="ME184" s="986">
        <v>153.75954888159208</v>
      </c>
      <c r="MF184" s="986">
        <v>155.2563839527794</v>
      </c>
      <c r="MG184" s="986">
        <v>155.99499887615031</v>
      </c>
      <c r="MH184" s="986">
        <v>158.28823945321881</v>
      </c>
      <c r="MI184" s="986">
        <v>159.19375938213099</v>
      </c>
      <c r="MJ184" s="986">
        <v>159.34237877288641</v>
      </c>
      <c r="MK184" s="986">
        <v>158.92888570229775</v>
      </c>
      <c r="ML184" s="986">
        <v>159.83165954041618</v>
      </c>
      <c r="MM184" s="986">
        <v>160.19293310648538</v>
      </c>
      <c r="MN184" s="986">
        <v>162.14994692729624</v>
      </c>
      <c r="MO184" s="986">
        <v>166.05201109591098</v>
      </c>
      <c r="MP184" s="986">
        <v>164.53526420059762</v>
      </c>
      <c r="MQ184" s="986">
        <v>163.60264543513239</v>
      </c>
      <c r="MR184" s="987">
        <v>164.21809681933578</v>
      </c>
      <c r="MS184" s="987">
        <v>165.72827841052327</v>
      </c>
      <c r="MT184" s="987">
        <v>166.28911296481454</v>
      </c>
      <c r="MU184" s="987">
        <v>167.53226504049718</v>
      </c>
      <c r="MV184" s="987">
        <v>167.74155134655308</v>
      </c>
      <c r="MW184" s="987">
        <v>168.31058462489975</v>
      </c>
      <c r="MX184" s="987">
        <v>169.63606668599942</v>
      </c>
      <c r="MY184" s="987">
        <v>170.17657822793902</v>
      </c>
      <c r="MZ184" s="987">
        <v>171.36660674895469</v>
      </c>
      <c r="NA184" s="987">
        <v>172.25313946925917</v>
      </c>
      <c r="NB184" s="987">
        <v>175.1827176135325</v>
      </c>
      <c r="NC184" s="987">
        <v>175.42303489785857</v>
      </c>
      <c r="ND184" s="987">
        <v>177.04370131708481</v>
      </c>
      <c r="NE184" s="987">
        <v>178.09066540233158</v>
      </c>
      <c r="NF184" s="987">
        <v>180.46307718488396</v>
      </c>
      <c r="NG184" s="987">
        <v>181.52012927434635</v>
      </c>
      <c r="NH184" s="987">
        <v>182.34651891252889</v>
      </c>
      <c r="NI184" s="987">
        <v>182.90835191153232</v>
      </c>
      <c r="NJ184" s="987">
        <v>184.05585894282379</v>
      </c>
      <c r="NK184" s="987">
        <v>185.49364335619069</v>
      </c>
      <c r="NL184" s="987">
        <v>186.38541534562771</v>
      </c>
      <c r="NM184" s="987">
        <v>192.96802535197133</v>
      </c>
    </row>
    <row r="185" spans="1:377" ht="15.5" thickTop="1">
      <c r="A185" s="433" t="s">
        <v>894</v>
      </c>
    </row>
    <row r="186" spans="1:377">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12"/>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7" ht="16.5"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7"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92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7"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92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7"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92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7"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92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7"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92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92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92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92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92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92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92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92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92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92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92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92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92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92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92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92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92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92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92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92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92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92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92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92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92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92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92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92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92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92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92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92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92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92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92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92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92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92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92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92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92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92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92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92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92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92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92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92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930"/>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6"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930"/>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6"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c r="NG243" s="273">
        <v>45931</v>
      </c>
      <c r="NH243" s="273">
        <v>45962</v>
      </c>
      <c r="NI243" s="273">
        <v>45992</v>
      </c>
      <c r="NJ243" s="273">
        <v>46023</v>
      </c>
      <c r="NK243" s="273">
        <v>46054</v>
      </c>
      <c r="NL243" s="273">
        <v>46082</v>
      </c>
    </row>
    <row r="244" spans="1:376"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931">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c r="MX244" s="216">
        <v>3604.2981719305862</v>
      </c>
      <c r="MY244" s="216">
        <v>3474.4216191374394</v>
      </c>
      <c r="MZ244" s="216">
        <v>3437.4849889827074</v>
      </c>
      <c r="NA244" s="216">
        <v>3486.3529200273829</v>
      </c>
      <c r="NB244" s="216">
        <v>3442.9103589647593</v>
      </c>
      <c r="NC244" s="216">
        <v>3549.7207791531573</v>
      </c>
      <c r="ND244" s="216">
        <v>3496.5477369348205</v>
      </c>
      <c r="NE244" s="216">
        <v>3441.8116947165449</v>
      </c>
      <c r="NF244" s="216">
        <v>3393.4442727967735</v>
      </c>
      <c r="NG244" s="216">
        <v>3408.2111585361345</v>
      </c>
      <c r="NH244" s="216">
        <v>3578.5295570215321</v>
      </c>
      <c r="NI244" s="216">
        <v>3770.4261250895706</v>
      </c>
      <c r="NJ244" s="216">
        <v>3819.958427285409</v>
      </c>
      <c r="NK244" s="216">
        <v>3894.0877496744356</v>
      </c>
      <c r="NL244" s="216">
        <v>3830.784121690248</v>
      </c>
    </row>
    <row r="245" spans="1:376"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932">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c r="MX245">
        <v>4479.7909433286804</v>
      </c>
      <c r="MY245">
        <v>4293.1025457985452</v>
      </c>
      <c r="MZ245">
        <v>4287.2634142432044</v>
      </c>
      <c r="NA245">
        <v>4349.1531436205132</v>
      </c>
      <c r="NB245">
        <v>4342.6012900921905</v>
      </c>
      <c r="NC245">
        <v>4524.2799875842284</v>
      </c>
      <c r="ND245">
        <v>4421.5985925970308</v>
      </c>
      <c r="NE245">
        <v>4440.354075657302</v>
      </c>
      <c r="NF245">
        <v>4421.0197319624367</v>
      </c>
      <c r="NG245">
        <v>4403.0732211907298</v>
      </c>
      <c r="NH245">
        <v>4596.8746504025976</v>
      </c>
      <c r="NI245">
        <v>4802.2919983883821</v>
      </c>
      <c r="NJ245">
        <v>4839.5880559334837</v>
      </c>
      <c r="NK245">
        <v>4925.539058818882</v>
      </c>
      <c r="NL245">
        <v>4873.6522701140202</v>
      </c>
    </row>
    <row r="246" spans="1:376">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932">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c r="MX246">
        <v>875.49277139809453</v>
      </c>
      <c r="MY246">
        <v>818.68092666110647</v>
      </c>
      <c r="MZ246">
        <v>849.77842526049733</v>
      </c>
      <c r="NA246">
        <v>862.80022359313011</v>
      </c>
      <c r="NB246">
        <v>899.6909311274303</v>
      </c>
      <c r="NC246">
        <v>974.55920843107083</v>
      </c>
      <c r="ND246">
        <v>925.05085566221032</v>
      </c>
      <c r="NE246">
        <v>998.54238094075708</v>
      </c>
      <c r="NF246">
        <v>1027.575459165663</v>
      </c>
      <c r="NG246">
        <v>994.86206265459509</v>
      </c>
      <c r="NH246">
        <v>1018.3450933810657</v>
      </c>
      <c r="NI246">
        <v>1031.8658732988115</v>
      </c>
      <c r="NJ246">
        <v>1019.6296286480747</v>
      </c>
      <c r="NK246">
        <v>1031.4513091444464</v>
      </c>
      <c r="NL246">
        <v>1042.8681484237723</v>
      </c>
    </row>
    <row r="247" spans="1:376"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931">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c r="MX247" s="216">
        <v>1819.4376576353366</v>
      </c>
      <c r="MY247" s="216">
        <v>1973.6860735872419</v>
      </c>
      <c r="MZ247" s="216">
        <v>2036.3370259799494</v>
      </c>
      <c r="NA247" s="216">
        <v>2022.8002890721596</v>
      </c>
      <c r="NB247" s="216">
        <v>2115.8661888643801</v>
      </c>
      <c r="NC247" s="216">
        <v>2099.140130458492</v>
      </c>
      <c r="ND247" s="216">
        <v>2311.0110892170778</v>
      </c>
      <c r="NE247" s="216">
        <v>2410.0334982792619</v>
      </c>
      <c r="NF247" s="216">
        <v>2420.2327770471666</v>
      </c>
      <c r="NG247" s="216">
        <v>2516.3046422591879</v>
      </c>
      <c r="NH247" s="216">
        <v>2337.3981535888338</v>
      </c>
      <c r="NI247" s="216">
        <v>2374.1574750457821</v>
      </c>
      <c r="NJ247" s="216">
        <v>2293.4980470976261</v>
      </c>
      <c r="NK247" s="216">
        <v>2319.4110990060449</v>
      </c>
      <c r="NL247" s="216">
        <v>2476.4152624066323</v>
      </c>
    </row>
    <row r="248" spans="1:376">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932">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c r="MX248">
        <v>4615.6645814609183</v>
      </c>
      <c r="MY248">
        <v>4866.4212155215237</v>
      </c>
      <c r="MZ248">
        <v>4985.6087119071617</v>
      </c>
      <c r="NA248">
        <v>5031.0501096718235</v>
      </c>
      <c r="NB248">
        <v>5172.2163826889891</v>
      </c>
      <c r="NC248">
        <v>5208.6178168652787</v>
      </c>
      <c r="ND248">
        <v>5441.9764390169958</v>
      </c>
      <c r="NE248">
        <v>5609.1861278561973</v>
      </c>
      <c r="NF248">
        <v>5577.3197023675457</v>
      </c>
      <c r="NG248">
        <v>5783.3550434380641</v>
      </c>
      <c r="NH248">
        <v>5759.0071695778297</v>
      </c>
      <c r="NI248">
        <v>5771.8464211441215</v>
      </c>
      <c r="NJ248">
        <v>5753.0395409218754</v>
      </c>
      <c r="NK248">
        <v>5905.6977100588283</v>
      </c>
      <c r="NL248">
        <v>6097.8609365840102</v>
      </c>
    </row>
    <row r="249" spans="1:376">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932">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c r="MX249">
        <v>-182.48748135278993</v>
      </c>
      <c r="MY249">
        <v>-10.258303986144938</v>
      </c>
      <c r="MZ249">
        <v>22.099620098393189</v>
      </c>
      <c r="NA249">
        <v>-7.7514839724626654</v>
      </c>
      <c r="NB249">
        <v>5.2951679495172357</v>
      </c>
      <c r="NC249">
        <v>-81.266837346040575</v>
      </c>
      <c r="ND249">
        <v>129.14625792623906</v>
      </c>
      <c r="NE249">
        <v>235.37259787382914</v>
      </c>
      <c r="NF249">
        <v>82.656186027364583</v>
      </c>
      <c r="NG249">
        <v>255.49013203234767</v>
      </c>
      <c r="NH249">
        <v>183.12375233893454</v>
      </c>
      <c r="NI249">
        <v>125.77700007752674</v>
      </c>
      <c r="NJ249">
        <v>76.415878461950342</v>
      </c>
      <c r="NK249">
        <v>100.7890364494358</v>
      </c>
      <c r="NL249">
        <v>53.075649890665318</v>
      </c>
    </row>
    <row r="250" spans="1:376">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932">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c r="MX250">
        <v>1610.0614857650776</v>
      </c>
      <c r="MY250">
        <v>1564.8873229917815</v>
      </c>
      <c r="MZ250">
        <v>1516.0362455421309</v>
      </c>
      <c r="NA250">
        <v>1541.8464522374561</v>
      </c>
      <c r="NB250">
        <v>1528.9960927340928</v>
      </c>
      <c r="NC250">
        <v>1570.7535103267157</v>
      </c>
      <c r="ND250">
        <v>1726.6359966630944</v>
      </c>
      <c r="NE250">
        <v>1753.9483468626051</v>
      </c>
      <c r="NF250">
        <v>1794.4563338567573</v>
      </c>
      <c r="NG250">
        <v>1829.7816305047074</v>
      </c>
      <c r="NH250">
        <v>1857.9091350763892</v>
      </c>
      <c r="NI250">
        <v>1863.4491699335927</v>
      </c>
      <c r="NJ250">
        <v>1851.4055146564563</v>
      </c>
      <c r="NK250">
        <v>1781.0954813290325</v>
      </c>
      <c r="NL250">
        <v>1740.9692872984763</v>
      </c>
    </row>
    <row r="251" spans="1:376">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932">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c r="MX251">
        <v>1792.5489671178675</v>
      </c>
      <c r="MY251">
        <v>1575.1456269779264</v>
      </c>
      <c r="MZ251">
        <v>1493.9366254437377</v>
      </c>
      <c r="NA251">
        <v>1549.5979362099188</v>
      </c>
      <c r="NB251">
        <v>1523.7009247845756</v>
      </c>
      <c r="NC251">
        <v>1652.0203476727563</v>
      </c>
      <c r="ND251">
        <v>1597.4897387368553</v>
      </c>
      <c r="NE251">
        <v>1518.575748988776</v>
      </c>
      <c r="NF251">
        <v>1711.8001478293927</v>
      </c>
      <c r="NG251">
        <v>1574.2914984723598</v>
      </c>
      <c r="NH251">
        <v>1674.7853827374547</v>
      </c>
      <c r="NI251">
        <v>1737.6721698560659</v>
      </c>
      <c r="NJ251">
        <v>1774.9896361945059</v>
      </c>
      <c r="NK251">
        <v>1680.3064448795967</v>
      </c>
      <c r="NL251">
        <v>1687.893637407811</v>
      </c>
    </row>
    <row r="252" spans="1:376">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932">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c r="MX252">
        <v>0</v>
      </c>
      <c r="MY252">
        <v>0</v>
      </c>
      <c r="MZ252">
        <v>0</v>
      </c>
      <c r="NA252">
        <v>0</v>
      </c>
      <c r="NB252">
        <v>1</v>
      </c>
      <c r="NC252">
        <v>2</v>
      </c>
      <c r="ND252">
        <v>0</v>
      </c>
      <c r="NE252">
        <v>0</v>
      </c>
      <c r="NF252">
        <v>0</v>
      </c>
      <c r="NG252">
        <v>0</v>
      </c>
      <c r="NH252">
        <v>0</v>
      </c>
      <c r="NI252">
        <v>0</v>
      </c>
      <c r="NJ252">
        <v>0</v>
      </c>
      <c r="NK252">
        <v>0</v>
      </c>
      <c r="NL252">
        <v>1</v>
      </c>
    </row>
    <row r="253" spans="1:376">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933">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c r="MX253">
        <v>0</v>
      </c>
      <c r="MY253">
        <v>0</v>
      </c>
      <c r="MZ253">
        <v>0</v>
      </c>
      <c r="NA253">
        <v>0</v>
      </c>
      <c r="NB253">
        <v>0</v>
      </c>
      <c r="NC253">
        <v>0</v>
      </c>
      <c r="ND253">
        <v>0</v>
      </c>
      <c r="NE253">
        <v>0</v>
      </c>
      <c r="NF253">
        <v>0</v>
      </c>
      <c r="NG253">
        <v>0</v>
      </c>
      <c r="NH253">
        <v>0</v>
      </c>
      <c r="NI253">
        <v>0</v>
      </c>
      <c r="NJ253">
        <v>0</v>
      </c>
      <c r="NK253">
        <v>0</v>
      </c>
      <c r="NL253">
        <v>0</v>
      </c>
    </row>
    <row r="254" spans="1:376">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932">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c r="MX254">
        <v>343.7859744655143</v>
      </c>
      <c r="MY254">
        <v>353.959658681387</v>
      </c>
      <c r="MZ254">
        <v>350.2420729263531</v>
      </c>
      <c r="NA254">
        <v>344.57526882097039</v>
      </c>
      <c r="NB254">
        <v>354.61444909787059</v>
      </c>
      <c r="NC254">
        <v>374.37396711200034</v>
      </c>
      <c r="ND254">
        <v>368.68339203594695</v>
      </c>
      <c r="NE254">
        <v>360.29918073440871</v>
      </c>
      <c r="NF254">
        <v>360.86419171914724</v>
      </c>
      <c r="NG254">
        <v>359.25284741502804</v>
      </c>
      <c r="NH254">
        <v>347.92755875979805</v>
      </c>
      <c r="NI254">
        <v>370.84219729371722</v>
      </c>
      <c r="NJ254">
        <v>326.9324729824304</v>
      </c>
      <c r="NK254">
        <v>327.84943445003034</v>
      </c>
      <c r="NL254">
        <v>344.74869558126107</v>
      </c>
    </row>
    <row r="255" spans="1:376">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932">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c r="MX255">
        <v>90.335319575004291</v>
      </c>
      <c r="MY255">
        <v>97.655195135126988</v>
      </c>
      <c r="MZ255">
        <v>102.22229728847304</v>
      </c>
      <c r="NA255">
        <v>102.3951852066804</v>
      </c>
      <c r="NB255">
        <v>102.44226016537057</v>
      </c>
      <c r="NC255">
        <v>124.60483543274069</v>
      </c>
      <c r="ND255">
        <v>122.59417707955029</v>
      </c>
      <c r="NE255">
        <v>115.91034392671931</v>
      </c>
      <c r="NF255">
        <v>123.0176518652966</v>
      </c>
      <c r="NG255">
        <v>123.49978667796111</v>
      </c>
      <c r="NH255">
        <v>113.88528870607516</v>
      </c>
      <c r="NI255">
        <v>124.33537952225902</v>
      </c>
      <c r="NJ255">
        <v>76.667215086521495</v>
      </c>
      <c r="NK255">
        <v>76.912903913562502</v>
      </c>
      <c r="NL255">
        <v>95.989635420125481</v>
      </c>
    </row>
    <row r="256" spans="1:376">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932">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c r="MX256">
        <v>4454.3660883481934</v>
      </c>
      <c r="MY256">
        <v>4522.7198608262815</v>
      </c>
      <c r="MZ256">
        <v>4613.267018882415</v>
      </c>
      <c r="NA256">
        <v>4694.2263248233157</v>
      </c>
      <c r="NB256">
        <v>4812.3067656416015</v>
      </c>
      <c r="NC256">
        <v>4915.5106870993186</v>
      </c>
      <c r="ND256">
        <v>4944.1467890548101</v>
      </c>
      <c r="NE256">
        <v>5013.5143492479592</v>
      </c>
      <c r="NF256">
        <v>5133.7993246210335</v>
      </c>
      <c r="NG256">
        <v>5168.6120639906885</v>
      </c>
      <c r="NH256">
        <v>5227.9558584790966</v>
      </c>
      <c r="NI256">
        <v>5275.2272237728776</v>
      </c>
      <c r="NJ256">
        <v>5349.6911894774948</v>
      </c>
      <c r="NK256">
        <v>5477.0592391593618</v>
      </c>
      <c r="NL256">
        <v>5700.0365911120834</v>
      </c>
    </row>
    <row r="257" spans="1:376">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933">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c r="MX257">
        <v>356.78666948211782</v>
      </c>
      <c r="MY257">
        <v>390.29974984295825</v>
      </c>
      <c r="MZ257">
        <v>385.3314743594027</v>
      </c>
      <c r="NA257">
        <v>386.1973738838476</v>
      </c>
      <c r="NB257">
        <v>403.52243149347885</v>
      </c>
      <c r="NC257">
        <v>382.20442513730842</v>
      </c>
      <c r="ND257">
        <v>365.66398085933793</v>
      </c>
      <c r="NE257">
        <v>348.78886080964725</v>
      </c>
      <c r="NF257">
        <v>366.98003456743447</v>
      </c>
      <c r="NG257">
        <v>364.71683842370777</v>
      </c>
      <c r="NH257">
        <v>386.165397098808</v>
      </c>
      <c r="NI257">
        <v>398.25131289447279</v>
      </c>
      <c r="NJ257">
        <v>397.1191581475087</v>
      </c>
      <c r="NK257">
        <v>296.44358311776085</v>
      </c>
      <c r="NL257">
        <v>369.53838331989459</v>
      </c>
    </row>
    <row r="258" spans="1:376">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932">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c r="MX258">
        <v>-2796.2269238255817</v>
      </c>
      <c r="MY258">
        <v>-2892.7351419342817</v>
      </c>
      <c r="MZ258">
        <v>-2949.2716859272123</v>
      </c>
      <c r="NA258">
        <v>-3008.249820599664</v>
      </c>
      <c r="NB258">
        <v>-3056.3501938246091</v>
      </c>
      <c r="NC258">
        <v>-3109.4776864067867</v>
      </c>
      <c r="ND258">
        <v>-3130.9653450172273</v>
      </c>
      <c r="NE258">
        <v>-3199.1526295769354</v>
      </c>
      <c r="NF258">
        <v>-3157.0869253203791</v>
      </c>
      <c r="NG258">
        <v>-3267.0504011788762</v>
      </c>
      <c r="NH258">
        <v>-3421.6090159889959</v>
      </c>
      <c r="NI258">
        <v>-3397.6889460983393</v>
      </c>
      <c r="NJ258">
        <v>-3459.5414938242493</v>
      </c>
      <c r="NK258">
        <v>-3586.2866110527834</v>
      </c>
      <c r="NL258">
        <v>-3621.4456741773779</v>
      </c>
    </row>
    <row r="259" spans="1:376" s="586" customFormat="1">
      <c r="A259" s="648" t="s">
        <v>1316</v>
      </c>
      <c r="B259" s="894">
        <v>3.0700000000003058E-2</v>
      </c>
      <c r="C259" s="894">
        <v>2.250000000003638E-3</v>
      </c>
      <c r="D259" s="894">
        <v>-9.2999999999960892E-3</v>
      </c>
      <c r="E259" s="894">
        <v>1.799999999995805E-3</v>
      </c>
      <c r="F259" s="894">
        <v>4.199999999997317E-3</v>
      </c>
      <c r="G259" s="894">
        <v>2.6999999999901547E-3</v>
      </c>
      <c r="H259" s="894">
        <v>3.1000000000034333E-3</v>
      </c>
      <c r="I259" s="894">
        <v>3.6999999999878241E-3</v>
      </c>
      <c r="J259" s="894">
        <v>5.2999999999983061E-3</v>
      </c>
      <c r="K259" s="894">
        <v>0.18270000000001119</v>
      </c>
      <c r="L259" s="894">
        <v>7.0000000000192131E-4</v>
      </c>
      <c r="M259" s="894">
        <v>3.5300000000013654E-2</v>
      </c>
      <c r="N259" s="894">
        <v>6.4100000000003376E-2</v>
      </c>
      <c r="O259" s="894">
        <v>5.0100000000000477E-2</v>
      </c>
      <c r="P259" s="894">
        <v>0.16279999999998296</v>
      </c>
      <c r="Q259" s="894">
        <v>1.7999999999886995E-3</v>
      </c>
      <c r="R259" s="894">
        <v>4.4000000000039563E-3</v>
      </c>
      <c r="S259" s="894">
        <v>-0.19709999999999184</v>
      </c>
      <c r="T259" s="894">
        <v>4.199999999997317E-3</v>
      </c>
      <c r="U259" s="894">
        <v>5.0000000001659828E-4</v>
      </c>
      <c r="V259" s="894">
        <v>5.0199999999989586E-2</v>
      </c>
      <c r="W259" s="894">
        <v>-7.0000000000121076E-3</v>
      </c>
      <c r="X259" s="894">
        <v>3.1000000000034333E-3</v>
      </c>
      <c r="Y259" s="894">
        <v>-8.8000000000079126E-3</v>
      </c>
      <c r="Z259" s="894">
        <v>2.9999999999574811E-4</v>
      </c>
      <c r="AA259" s="894">
        <v>0.65296999999999628</v>
      </c>
      <c r="AB259" s="894">
        <v>-0.62789999999999679</v>
      </c>
      <c r="AC259" s="894">
        <v>-0.1160899999999998</v>
      </c>
      <c r="AD259" s="894">
        <v>-9.8599999999990473E-2</v>
      </c>
      <c r="AE259" s="894">
        <v>-8.8000000000008072E-2</v>
      </c>
      <c r="AF259" s="894">
        <v>0.136099999999999</v>
      </c>
      <c r="AG259" s="894">
        <v>3.6900000000002819E-2</v>
      </c>
      <c r="AH259" s="894">
        <v>1.4000000000010004E-2</v>
      </c>
      <c r="AI259" s="894">
        <v>-0.10030000000000427</v>
      </c>
      <c r="AJ259" s="894">
        <v>-4.7700000000006071E-2</v>
      </c>
      <c r="AK259" s="894">
        <v>-5.0000000000238742E-3</v>
      </c>
      <c r="AL259" s="894">
        <v>-0.17502999999999247</v>
      </c>
      <c r="AM259" s="894">
        <v>-0.11524000000000001</v>
      </c>
      <c r="AN259" s="894">
        <v>-1.0876599999999854</v>
      </c>
      <c r="AO259" s="894">
        <v>-0.67768999999999835</v>
      </c>
      <c r="AP259" s="894">
        <v>4.6260000000017953E-2</v>
      </c>
      <c r="AQ259" s="894">
        <v>-1.7874800000000022</v>
      </c>
      <c r="AR259" s="894">
        <v>1.1426300000000111</v>
      </c>
      <c r="AS259" s="894">
        <v>0.43379999999999086</v>
      </c>
      <c r="AT259" s="894">
        <v>0.40976999999999464</v>
      </c>
      <c r="AU259" s="894">
        <v>0.57184999999998354</v>
      </c>
      <c r="AV259" s="894">
        <v>0.47516000000000247</v>
      </c>
      <c r="AW259" s="894">
        <v>2.6200000000073942E-3</v>
      </c>
      <c r="AX259" s="894">
        <v>6.7740999999983842E-2</v>
      </c>
      <c r="AY259" s="894">
        <v>-0.57896500000001083</v>
      </c>
      <c r="AZ259" s="894">
        <v>-8.5306000000002769E-2</v>
      </c>
      <c r="BA259" s="894">
        <v>0.91481199999999774</v>
      </c>
      <c r="BB259" s="894">
        <v>0.40347399999998856</v>
      </c>
      <c r="BC259" s="894">
        <v>0.4522049999999922</v>
      </c>
      <c r="BD259" s="894">
        <v>0.39202199999999721</v>
      </c>
      <c r="BE259" s="894">
        <v>9.6429999999969596E-3</v>
      </c>
      <c r="BF259" s="894">
        <v>5.4824999999979696E-2</v>
      </c>
      <c r="BG259" s="894">
        <v>7.1347000000002936E-2</v>
      </c>
      <c r="BH259" s="894">
        <v>4.5530000000297832E-3</v>
      </c>
      <c r="BI259" s="894">
        <v>0.4813800000000299</v>
      </c>
      <c r="BJ259" s="894">
        <v>0.8939200000000227</v>
      </c>
      <c r="BK259" s="894">
        <v>1.5263199999999983</v>
      </c>
      <c r="BL259" s="894">
        <v>1.0176310000000228</v>
      </c>
      <c r="BM259" s="894">
        <v>1.2411999999999921</v>
      </c>
      <c r="BN259" s="894">
        <v>0.86105999999998062</v>
      </c>
      <c r="BO259" s="894">
        <v>0.77330600000000516</v>
      </c>
      <c r="BP259" s="894">
        <v>0.40709999999998558</v>
      </c>
      <c r="BQ259" s="894">
        <v>0.54010000000000957</v>
      </c>
      <c r="BR259" s="894">
        <v>0.33911000000000513</v>
      </c>
      <c r="BS259" s="894">
        <v>-0.84082000000002211</v>
      </c>
      <c r="BT259" s="894">
        <v>0.68967999999999563</v>
      </c>
      <c r="BU259" s="894">
        <v>1.0614649999999841</v>
      </c>
      <c r="BV259" s="894">
        <v>-0.3386690000000101</v>
      </c>
      <c r="BW259" s="894">
        <v>1.3999399999999582</v>
      </c>
      <c r="BX259" s="894">
        <v>2.7999999986150215E-5</v>
      </c>
      <c r="BY259" s="894">
        <v>7.899999999949614E-5</v>
      </c>
      <c r="BZ259" s="894">
        <v>-2.8000000014571924E-5</v>
      </c>
      <c r="CA259" s="894">
        <v>0.19662000000002422</v>
      </c>
      <c r="CB259" s="894">
        <v>2.8799999999762349E-3</v>
      </c>
      <c r="CC259" s="894">
        <v>2.6877300000000162</v>
      </c>
      <c r="CD259" s="894">
        <v>2.4025749999999846</v>
      </c>
      <c r="CE259" s="894">
        <v>-2.6281490000000218</v>
      </c>
      <c r="CF259" s="894">
        <v>-0.64979999999999905</v>
      </c>
      <c r="CG259" s="894">
        <v>-0.20047999999997046</v>
      </c>
      <c r="CH259" s="894">
        <v>0.80548000000003128</v>
      </c>
      <c r="CI259" s="894">
        <v>0.79931999999996606</v>
      </c>
      <c r="CJ259" s="894">
        <v>-0.19658000000001152</v>
      </c>
      <c r="CK259" s="894">
        <v>-0.20289999999999964</v>
      </c>
      <c r="CL259" s="894">
        <v>4.7000000003549758E-4</v>
      </c>
      <c r="CM259" s="894">
        <v>1.3999999995917278E-4</v>
      </c>
      <c r="CN259" s="894">
        <v>4.5269999999987931E-2</v>
      </c>
      <c r="CO259" s="894">
        <v>9.0000000000145519E-5</v>
      </c>
      <c r="CP259" s="894">
        <v>1.5999999996552106E-4</v>
      </c>
      <c r="CQ259" s="894">
        <v>6.4800000000104774E-3</v>
      </c>
      <c r="CR259" s="894">
        <v>-4.0999999998803105E-4</v>
      </c>
      <c r="CS259" s="894">
        <v>4.9999999998817657E-4</v>
      </c>
      <c r="CT259" s="894">
        <v>0.42277000000001408</v>
      </c>
      <c r="CU259" s="894">
        <v>0.42236999999997238</v>
      </c>
      <c r="CV259" s="894">
        <v>0.44617999999999824</v>
      </c>
      <c r="CW259" s="894">
        <v>0.7066000000000372</v>
      </c>
      <c r="CX259" s="894">
        <v>0.70721000000000345</v>
      </c>
      <c r="CY259" s="894">
        <v>0.70709999999999695</v>
      </c>
      <c r="CZ259" s="894">
        <v>2.4467899999999645</v>
      </c>
      <c r="DA259" s="894">
        <v>2.4573200000000384</v>
      </c>
      <c r="DB259" s="894">
        <v>2.4071299999999667</v>
      </c>
      <c r="DC259" s="894">
        <v>3.7650799999999833</v>
      </c>
      <c r="DD259" s="894">
        <v>3.3181800000000408</v>
      </c>
      <c r="DE259" s="894">
        <v>3.0452100000000257</v>
      </c>
      <c r="DF259" s="894">
        <v>-0.1774918467999953</v>
      </c>
      <c r="DG259" s="894">
        <v>-0.17092284299997118</v>
      </c>
      <c r="DH259" s="894">
        <v>0.1708001119999949</v>
      </c>
      <c r="DI259" s="894">
        <v>-1.7190880000157449E-3</v>
      </c>
      <c r="DJ259" s="894">
        <v>-0.92329647299996509</v>
      </c>
      <c r="DK259" s="894">
        <v>-0.40191194300001598</v>
      </c>
      <c r="DL259" s="894">
        <v>-1.8879682170000365</v>
      </c>
      <c r="DM259" s="894">
        <v>-0.35860560700004385</v>
      </c>
      <c r="DN259" s="894">
        <v>-0.29794244600003594</v>
      </c>
      <c r="DO259" s="894">
        <v>-6.2385340999981054E-2</v>
      </c>
      <c r="DP259" s="894">
        <v>-0.19216112399999474</v>
      </c>
      <c r="DQ259" s="894">
        <v>-2.25619999999995</v>
      </c>
      <c r="DR259" s="894">
        <v>1.1019999999945185E-2</v>
      </c>
      <c r="DS259" s="894">
        <v>3.350000000003206E-2</v>
      </c>
      <c r="DT259" s="894">
        <v>-4.500000000007276E-3</v>
      </c>
      <c r="DU259" s="894">
        <v>-6.0000000047466528E-5</v>
      </c>
      <c r="DV259" s="894">
        <v>4.0300000000286218E-3</v>
      </c>
      <c r="DW259" s="894">
        <v>-7.4000000000751243E-4</v>
      </c>
      <c r="DX259" s="894">
        <v>6.1000000002309207E-4</v>
      </c>
      <c r="DY259" s="894">
        <v>9.9999999747524271E-6</v>
      </c>
      <c r="DZ259" s="894">
        <v>-9.9999999747524271E-6</v>
      </c>
      <c r="EA259" s="894">
        <v>-1.0000000031595846E-5</v>
      </c>
      <c r="EB259" s="894">
        <v>-1.9999999949504854E-5</v>
      </c>
      <c r="EC259" s="894">
        <v>6.5000000003578862E-4</v>
      </c>
      <c r="ED259" s="894">
        <v>-9.9999999747524271E-6</v>
      </c>
      <c r="EE259" s="894">
        <v>9.9999999463307176E-6</v>
      </c>
      <c r="EF259" s="894">
        <v>-0.32981000000003746</v>
      </c>
      <c r="EG259" s="894">
        <v>0</v>
      </c>
      <c r="EH259" s="894">
        <v>0</v>
      </c>
      <c r="EI259" s="894">
        <v>8.0000000025393092E-5</v>
      </c>
      <c r="EJ259" s="894">
        <v>5.009999999970205E-3</v>
      </c>
      <c r="EK259" s="894">
        <v>1.0000000031595846E-5</v>
      </c>
      <c r="EL259" s="894">
        <v>-9.9999999179090082E-6</v>
      </c>
      <c r="EM259" s="894">
        <v>1.0000000088439265E-5</v>
      </c>
      <c r="EN259" s="894">
        <v>-3.1999999998788553E-4</v>
      </c>
      <c r="EO259" s="894">
        <v>9.9999999747524271E-6</v>
      </c>
      <c r="EP259" s="894">
        <v>-4.3000000005122274E-4</v>
      </c>
      <c r="EQ259" s="894">
        <v>-2.0000000006348273E-5</v>
      </c>
      <c r="ER259" s="894">
        <v>0</v>
      </c>
      <c r="ES259" s="894">
        <v>-5.0000000044292392E-5</v>
      </c>
      <c r="ET259" s="894">
        <v>9.9999999179090082E-6</v>
      </c>
      <c r="EU259" s="894">
        <v>-1.0000000088439265E-5</v>
      </c>
      <c r="EV259" s="894">
        <v>-2.0000000006348273E-5</v>
      </c>
      <c r="EW259" s="894">
        <v>2.0000000063191692E-5</v>
      </c>
      <c r="EX259" s="894">
        <v>2.0000000063191692E-5</v>
      </c>
      <c r="EY259" s="894">
        <v>0</v>
      </c>
      <c r="EZ259" s="894">
        <v>-8.0000000082236511E-5</v>
      </c>
      <c r="FA259" s="894">
        <v>-1.8699999999398642E-3</v>
      </c>
      <c r="FB259" s="894">
        <v>1.0086399999999571</v>
      </c>
      <c r="FC259" s="894">
        <v>1.0020200000000727</v>
      </c>
      <c r="FD259" s="894">
        <v>-4.8999999995658072E-4</v>
      </c>
      <c r="FE259" s="894">
        <v>0.99644000000000688</v>
      </c>
      <c r="FF259" s="894">
        <v>0.99733000000003358</v>
      </c>
      <c r="FG259" s="894">
        <v>-4.899999998997373E-4</v>
      </c>
      <c r="FH259" s="894">
        <v>1.077880000000107</v>
      </c>
      <c r="FI259" s="894">
        <v>1.0450800000000413</v>
      </c>
      <c r="FJ259" s="894">
        <v>-2.4740000000008422E-2</v>
      </c>
      <c r="FK259" s="894">
        <v>1.0370000000000346</v>
      </c>
      <c r="FL259" s="894">
        <v>1.015260000000012</v>
      </c>
      <c r="FM259" s="894">
        <v>9.1200000000526416E-3</v>
      </c>
      <c r="FN259" s="894">
        <v>-5.3300000000717773E-3</v>
      </c>
      <c r="FO259" s="894">
        <v>1.5449999999646025E-3</v>
      </c>
      <c r="FP259" s="894">
        <v>1.1000000000649379E-4</v>
      </c>
      <c r="FQ259" s="894">
        <v>6.1149999999940974E-2</v>
      </c>
      <c r="FR259" s="894">
        <v>5.1010000000076161E-2</v>
      </c>
      <c r="FS259" s="894">
        <v>2.6800000000548607E-3</v>
      </c>
      <c r="FT259" s="894">
        <v>2.955999999994674E-2</v>
      </c>
      <c r="FU259" s="894">
        <v>-2.3289999999917654E-2</v>
      </c>
      <c r="FV259" s="894">
        <v>1.8670000000042819E-2</v>
      </c>
      <c r="FW259" s="894">
        <v>3.0000000037944119E-5</v>
      </c>
      <c r="FX259" s="894">
        <v>1.0400000000117871E-2</v>
      </c>
      <c r="FY259" s="894">
        <v>-2.1070173860000523</v>
      </c>
      <c r="FZ259" s="894">
        <v>-8.0350000000066757E-2</v>
      </c>
      <c r="GA259" s="894">
        <v>-3.5372569983394442E-2</v>
      </c>
      <c r="GB259" s="894">
        <v>-3.8359448374762906E-2</v>
      </c>
      <c r="GC259" s="894">
        <v>-1.8076785760285929E-3</v>
      </c>
      <c r="GD259" s="894">
        <v>-3.8169999999922766E-2</v>
      </c>
      <c r="GE259" s="894">
        <v>5.1499999999577994E-3</v>
      </c>
      <c r="GF259" s="894">
        <v>5.7699999999840657E-3</v>
      </c>
      <c r="GG259" s="894">
        <v>-0.15606948039987856</v>
      </c>
      <c r="GH259" s="894">
        <v>-0.16562000000010357</v>
      </c>
      <c r="GI259" s="894">
        <v>-5.452000000013868E-2</v>
      </c>
      <c r="GJ259" s="894">
        <v>-7.9233313200006705E-2</v>
      </c>
      <c r="GK259" s="894">
        <v>-7.5649999999995998E-2</v>
      </c>
      <c r="GL259" s="894">
        <v>-7.5349999999957618E-2</v>
      </c>
      <c r="GM259" s="894">
        <v>-7.5340000000096552E-2</v>
      </c>
      <c r="GN259" s="894">
        <v>-7.5369999999907122E-2</v>
      </c>
      <c r="GO259" s="894">
        <v>-0.10241172557891787</v>
      </c>
      <c r="GP259" s="894">
        <v>-6.7099999999982174E-3</v>
      </c>
      <c r="GQ259" s="894">
        <v>-2.9895510000073955E-2</v>
      </c>
      <c r="GR259" s="894">
        <v>0.10008627999991404</v>
      </c>
      <c r="GS259" s="894">
        <v>3.6860000000046966E-2</v>
      </c>
      <c r="GT259" s="894">
        <v>-3.7670000000048276E-2</v>
      </c>
      <c r="GU259" s="894">
        <v>4.0720000000078471E-2</v>
      </c>
      <c r="GV259" s="894">
        <v>0</v>
      </c>
      <c r="GW259" s="894">
        <v>-2.2737367544323206E-13</v>
      </c>
      <c r="GX259" s="894">
        <v>0</v>
      </c>
      <c r="GY259" s="894">
        <v>0</v>
      </c>
      <c r="GZ259" s="894">
        <v>0</v>
      </c>
      <c r="HA259" s="894">
        <v>0</v>
      </c>
      <c r="HB259" s="894">
        <v>0</v>
      </c>
      <c r="HC259" s="894">
        <v>0</v>
      </c>
      <c r="HD259" s="894">
        <v>0</v>
      </c>
      <c r="HE259" s="894">
        <v>0</v>
      </c>
      <c r="HF259" s="894">
        <v>0</v>
      </c>
      <c r="HG259" s="894">
        <v>0</v>
      </c>
      <c r="HH259" s="894">
        <v>0</v>
      </c>
      <c r="HI259" s="894">
        <v>0</v>
      </c>
      <c r="HJ259" s="894">
        <v>0</v>
      </c>
      <c r="HK259" s="894">
        <v>0</v>
      </c>
      <c r="HL259" s="894">
        <v>0</v>
      </c>
      <c r="HM259" s="894">
        <v>0</v>
      </c>
      <c r="HN259" s="894">
        <v>0</v>
      </c>
      <c r="HO259" s="894">
        <v>0</v>
      </c>
      <c r="HP259" s="894">
        <v>0</v>
      </c>
      <c r="HQ259" s="894">
        <v>0</v>
      </c>
      <c r="HR259" s="894">
        <v>0</v>
      </c>
      <c r="HS259" s="894">
        <v>0</v>
      </c>
      <c r="HT259" s="894">
        <v>0</v>
      </c>
      <c r="HU259" s="894">
        <v>3.4043551602962907E-2</v>
      </c>
      <c r="HV259" s="894">
        <v>0</v>
      </c>
      <c r="HW259" s="894">
        <v>0</v>
      </c>
      <c r="HX259" s="894">
        <v>0</v>
      </c>
      <c r="HY259" s="894">
        <v>0</v>
      </c>
      <c r="HZ259" s="894">
        <v>0</v>
      </c>
      <c r="IA259" s="894">
        <v>0</v>
      </c>
      <c r="IB259" s="894">
        <v>0</v>
      </c>
      <c r="IC259" s="894">
        <v>0</v>
      </c>
      <c r="ID259" s="894">
        <v>0</v>
      </c>
      <c r="IE259" s="894">
        <v>0</v>
      </c>
      <c r="IF259" s="894">
        <v>0</v>
      </c>
      <c r="IG259" s="894">
        <v>0</v>
      </c>
      <c r="IH259" s="894">
        <v>0</v>
      </c>
      <c r="II259" s="894">
        <v>0</v>
      </c>
      <c r="IJ259" s="894">
        <v>0</v>
      </c>
      <c r="IK259" s="894">
        <v>0</v>
      </c>
      <c r="IL259" s="894">
        <v>0</v>
      </c>
      <c r="IM259" s="894">
        <v>0</v>
      </c>
      <c r="IN259" s="894">
        <v>0</v>
      </c>
      <c r="IO259" s="894">
        <v>0</v>
      </c>
      <c r="IP259" s="894">
        <v>0</v>
      </c>
      <c r="IQ259" s="894">
        <v>0</v>
      </c>
      <c r="IR259" s="894">
        <v>0</v>
      </c>
      <c r="IS259" s="894">
        <v>0</v>
      </c>
      <c r="IT259" s="894">
        <v>0</v>
      </c>
      <c r="IU259" s="894">
        <v>0</v>
      </c>
      <c r="IV259" s="894">
        <v>0</v>
      </c>
      <c r="IW259" s="894">
        <v>0</v>
      </c>
      <c r="IX259" s="894">
        <v>0</v>
      </c>
      <c r="IY259" s="894">
        <v>0</v>
      </c>
      <c r="IZ259" s="894">
        <v>0</v>
      </c>
      <c r="JA259" s="894">
        <v>0</v>
      </c>
      <c r="JB259" s="894">
        <v>0</v>
      </c>
      <c r="JC259" s="894">
        <v>0</v>
      </c>
      <c r="JD259" s="894">
        <v>0</v>
      </c>
      <c r="JE259" s="894">
        <v>0</v>
      </c>
      <c r="JF259" s="894">
        <v>0</v>
      </c>
      <c r="JG259" s="894">
        <v>0</v>
      </c>
      <c r="JH259" s="894">
        <v>0</v>
      </c>
      <c r="JI259" s="894">
        <v>0</v>
      </c>
      <c r="JJ259" s="894">
        <v>0</v>
      </c>
      <c r="JK259" s="894">
        <v>0</v>
      </c>
      <c r="JL259" s="894">
        <v>0</v>
      </c>
      <c r="JM259" s="894">
        <v>0</v>
      </c>
      <c r="JN259" s="894">
        <v>0</v>
      </c>
      <c r="JO259" s="894">
        <v>0</v>
      </c>
      <c r="JP259" s="894">
        <v>0</v>
      </c>
      <c r="JQ259" s="894">
        <v>0</v>
      </c>
      <c r="JR259" s="894">
        <v>0</v>
      </c>
      <c r="JS259" s="894">
        <v>0</v>
      </c>
      <c r="JT259" s="894">
        <v>0</v>
      </c>
      <c r="JU259" s="894">
        <v>0</v>
      </c>
      <c r="JV259" s="894">
        <v>0</v>
      </c>
      <c r="JW259" s="894">
        <v>0</v>
      </c>
      <c r="JX259" s="894">
        <v>0</v>
      </c>
      <c r="JY259" s="894">
        <v>0</v>
      </c>
      <c r="JZ259" s="894">
        <v>0</v>
      </c>
      <c r="KA259" s="894">
        <v>0</v>
      </c>
      <c r="KB259" s="894">
        <v>0</v>
      </c>
      <c r="KC259" s="894">
        <v>0</v>
      </c>
      <c r="KD259" s="894">
        <v>0</v>
      </c>
      <c r="KE259" s="894">
        <v>0</v>
      </c>
      <c r="KF259" s="894">
        <v>0</v>
      </c>
      <c r="KG259" s="894">
        <v>0</v>
      </c>
      <c r="KH259" s="894">
        <v>0</v>
      </c>
      <c r="KI259" s="894">
        <v>0</v>
      </c>
      <c r="KJ259" s="894">
        <v>0</v>
      </c>
      <c r="KK259" s="894">
        <v>0</v>
      </c>
      <c r="KL259" s="894">
        <v>0</v>
      </c>
      <c r="KM259" s="894">
        <v>0</v>
      </c>
      <c r="KN259" s="894">
        <v>0</v>
      </c>
      <c r="KO259" s="894">
        <v>0</v>
      </c>
      <c r="KP259" s="894">
        <v>0</v>
      </c>
      <c r="KQ259" s="894">
        <v>0</v>
      </c>
      <c r="KR259" s="894">
        <v>0</v>
      </c>
      <c r="KS259" s="894">
        <v>0</v>
      </c>
      <c r="KT259" s="894">
        <v>0</v>
      </c>
      <c r="KU259" s="894">
        <v>0</v>
      </c>
      <c r="KV259" s="894">
        <v>0</v>
      </c>
      <c r="KW259" s="894">
        <v>0</v>
      </c>
      <c r="KX259" s="894">
        <v>0</v>
      </c>
      <c r="KY259" s="894">
        <v>0</v>
      </c>
      <c r="KZ259" s="894">
        <v>0</v>
      </c>
      <c r="LA259" s="894">
        <v>0</v>
      </c>
      <c r="LB259" s="894">
        <v>0</v>
      </c>
      <c r="LC259" s="894">
        <v>0</v>
      </c>
      <c r="LD259" s="894">
        <v>0</v>
      </c>
      <c r="LE259" s="894">
        <v>0</v>
      </c>
      <c r="LF259" s="894">
        <v>0</v>
      </c>
      <c r="LG259" s="894">
        <v>0</v>
      </c>
      <c r="LH259" s="894">
        <v>0</v>
      </c>
      <c r="LI259" s="894">
        <v>0</v>
      </c>
      <c r="LJ259" s="934">
        <v>0</v>
      </c>
      <c r="LK259" s="894">
        <v>0</v>
      </c>
      <c r="LL259" s="894">
        <v>0</v>
      </c>
      <c r="LM259" s="894">
        <v>0</v>
      </c>
      <c r="LN259" s="894">
        <v>0</v>
      </c>
      <c r="LO259" s="894">
        <v>0</v>
      </c>
      <c r="LP259" s="894">
        <v>0</v>
      </c>
      <c r="LQ259" s="894">
        <v>0</v>
      </c>
      <c r="LR259" s="894">
        <v>0</v>
      </c>
      <c r="LS259" s="894">
        <v>0</v>
      </c>
      <c r="LT259" s="894">
        <v>0</v>
      </c>
      <c r="LU259" s="894">
        <v>0</v>
      </c>
      <c r="LV259" s="894">
        <v>0</v>
      </c>
      <c r="LW259" s="894">
        <v>0</v>
      </c>
      <c r="LX259" s="894">
        <v>0</v>
      </c>
      <c r="LY259" s="894">
        <v>0</v>
      </c>
      <c r="LZ259" s="894">
        <v>0</v>
      </c>
      <c r="MA259" s="894">
        <v>0</v>
      </c>
      <c r="MB259" s="894">
        <v>0</v>
      </c>
      <c r="MC259" s="894">
        <v>0</v>
      </c>
      <c r="MD259" s="894">
        <v>0</v>
      </c>
      <c r="ME259" s="894">
        <v>0</v>
      </c>
      <c r="MF259" s="894">
        <v>0</v>
      </c>
      <c r="MG259" s="894">
        <v>0</v>
      </c>
      <c r="MH259" s="894">
        <v>0</v>
      </c>
      <c r="MI259" s="894">
        <v>0</v>
      </c>
      <c r="MJ259" s="894">
        <v>0</v>
      </c>
      <c r="MK259" s="894">
        <v>0</v>
      </c>
      <c r="ML259" s="894">
        <v>0</v>
      </c>
      <c r="MM259" s="894">
        <v>0</v>
      </c>
      <c r="MN259" s="894">
        <v>0</v>
      </c>
      <c r="MO259" s="894">
        <v>0</v>
      </c>
      <c r="MP259" s="894">
        <v>0</v>
      </c>
      <c r="MQ259" s="894">
        <v>0</v>
      </c>
      <c r="MR259" s="894">
        <v>0</v>
      </c>
      <c r="MS259" s="894">
        <v>0</v>
      </c>
      <c r="MT259" s="894"/>
      <c r="MU259" s="894"/>
      <c r="MV259" s="894"/>
      <c r="MW259" s="894"/>
      <c r="MX259" s="586">
        <v>0</v>
      </c>
      <c r="MY259" s="586">
        <v>0</v>
      </c>
      <c r="MZ259" s="586">
        <v>0</v>
      </c>
      <c r="NA259" s="586">
        <v>0</v>
      </c>
      <c r="NB259" s="586">
        <v>0</v>
      </c>
      <c r="NC259" s="586">
        <v>0</v>
      </c>
      <c r="ND259" s="586">
        <v>0</v>
      </c>
      <c r="NE259" s="586">
        <v>0</v>
      </c>
      <c r="NF259" s="586">
        <v>0</v>
      </c>
      <c r="NG259" s="586">
        <v>0</v>
      </c>
      <c r="NH259" s="586">
        <v>0</v>
      </c>
      <c r="NI259" s="586">
        <v>0</v>
      </c>
      <c r="NJ259" s="586">
        <v>0</v>
      </c>
      <c r="NK259" s="586">
        <v>0</v>
      </c>
      <c r="NL259" s="586">
        <v>0</v>
      </c>
    </row>
    <row r="260" spans="1:376"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931">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c r="MX260" s="216">
        <v>5423.7358295659233</v>
      </c>
      <c r="MY260" s="216">
        <v>5448.1076927246813</v>
      </c>
      <c r="MZ260" s="216">
        <v>5473.8220149626559</v>
      </c>
      <c r="NA260" s="216">
        <v>5509.1532090995424</v>
      </c>
      <c r="NB260" s="216">
        <v>5558.7765478291403</v>
      </c>
      <c r="NC260" s="216">
        <v>5648.8609096116497</v>
      </c>
      <c r="ND260" s="216">
        <v>5807.5588261518988</v>
      </c>
      <c r="NE260" s="216">
        <v>5851.8451929958064</v>
      </c>
      <c r="NF260" s="216">
        <v>5813.6770498439382</v>
      </c>
      <c r="NG260" s="216">
        <v>5924.5158007953232</v>
      </c>
      <c r="NH260" s="216">
        <v>5915.9277106103655</v>
      </c>
      <c r="NI260" s="216">
        <v>6144.5836001353546</v>
      </c>
      <c r="NJ260" s="216">
        <v>6113.456474383036</v>
      </c>
      <c r="NK260" s="216">
        <v>6213.4988486804796</v>
      </c>
      <c r="NL260" s="216">
        <v>6307.1993840968807</v>
      </c>
    </row>
    <row r="261" spans="1:376"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931">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c r="MX261" s="216">
        <v>3469.6151024769979</v>
      </c>
      <c r="MY261" s="216">
        <v>3468.1640141166044</v>
      </c>
      <c r="MZ261" s="216">
        <v>3464.9608533289979</v>
      </c>
      <c r="NA261" s="216">
        <v>3502.9884961706493</v>
      </c>
      <c r="NB261" s="216">
        <v>3578.6428967784841</v>
      </c>
      <c r="NC261" s="216">
        <v>3676.8229806370464</v>
      </c>
      <c r="ND261" s="216">
        <v>3757.5000053798431</v>
      </c>
      <c r="NE261" s="216">
        <v>3771.6449206725347</v>
      </c>
      <c r="NF261" s="216">
        <v>3795.4320249114649</v>
      </c>
      <c r="NG261" s="216">
        <v>3871.0648752899956</v>
      </c>
      <c r="NH261" s="216">
        <v>3861.7329682697778</v>
      </c>
      <c r="NI261" s="216">
        <v>3911.0576718636594</v>
      </c>
      <c r="NJ261" s="216">
        <v>3900.4692741218037</v>
      </c>
      <c r="NK261" s="216">
        <v>3978.7525949799365</v>
      </c>
      <c r="NL261" s="216">
        <v>4049.1103777017979</v>
      </c>
    </row>
    <row r="262" spans="1:376"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931">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c r="MX262" s="216">
        <v>2429.9277938463933</v>
      </c>
      <c r="MY262" s="216">
        <v>2372.0377026067549</v>
      </c>
      <c r="MZ262" s="216">
        <v>2329.1447344705302</v>
      </c>
      <c r="NA262" s="216">
        <v>2370.462047372358</v>
      </c>
      <c r="NB262" s="216">
        <v>2445.4078176434787</v>
      </c>
      <c r="NC262" s="216">
        <v>2516.4869465072779</v>
      </c>
      <c r="ND262" s="216">
        <v>2587.5995561068598</v>
      </c>
      <c r="NE262" s="216">
        <v>2607.5093556484171</v>
      </c>
      <c r="NF262" s="216">
        <v>2598.614320166887</v>
      </c>
      <c r="NG262" s="216">
        <v>2600.3338155124356</v>
      </c>
      <c r="NH262" s="216">
        <v>2654.1799368589946</v>
      </c>
      <c r="NI262" s="216">
        <v>2689.3449508396179</v>
      </c>
      <c r="NJ262" s="216">
        <v>2727.7300867604299</v>
      </c>
      <c r="NK262" s="216">
        <v>2776.443814651328</v>
      </c>
      <c r="NL262" s="216">
        <v>2740.0665582052316</v>
      </c>
    </row>
    <row r="263" spans="1:376">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932">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c r="MX263">
        <v>327.53858283579592</v>
      </c>
      <c r="MY263">
        <v>331.34287850365058</v>
      </c>
      <c r="MZ263">
        <v>334.45084581261449</v>
      </c>
      <c r="NA263">
        <v>352.53861517141854</v>
      </c>
      <c r="NB263">
        <v>362.83987874330154</v>
      </c>
      <c r="NC263">
        <v>373.21427493049498</v>
      </c>
      <c r="ND263">
        <v>366.596386884455</v>
      </c>
      <c r="NE263">
        <v>346.95783174825203</v>
      </c>
      <c r="NF263">
        <v>330.936625703262</v>
      </c>
      <c r="NG263">
        <v>347.98472335995501</v>
      </c>
      <c r="NH263">
        <v>351.28785246962104</v>
      </c>
      <c r="NI263">
        <v>397.55782906502901</v>
      </c>
      <c r="NJ263">
        <v>376.22642558376799</v>
      </c>
      <c r="NK263">
        <v>369.30995628207899</v>
      </c>
      <c r="NL263">
        <v>390.11575056786694</v>
      </c>
    </row>
    <row r="264" spans="1:376">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932">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c r="MX264">
        <v>5096.1972467301266</v>
      </c>
      <c r="MY264">
        <v>5116.764814221031</v>
      </c>
      <c r="MZ264">
        <v>5139.3711691500412</v>
      </c>
      <c r="NA264">
        <v>5156.6145939281241</v>
      </c>
      <c r="NB264">
        <v>5195.9366690858387</v>
      </c>
      <c r="NC264">
        <v>5275.6466346811549</v>
      </c>
      <c r="ND264">
        <v>5440.9624392674441</v>
      </c>
      <c r="NE264">
        <v>5504.8873612475545</v>
      </c>
      <c r="NF264">
        <v>5482.7404241406766</v>
      </c>
      <c r="NG264">
        <v>5576.5310774353675</v>
      </c>
      <c r="NH264">
        <v>5564.6398581407439</v>
      </c>
      <c r="NI264">
        <v>5747.0257710703254</v>
      </c>
      <c r="NJ264">
        <v>5737.2300487992679</v>
      </c>
      <c r="NK264">
        <v>5844.1888923984006</v>
      </c>
      <c r="NL264">
        <v>5917.0836335290142</v>
      </c>
    </row>
    <row r="265" spans="1:376">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932">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c r="MX265">
        <v>2102.3892110105976</v>
      </c>
      <c r="MY265">
        <v>2040.6948241031043</v>
      </c>
      <c r="MZ265">
        <v>1994.6938886579157</v>
      </c>
      <c r="NA265">
        <v>2017.9234322009393</v>
      </c>
      <c r="NB265">
        <v>2082.5679389001771</v>
      </c>
      <c r="NC265">
        <v>2143.2726715767831</v>
      </c>
      <c r="ND265">
        <v>2221.0031692224047</v>
      </c>
      <c r="NE265">
        <v>2260.5515239001652</v>
      </c>
      <c r="NF265">
        <v>2267.6776944636249</v>
      </c>
      <c r="NG265">
        <v>2252.3490921524808</v>
      </c>
      <c r="NH265">
        <v>2302.8920843893734</v>
      </c>
      <c r="NI265">
        <v>2291.7871217745887</v>
      </c>
      <c r="NJ265">
        <v>2351.5036611766618</v>
      </c>
      <c r="NK265">
        <v>2407.1338583692491</v>
      </c>
      <c r="NL265">
        <v>2349.9508076373645</v>
      </c>
    </row>
    <row r="266" spans="1:376">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932">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c r="MX266">
        <v>1039.6873086306043</v>
      </c>
      <c r="MY266">
        <v>1096.1263115098495</v>
      </c>
      <c r="MZ266">
        <v>1135.8161188584677</v>
      </c>
      <c r="NA266">
        <v>1132.5264487982911</v>
      </c>
      <c r="NB266">
        <v>1133.2350791350057</v>
      </c>
      <c r="NC266">
        <v>1160.3360341297682</v>
      </c>
      <c r="ND266">
        <v>1169.9004492729835</v>
      </c>
      <c r="NE266">
        <v>1164.1355650241176</v>
      </c>
      <c r="NF266">
        <v>1196.8177047445779</v>
      </c>
      <c r="NG266">
        <v>1270.7310597775599</v>
      </c>
      <c r="NH266">
        <v>1207.5530314107832</v>
      </c>
      <c r="NI266">
        <v>1221.7127210240415</v>
      </c>
      <c r="NJ266">
        <v>1172.7391873613738</v>
      </c>
      <c r="NK266">
        <v>1202.3087803286087</v>
      </c>
      <c r="NL266">
        <v>1309.0438194965664</v>
      </c>
    </row>
    <row r="267" spans="1:376">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932">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v>1630.9887183834076</v>
      </c>
      <c r="MU267" s="481">
        <v>1655.3067196547418</v>
      </c>
      <c r="MV267" s="481">
        <v>1847.4146632599864</v>
      </c>
      <c r="MW267" s="481">
        <v>1918.8642342930727</v>
      </c>
      <c r="MX267">
        <v>1954.1207270889249</v>
      </c>
      <c r="MY267">
        <v>1979.9436786080771</v>
      </c>
      <c r="MZ267">
        <v>2008.8611616336577</v>
      </c>
      <c r="NA267">
        <v>2006.1647129288936</v>
      </c>
      <c r="NB267">
        <v>1980.133651050656</v>
      </c>
      <c r="NC267">
        <v>1972.0379289746036</v>
      </c>
      <c r="ND267">
        <v>2050.0588207720557</v>
      </c>
      <c r="NE267">
        <v>2080.2002723232717</v>
      </c>
      <c r="NF267">
        <v>2018.2450249324738</v>
      </c>
      <c r="NG267">
        <v>2053.4509255053272</v>
      </c>
      <c r="NH267">
        <v>2054.1947423405877</v>
      </c>
      <c r="NI267">
        <v>2233.5259282716952</v>
      </c>
      <c r="NJ267">
        <v>2212.9872002612328</v>
      </c>
      <c r="NK267">
        <v>2234.7462537005426</v>
      </c>
      <c r="NL267">
        <v>2258.0890063950833</v>
      </c>
    </row>
    <row r="268" spans="1:376">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931">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00">
        <v>1290.202436</v>
      </c>
      <c r="MO268" s="480">
        <v>1295.0905299999999</v>
      </c>
      <c r="MP268" s="480">
        <v>1302.981847</v>
      </c>
      <c r="MQ268" s="480">
        <v>1311.13031</v>
      </c>
      <c r="MR268" s="480">
        <v>1317.6693090000001</v>
      </c>
      <c r="MS268" s="901">
        <v>1334.8155429999999</v>
      </c>
      <c r="MT268" s="901">
        <v>1345.9557299999999</v>
      </c>
      <c r="MU268" s="480">
        <v>1361.638289</v>
      </c>
      <c r="MV268" s="480">
        <v>1373.5932789999999</v>
      </c>
      <c r="MW268" s="480">
        <v>1382.9873419999999</v>
      </c>
      <c r="MX268" s="480">
        <v>1393.951802</v>
      </c>
      <c r="MY268" s="480">
        <v>1405.4212849999999</v>
      </c>
      <c r="MZ268" s="480">
        <v>1414.954457</v>
      </c>
      <c r="NA268">
        <v>1416.9705409999999</v>
      </c>
      <c r="NB268">
        <v>1419.7963990000001</v>
      </c>
      <c r="NC268">
        <v>1420.7963990000001</v>
      </c>
      <c r="ND268">
        <v>1441.0163849999999</v>
      </c>
      <c r="NE268">
        <v>1445.5050000000001</v>
      </c>
      <c r="NF268">
        <v>1447.96</v>
      </c>
      <c r="NG268">
        <v>1449.87</v>
      </c>
      <c r="NH268">
        <v>1451.4349999999999</v>
      </c>
      <c r="NI268">
        <v>1453.075</v>
      </c>
      <c r="NJ268">
        <v>1455.05</v>
      </c>
      <c r="NK268">
        <v>1457.825</v>
      </c>
      <c r="NL268">
        <v>1460.45</v>
      </c>
    </row>
    <row r="269" spans="1:376">
      <c r="A269" s="476" t="s">
        <v>593</v>
      </c>
      <c r="B269" s="883">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935">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c r="MX269">
        <v>1819.594985</v>
      </c>
      <c r="MY269" s="480">
        <v>1845.543015</v>
      </c>
      <c r="MZ269">
        <v>1876.3852549999999</v>
      </c>
      <c r="NA269">
        <v>1922.926796</v>
      </c>
      <c r="NB269">
        <v>1923.4137989999999</v>
      </c>
      <c r="NC269">
        <v>1924.4137989999999</v>
      </c>
      <c r="ND269">
        <v>1961.756476</v>
      </c>
      <c r="NE269">
        <v>1979.7202830000001</v>
      </c>
      <c r="NF269">
        <v>1983.0391380000001</v>
      </c>
      <c r="NG269">
        <v>1971.836249</v>
      </c>
      <c r="NH269">
        <v>1971.8760480000001</v>
      </c>
      <c r="NI269">
        <v>1991.747339</v>
      </c>
      <c r="NJ269">
        <v>2011.1963009999999</v>
      </c>
      <c r="NK269">
        <v>2002.1302049999999</v>
      </c>
      <c r="NL269">
        <v>1983.0136150000001</v>
      </c>
    </row>
    <row r="270" spans="1:376" s="889" customFormat="1" ht="11">
      <c r="A270" s="887" t="s">
        <v>1469</v>
      </c>
      <c r="B270" s="888"/>
      <c r="C270" s="888"/>
      <c r="D270" s="888"/>
      <c r="E270" s="888"/>
      <c r="F270" s="888"/>
      <c r="G270" s="888"/>
      <c r="H270" s="888"/>
      <c r="I270" s="888"/>
      <c r="J270" s="888"/>
      <c r="K270" s="888"/>
      <c r="L270" s="888"/>
      <c r="M270" s="888"/>
      <c r="N270" s="888"/>
      <c r="O270" s="888"/>
      <c r="P270" s="888"/>
      <c r="Q270" s="888"/>
      <c r="R270" s="888"/>
      <c r="S270" s="888"/>
      <c r="T270" s="888"/>
      <c r="U270" s="888"/>
      <c r="V270" s="888"/>
      <c r="W270" s="888"/>
      <c r="X270" s="888"/>
      <c r="Y270" s="888"/>
      <c r="Z270" s="888"/>
      <c r="AA270" s="888"/>
      <c r="AB270" s="888"/>
      <c r="AC270" s="888"/>
      <c r="AD270" s="888"/>
      <c r="AE270" s="888"/>
      <c r="AF270" s="888"/>
      <c r="AG270" s="888"/>
      <c r="AH270" s="888"/>
      <c r="AI270" s="888"/>
      <c r="AJ270" s="888"/>
      <c r="AK270" s="888"/>
      <c r="AL270" s="888"/>
      <c r="AM270" s="888"/>
      <c r="AN270" s="888"/>
      <c r="AO270" s="888"/>
      <c r="AP270" s="888"/>
      <c r="AQ270" s="888"/>
      <c r="AR270" s="888"/>
      <c r="AS270" s="888"/>
      <c r="AT270" s="888"/>
      <c r="AU270" s="888"/>
      <c r="AV270" s="888"/>
      <c r="AW270" s="888"/>
      <c r="AX270" s="888"/>
      <c r="AY270" s="888"/>
      <c r="AZ270" s="888"/>
      <c r="BA270" s="888"/>
      <c r="BB270" s="888"/>
      <c r="BC270" s="888"/>
      <c r="BD270" s="888"/>
      <c r="BE270" s="888"/>
      <c r="BF270" s="888"/>
      <c r="BG270" s="888"/>
      <c r="BH270" s="888"/>
      <c r="BI270" s="888"/>
      <c r="BJ270" s="888"/>
      <c r="BK270" s="888"/>
      <c r="BL270" s="888"/>
      <c r="BM270" s="888"/>
      <c r="BN270" s="888"/>
      <c r="BO270" s="888"/>
      <c r="BP270" s="888"/>
      <c r="BQ270" s="888"/>
      <c r="BR270" s="888"/>
      <c r="BS270" s="888"/>
      <c r="BT270" s="888"/>
      <c r="BU270" s="888"/>
      <c r="BV270" s="888"/>
      <c r="BW270" s="888"/>
      <c r="BX270" s="888"/>
      <c r="BY270" s="888"/>
      <c r="BZ270" s="888"/>
      <c r="CA270" s="888"/>
      <c r="CB270" s="888"/>
      <c r="CC270" s="888"/>
      <c r="CD270" s="888"/>
      <c r="CE270" s="888"/>
      <c r="CF270" s="888"/>
      <c r="CG270" s="888"/>
      <c r="CH270" s="888"/>
      <c r="CI270" s="888"/>
      <c r="CJ270" s="888"/>
      <c r="CK270" s="888"/>
      <c r="CL270" s="888"/>
      <c r="CM270" s="888"/>
      <c r="CN270" s="888"/>
      <c r="CO270" s="888"/>
      <c r="CP270" s="888"/>
      <c r="CQ270" s="888"/>
      <c r="CR270" s="888"/>
      <c r="CS270" s="888"/>
      <c r="CT270" s="888"/>
      <c r="CU270" s="888"/>
      <c r="CV270" s="888"/>
      <c r="CW270" s="888"/>
      <c r="CX270" s="888"/>
      <c r="CY270" s="888"/>
      <c r="CZ270" s="888"/>
      <c r="DA270" s="888"/>
      <c r="DB270" s="888"/>
      <c r="DC270" s="888"/>
      <c r="DD270" s="888"/>
      <c r="DE270" s="888"/>
      <c r="DF270" s="888"/>
      <c r="DG270" s="888"/>
      <c r="DH270" s="888"/>
      <c r="DI270" s="888"/>
      <c r="DJ270" s="888"/>
      <c r="DK270" s="888"/>
      <c r="DL270" s="888"/>
      <c r="DM270" s="888"/>
      <c r="DN270" s="888"/>
      <c r="DO270" s="888"/>
      <c r="DP270" s="888"/>
      <c r="DQ270" s="888"/>
      <c r="DR270" s="888"/>
      <c r="DS270" s="888"/>
      <c r="DT270" s="888"/>
      <c r="DU270" s="888"/>
      <c r="DV270" s="888"/>
      <c r="DW270" s="888"/>
      <c r="DX270" s="888"/>
      <c r="DY270" s="888"/>
      <c r="DZ270" s="888"/>
      <c r="EA270" s="888"/>
      <c r="EB270" s="888"/>
      <c r="EC270" s="888"/>
      <c r="ED270" s="888"/>
      <c r="EE270" s="888"/>
      <c r="EF270" s="888"/>
      <c r="EG270" s="888"/>
      <c r="EH270" s="888"/>
      <c r="EI270" s="888"/>
      <c r="EJ270" s="888"/>
      <c r="EK270" s="888"/>
      <c r="EL270" s="888"/>
      <c r="EM270" s="888"/>
      <c r="EN270" s="888"/>
      <c r="EO270" s="888"/>
      <c r="EP270" s="888"/>
      <c r="EQ270" s="888"/>
      <c r="ER270" s="888"/>
      <c r="ES270" s="888"/>
      <c r="ET270" s="888"/>
      <c r="EU270" s="888"/>
      <c r="EV270" s="888"/>
      <c r="EW270" s="888"/>
      <c r="EX270" s="888"/>
      <c r="EY270" s="888"/>
      <c r="EZ270" s="888"/>
      <c r="FA270" s="888"/>
      <c r="FB270" s="888"/>
      <c r="FC270" s="888"/>
      <c r="FD270" s="888"/>
      <c r="FE270" s="888"/>
      <c r="FF270" s="888"/>
      <c r="FG270" s="888"/>
      <c r="FH270" s="888"/>
      <c r="FI270" s="888"/>
      <c r="FJ270" s="888"/>
      <c r="FK270" s="888"/>
      <c r="FL270" s="888"/>
      <c r="FM270" s="888"/>
      <c r="FN270" s="888"/>
      <c r="FO270" s="888"/>
      <c r="FP270" s="888"/>
      <c r="FQ270" s="888"/>
      <c r="FR270" s="888"/>
      <c r="FS270" s="888"/>
      <c r="FT270" s="888"/>
      <c r="FU270" s="888"/>
      <c r="FV270" s="888"/>
      <c r="FW270" s="888"/>
      <c r="FX270" s="888"/>
      <c r="FY270" s="888"/>
      <c r="FZ270" s="888"/>
      <c r="GA270" s="888"/>
      <c r="GB270" s="888"/>
      <c r="GC270" s="888"/>
      <c r="GD270" s="888"/>
      <c r="GE270" s="888"/>
      <c r="GF270" s="888"/>
      <c r="GG270" s="888"/>
      <c r="GH270" s="888"/>
      <c r="GI270" s="888"/>
      <c r="GJ270" s="888"/>
      <c r="GK270" s="888"/>
      <c r="GL270" s="888"/>
      <c r="GM270" s="888"/>
      <c r="GN270" s="888"/>
      <c r="GO270" s="888"/>
      <c r="GP270" s="888"/>
      <c r="GQ270" s="888"/>
      <c r="GR270" s="888"/>
      <c r="GS270" s="888"/>
      <c r="GT270" s="888"/>
      <c r="GU270" s="888"/>
      <c r="GV270" s="888"/>
      <c r="GW270" s="888"/>
      <c r="GX270" s="888"/>
      <c r="GY270" s="888"/>
      <c r="GZ270" s="888"/>
      <c r="HA270" s="888"/>
      <c r="HB270" s="888"/>
      <c r="HC270" s="888"/>
      <c r="HD270" s="888"/>
      <c r="HE270" s="888"/>
      <c r="HF270" s="888"/>
      <c r="HG270" s="888"/>
      <c r="HH270" s="888"/>
      <c r="HI270" s="888"/>
      <c r="HJ270" s="888"/>
      <c r="HK270" s="888"/>
      <c r="HL270" s="888"/>
      <c r="HM270" s="888"/>
      <c r="HN270" s="888"/>
      <c r="HO270" s="888"/>
      <c r="HP270" s="888"/>
      <c r="HQ270" s="888"/>
      <c r="HR270" s="888"/>
      <c r="HS270" s="888"/>
      <c r="HT270" s="888"/>
      <c r="HU270" s="888"/>
      <c r="HV270" s="888"/>
      <c r="HW270" s="888"/>
      <c r="HX270" s="888"/>
      <c r="HY270" s="888"/>
      <c r="HZ270" s="888"/>
      <c r="IA270" s="888"/>
      <c r="IB270" s="888"/>
      <c r="IC270" s="888"/>
      <c r="ID270" s="888"/>
      <c r="IE270" s="888"/>
      <c r="IF270" s="888"/>
      <c r="IG270" s="888"/>
      <c r="IH270" s="888"/>
      <c r="II270" s="888"/>
      <c r="IJ270" s="888"/>
      <c r="IK270" s="888"/>
      <c r="IL270" s="888"/>
      <c r="IM270" s="888"/>
      <c r="IN270" s="888"/>
      <c r="IO270" s="888"/>
      <c r="IP270" s="888"/>
      <c r="IQ270" s="888"/>
      <c r="IR270" s="888"/>
      <c r="IS270" s="888"/>
      <c r="IT270" s="888"/>
      <c r="IU270" s="888"/>
      <c r="IV270" s="888"/>
      <c r="IW270" s="888"/>
      <c r="IX270" s="888"/>
      <c r="IY270" s="888"/>
      <c r="IZ270" s="888"/>
      <c r="JA270" s="888"/>
      <c r="JB270" s="888"/>
      <c r="JC270" s="888"/>
      <c r="JD270" s="888"/>
      <c r="JE270" s="888"/>
      <c r="JF270" s="888"/>
      <c r="JG270" s="888"/>
      <c r="JH270" s="888"/>
      <c r="JI270" s="888"/>
      <c r="JJ270" s="888"/>
      <c r="JK270" s="888"/>
      <c r="JL270" s="888"/>
      <c r="JM270" s="888"/>
      <c r="JN270" s="888"/>
      <c r="JO270" s="888"/>
      <c r="JP270" s="888"/>
      <c r="JQ270" s="888"/>
      <c r="JR270" s="888"/>
      <c r="JS270" s="888"/>
      <c r="JT270" s="888"/>
      <c r="JU270" s="888"/>
      <c r="JV270" s="888"/>
      <c r="JW270" s="888"/>
      <c r="JX270" s="888"/>
      <c r="JY270" s="888"/>
      <c r="JZ270" s="888"/>
      <c r="KA270" s="888"/>
      <c r="KB270" s="888"/>
      <c r="KC270" s="888"/>
      <c r="KD270" s="888"/>
      <c r="KE270" s="888"/>
      <c r="KF270" s="888"/>
      <c r="KG270" s="888"/>
      <c r="KH270" s="888"/>
      <c r="KI270" s="888"/>
      <c r="KJ270" s="888"/>
      <c r="KK270" s="888"/>
      <c r="KL270" s="888"/>
      <c r="KM270" s="888"/>
      <c r="KN270" s="888"/>
      <c r="KO270" s="888"/>
      <c r="KP270" s="888"/>
      <c r="KQ270" s="888"/>
      <c r="KR270" s="888"/>
      <c r="KS270" s="888"/>
      <c r="KT270" s="888"/>
      <c r="KU270" s="888"/>
      <c r="KV270" s="888"/>
      <c r="KW270" s="888"/>
      <c r="KX270" s="888"/>
      <c r="KY270" s="888"/>
      <c r="KZ270" s="888"/>
      <c r="LA270" s="888"/>
      <c r="LB270" s="888"/>
      <c r="LC270" s="888"/>
      <c r="LD270" s="888"/>
      <c r="LE270" s="888"/>
      <c r="LF270" s="888"/>
      <c r="LG270" s="888"/>
      <c r="LH270" s="888"/>
      <c r="LI270" s="888"/>
      <c r="LJ270" s="936"/>
      <c r="LK270" s="888"/>
      <c r="LL270" s="888"/>
      <c r="LM270" s="888"/>
      <c r="LN270" s="888"/>
      <c r="LO270" s="888"/>
      <c r="LP270" s="888"/>
      <c r="LQ270" s="888"/>
      <c r="LR270" s="888"/>
      <c r="LS270" s="888"/>
      <c r="LT270" s="888"/>
      <c r="LU270" s="888"/>
      <c r="LV270" s="888"/>
      <c r="LW270" s="888"/>
      <c r="LX270" s="888"/>
      <c r="LY270" s="888"/>
      <c r="LZ270" s="888"/>
      <c r="MA270" s="888"/>
      <c r="MB270" s="888"/>
      <c r="MC270" s="888"/>
      <c r="MD270" s="888"/>
      <c r="ME270" s="888"/>
      <c r="MF270" s="888"/>
      <c r="MG270" s="888"/>
      <c r="MH270" s="888"/>
      <c r="MI270" s="888"/>
      <c r="MJ270" s="888"/>
      <c r="MK270" s="888"/>
      <c r="ML270" s="888"/>
      <c r="MM270" s="888"/>
      <c r="MN270" s="888"/>
      <c r="MO270" s="888"/>
      <c r="MP270" s="888"/>
      <c r="MQ270" s="888"/>
      <c r="MR270" s="888"/>
      <c r="MS270" s="888"/>
      <c r="MT270" s="888"/>
      <c r="MU270" s="888"/>
      <c r="MV270" s="888"/>
      <c r="MW270" s="888"/>
    </row>
    <row r="271" spans="1:376" s="889" customFormat="1" ht="11">
      <c r="A271" s="890" t="s">
        <v>1470</v>
      </c>
      <c r="B271" s="888"/>
      <c r="C271" s="888"/>
      <c r="D271" s="888"/>
      <c r="E271" s="888"/>
      <c r="F271" s="888"/>
      <c r="G271" s="888"/>
      <c r="H271" s="888"/>
      <c r="I271" s="888"/>
      <c r="J271" s="888"/>
      <c r="K271" s="888"/>
      <c r="L271" s="888"/>
      <c r="M271" s="888"/>
      <c r="N271" s="888"/>
      <c r="O271" s="888"/>
      <c r="P271" s="888"/>
      <c r="Q271" s="888"/>
      <c r="R271" s="888"/>
      <c r="S271" s="888"/>
      <c r="T271" s="888"/>
      <c r="U271" s="888"/>
      <c r="V271" s="888"/>
      <c r="W271" s="888"/>
      <c r="X271" s="888"/>
      <c r="Y271" s="888"/>
      <c r="Z271" s="888"/>
      <c r="AA271" s="888"/>
      <c r="AB271" s="888"/>
      <c r="AC271" s="888"/>
      <c r="AD271" s="888"/>
      <c r="AE271" s="888"/>
      <c r="AF271" s="888"/>
      <c r="AG271" s="888"/>
      <c r="AH271" s="888"/>
      <c r="AI271" s="888"/>
      <c r="AJ271" s="888"/>
      <c r="AK271" s="888"/>
      <c r="AL271" s="888"/>
      <c r="AM271" s="888"/>
      <c r="AN271" s="888"/>
      <c r="AO271" s="888"/>
      <c r="AP271" s="888"/>
      <c r="AQ271" s="888"/>
      <c r="AR271" s="888"/>
      <c r="AS271" s="888"/>
      <c r="AT271" s="888"/>
      <c r="AU271" s="888"/>
      <c r="AV271" s="888"/>
      <c r="AW271" s="888"/>
      <c r="AX271" s="888"/>
      <c r="AY271" s="888"/>
      <c r="AZ271" s="888"/>
      <c r="BA271" s="888"/>
      <c r="BB271" s="888"/>
      <c r="BC271" s="888"/>
      <c r="BD271" s="888"/>
      <c r="BE271" s="888"/>
      <c r="BF271" s="888"/>
      <c r="BG271" s="888"/>
      <c r="BH271" s="888"/>
      <c r="BI271" s="888"/>
      <c r="BJ271" s="888"/>
      <c r="BK271" s="888"/>
      <c r="BL271" s="888"/>
      <c r="BM271" s="888"/>
      <c r="BN271" s="888"/>
      <c r="BO271" s="888"/>
      <c r="BP271" s="888"/>
      <c r="BQ271" s="888"/>
      <c r="BR271" s="888"/>
      <c r="BS271" s="888"/>
      <c r="BT271" s="888"/>
      <c r="BU271" s="888"/>
      <c r="BV271" s="888"/>
      <c r="BW271" s="888"/>
      <c r="BX271" s="888"/>
      <c r="BY271" s="888"/>
      <c r="BZ271" s="888"/>
      <c r="CA271" s="888"/>
      <c r="CB271" s="888"/>
      <c r="CC271" s="888"/>
      <c r="CD271" s="888"/>
      <c r="CE271" s="888"/>
      <c r="CF271" s="888"/>
      <c r="CG271" s="888"/>
      <c r="CH271" s="888"/>
      <c r="CI271" s="888"/>
      <c r="CJ271" s="888"/>
      <c r="CK271" s="888"/>
      <c r="CL271" s="888"/>
      <c r="CM271" s="888"/>
      <c r="CN271" s="888"/>
      <c r="CO271" s="888"/>
      <c r="CP271" s="888"/>
      <c r="CQ271" s="888"/>
      <c r="CR271" s="888"/>
      <c r="CS271" s="888"/>
      <c r="CT271" s="888"/>
      <c r="CU271" s="888"/>
      <c r="CV271" s="888"/>
      <c r="CW271" s="888"/>
      <c r="CX271" s="888"/>
      <c r="CY271" s="888"/>
      <c r="CZ271" s="888"/>
      <c r="DA271" s="888"/>
      <c r="DB271" s="888"/>
      <c r="DC271" s="888"/>
      <c r="DD271" s="888"/>
      <c r="DE271" s="888"/>
      <c r="DF271" s="888"/>
      <c r="DG271" s="888"/>
      <c r="DH271" s="888"/>
      <c r="DI271" s="888"/>
      <c r="DJ271" s="888"/>
      <c r="DK271" s="888"/>
      <c r="DL271" s="888"/>
      <c r="DM271" s="888"/>
      <c r="DN271" s="888"/>
      <c r="DO271" s="888"/>
      <c r="DP271" s="888"/>
      <c r="DQ271" s="888"/>
      <c r="DR271" s="888"/>
      <c r="DS271" s="888"/>
      <c r="DT271" s="888"/>
      <c r="DU271" s="888"/>
      <c r="DV271" s="888"/>
      <c r="DW271" s="888"/>
      <c r="DX271" s="888"/>
      <c r="DY271" s="888"/>
      <c r="DZ271" s="888"/>
      <c r="EA271" s="888"/>
      <c r="EB271" s="888"/>
      <c r="EC271" s="888"/>
      <c r="ED271" s="888"/>
      <c r="EE271" s="888"/>
      <c r="EF271" s="888"/>
      <c r="EG271" s="888"/>
      <c r="EH271" s="888"/>
      <c r="EI271" s="888"/>
      <c r="EJ271" s="888"/>
      <c r="EK271" s="888"/>
      <c r="EL271" s="888"/>
      <c r="EM271" s="888"/>
      <c r="EN271" s="888"/>
      <c r="EO271" s="888"/>
      <c r="EP271" s="888"/>
      <c r="EQ271" s="888"/>
      <c r="ER271" s="888"/>
      <c r="ES271" s="888"/>
      <c r="ET271" s="888"/>
      <c r="EU271" s="888"/>
      <c r="EV271" s="888"/>
      <c r="EW271" s="888"/>
      <c r="EX271" s="888"/>
      <c r="EY271" s="888"/>
      <c r="EZ271" s="888"/>
      <c r="FA271" s="888"/>
      <c r="FB271" s="888"/>
      <c r="FC271" s="888"/>
      <c r="FD271" s="888"/>
      <c r="FE271" s="888"/>
      <c r="FF271" s="888"/>
      <c r="FG271" s="888"/>
      <c r="FH271" s="888"/>
      <c r="FI271" s="888"/>
      <c r="FJ271" s="888"/>
      <c r="FK271" s="888"/>
      <c r="FL271" s="888"/>
      <c r="FM271" s="888"/>
      <c r="FN271" s="888"/>
      <c r="FO271" s="888"/>
      <c r="FP271" s="888"/>
      <c r="FQ271" s="888"/>
      <c r="FR271" s="888"/>
      <c r="FS271" s="888"/>
      <c r="FT271" s="888"/>
      <c r="FU271" s="888"/>
      <c r="FV271" s="888"/>
      <c r="FW271" s="888"/>
      <c r="FX271" s="888"/>
      <c r="FY271" s="888"/>
      <c r="FZ271" s="888"/>
      <c r="GA271" s="888"/>
      <c r="GB271" s="888"/>
      <c r="GC271" s="888"/>
      <c r="GD271" s="888"/>
      <c r="GE271" s="888">
        <v>151.44263999999998</v>
      </c>
      <c r="GF271" s="888">
        <v>151.44263999999998</v>
      </c>
      <c r="GG271" s="888">
        <v>151.44263999999998</v>
      </c>
      <c r="GH271" s="888">
        <v>151.44263999999998</v>
      </c>
      <c r="GI271" s="888">
        <v>151.44263999999998</v>
      </c>
      <c r="GJ271" s="888">
        <v>151.44263999999998</v>
      </c>
      <c r="GK271" s="888">
        <v>151.44263999999998</v>
      </c>
      <c r="GL271" s="888">
        <v>151.44263999999998</v>
      </c>
      <c r="GM271" s="888">
        <v>151.44263999999998</v>
      </c>
      <c r="GN271" s="888">
        <v>151.44263999999998</v>
      </c>
      <c r="GO271" s="888">
        <v>151.44263999999998</v>
      </c>
      <c r="GP271" s="888">
        <v>151.44263999999998</v>
      </c>
      <c r="GQ271" s="888">
        <v>151.44263999999998</v>
      </c>
      <c r="GR271" s="888">
        <v>151.44263999999998</v>
      </c>
      <c r="GS271" s="888">
        <v>151.44263999999998</v>
      </c>
      <c r="GT271" s="888">
        <v>151.44263999999998</v>
      </c>
      <c r="GU271" s="888">
        <v>151.44263999999998</v>
      </c>
      <c r="GV271" s="888">
        <v>151.44263999999998</v>
      </c>
      <c r="GW271" s="888">
        <v>161.56869</v>
      </c>
      <c r="GX271" s="888">
        <v>162.41973000000002</v>
      </c>
      <c r="GY271" s="888">
        <v>162.05571</v>
      </c>
      <c r="GZ271" s="888">
        <v>144.87815000000001</v>
      </c>
      <c r="HA271" s="888">
        <v>171.62628000000001</v>
      </c>
      <c r="HB271" s="888">
        <v>167.87096</v>
      </c>
      <c r="HC271" s="888">
        <v>176.72207</v>
      </c>
      <c r="HD271" s="888">
        <v>179.80957000000001</v>
      </c>
      <c r="HE271" s="888">
        <v>178.57907999999998</v>
      </c>
      <c r="HF271" s="888">
        <v>174.36170000000001</v>
      </c>
      <c r="HG271" s="888">
        <v>177.15947</v>
      </c>
      <c r="HH271" s="888">
        <v>176.40085999999999</v>
      </c>
      <c r="HI271" s="888">
        <v>189.31953000000001</v>
      </c>
      <c r="HJ271" s="888">
        <v>184.30709999999999</v>
      </c>
      <c r="HK271" s="888">
        <v>183.18629999999999</v>
      </c>
      <c r="HL271" s="888">
        <v>192.14788999999999</v>
      </c>
      <c r="HM271" s="888">
        <v>188.40940000000001</v>
      </c>
      <c r="HN271" s="888">
        <v>192.42242000000002</v>
      </c>
      <c r="HO271" s="888">
        <v>202.51035999999999</v>
      </c>
      <c r="HP271" s="888">
        <v>206.45724999999999</v>
      </c>
      <c r="HQ271" s="888">
        <v>206.02037999999999</v>
      </c>
      <c r="HR271" s="888">
        <v>203.78557000000001</v>
      </c>
      <c r="HS271" s="888">
        <v>201.07129999999998</v>
      </c>
      <c r="HT271" s="888">
        <v>203.68333000000001</v>
      </c>
      <c r="HU271" s="888">
        <v>213.22798</v>
      </c>
      <c r="HV271" s="888">
        <v>216.88419000000002</v>
      </c>
      <c r="HW271" s="888">
        <v>214.086521</v>
      </c>
      <c r="HX271" s="888">
        <v>215.97997000000004</v>
      </c>
      <c r="HY271" s="888">
        <v>220.45153999999997</v>
      </c>
      <c r="HZ271" s="888">
        <v>217.83452499999999</v>
      </c>
      <c r="IA271" s="888">
        <v>224.01373000000001</v>
      </c>
      <c r="IB271" s="888">
        <v>235.16242299999999</v>
      </c>
      <c r="IC271" s="888">
        <v>225.13855199999998</v>
      </c>
      <c r="ID271" s="888">
        <v>229.39901399999997</v>
      </c>
      <c r="IE271" s="888">
        <v>237.38096485805312</v>
      </c>
      <c r="IF271" s="888">
        <v>238.1</v>
      </c>
      <c r="IG271" s="888">
        <v>246.88617082716979</v>
      </c>
      <c r="IH271" s="888">
        <v>250.36699999999999</v>
      </c>
      <c r="II271" s="888">
        <v>242.805231041947</v>
      </c>
      <c r="IJ271" s="888">
        <v>247.091632723776</v>
      </c>
      <c r="IK271" s="888">
        <v>257.12054795522101</v>
      </c>
      <c r="IL271" s="888">
        <v>271.07679038161501</v>
      </c>
      <c r="IM271" s="888">
        <v>272.802997</v>
      </c>
      <c r="IN271" s="888">
        <v>282.56909245999998</v>
      </c>
      <c r="IO271" s="888">
        <v>275.10782</v>
      </c>
      <c r="IP271" s="888">
        <v>265.94880999999998</v>
      </c>
      <c r="IQ271" s="888">
        <v>259.42740170675904</v>
      </c>
      <c r="IR271" s="888">
        <v>263.76556837035901</v>
      </c>
      <c r="IS271" s="888">
        <v>286.87830627781699</v>
      </c>
      <c r="IT271" s="888">
        <v>282.85770092275004</v>
      </c>
      <c r="IU271" s="888">
        <v>277.55193323200001</v>
      </c>
      <c r="IV271" s="888">
        <v>276.33008731365601</v>
      </c>
      <c r="IW271" s="888">
        <v>283.20237071262397</v>
      </c>
      <c r="IX271" s="888">
        <v>295.53454877167997</v>
      </c>
      <c r="IY271" s="888">
        <v>316.0317348879708</v>
      </c>
      <c r="IZ271" s="888">
        <v>292.520460618014</v>
      </c>
      <c r="JA271" s="888">
        <v>292.49828754168203</v>
      </c>
      <c r="JB271" s="888">
        <v>277.10012899999998</v>
      </c>
      <c r="JC271" s="888">
        <v>277.76542866408903</v>
      </c>
      <c r="JD271" s="888">
        <v>290.98210797247202</v>
      </c>
      <c r="JE271" s="888">
        <v>302.78849292896871</v>
      </c>
      <c r="JF271" s="888">
        <v>295.306122126182</v>
      </c>
      <c r="JG271" s="888">
        <v>285.09323020861996</v>
      </c>
      <c r="JH271" s="888">
        <v>292.51187445074197</v>
      </c>
      <c r="JI271" s="888">
        <v>295.98636346082003</v>
      </c>
      <c r="JJ271" s="888">
        <v>314.03457371260799</v>
      </c>
      <c r="JK271" s="888">
        <v>307.36060514158999</v>
      </c>
      <c r="JL271" s="888">
        <v>313.76453421437611</v>
      </c>
      <c r="JM271" s="888">
        <v>313.83992172782598</v>
      </c>
      <c r="JN271" s="888">
        <v>302.0235628191092</v>
      </c>
      <c r="JO271" s="888">
        <v>291.667948589535</v>
      </c>
      <c r="JP271" s="888">
        <v>306.52894651507199</v>
      </c>
      <c r="JQ271" s="888">
        <v>329.48774491015149</v>
      </c>
      <c r="JR271" s="888">
        <v>337.84073954762704</v>
      </c>
      <c r="JS271" s="888">
        <v>326.08892625500005</v>
      </c>
      <c r="JT271" s="888">
        <v>334.30812576911001</v>
      </c>
      <c r="JU271" s="888">
        <v>341.34615858612551</v>
      </c>
      <c r="JV271" s="888">
        <v>345.7284122041242</v>
      </c>
      <c r="JW271" s="888">
        <v>372.48431061718293</v>
      </c>
      <c r="JX271" s="888">
        <v>346.00049516397803</v>
      </c>
      <c r="JY271" s="888">
        <v>347.30939706512436</v>
      </c>
      <c r="JZ271" s="888">
        <v>342.02966080019974</v>
      </c>
      <c r="KA271" s="888">
        <v>339.31610554452334</v>
      </c>
      <c r="KB271" s="888">
        <v>356.55755658761564</v>
      </c>
      <c r="KC271" s="888">
        <v>386.40097681153793</v>
      </c>
      <c r="KD271" s="888">
        <v>364.92602801242225</v>
      </c>
      <c r="KE271" s="888">
        <v>361.24522146641897</v>
      </c>
      <c r="KF271" s="888">
        <v>387.7161490143281</v>
      </c>
      <c r="KG271" s="888">
        <v>378.38640611407169</v>
      </c>
      <c r="KH271" s="888">
        <v>378.79772212737095</v>
      </c>
      <c r="KI271" s="888">
        <v>429.47033986303995</v>
      </c>
      <c r="KJ271" s="888">
        <v>407.5836427203925</v>
      </c>
      <c r="KK271" s="888">
        <v>399.83896960649059</v>
      </c>
      <c r="KL271" s="888">
        <v>389.23935195280455</v>
      </c>
      <c r="KM271" s="888">
        <v>416.20004182809231</v>
      </c>
      <c r="KN271" s="888">
        <v>410.76997239619686</v>
      </c>
      <c r="KO271" s="888">
        <v>448.03497574423704</v>
      </c>
      <c r="KP271" s="888">
        <v>430.32504851209325</v>
      </c>
      <c r="KQ271" s="888">
        <v>461.11767383077841</v>
      </c>
      <c r="KR271" s="888">
        <v>444.16778610115659</v>
      </c>
      <c r="KS271" s="888">
        <v>440.00169751285802</v>
      </c>
      <c r="KT271" s="888">
        <v>493.14322751320651</v>
      </c>
      <c r="KU271" s="888">
        <v>492.24360505840957</v>
      </c>
      <c r="KV271" s="888">
        <v>518.22543214140467</v>
      </c>
      <c r="KW271" s="888">
        <v>511.06668063620401</v>
      </c>
      <c r="KX271" s="888">
        <v>498.5896765833981</v>
      </c>
      <c r="KY271" s="888">
        <v>495.32543488725366</v>
      </c>
      <c r="KZ271" s="888">
        <v>523.03086872213373</v>
      </c>
      <c r="LA271" s="888">
        <v>545.32772352088693</v>
      </c>
      <c r="LB271" s="888">
        <v>520.83829304750702</v>
      </c>
      <c r="LC271" s="888">
        <v>539.9863742469405</v>
      </c>
      <c r="LD271" s="888">
        <v>552.25935145932942</v>
      </c>
      <c r="LE271" s="888">
        <v>526.79681987401216</v>
      </c>
      <c r="LF271" s="888">
        <v>560.81826212917736</v>
      </c>
      <c r="LG271" s="888">
        <v>526.09897525084023</v>
      </c>
      <c r="LH271" s="888">
        <v>571.66242979604579</v>
      </c>
      <c r="LI271" s="888">
        <v>620.21847839779957</v>
      </c>
      <c r="LJ271" s="936">
        <v>618.6489115599145</v>
      </c>
      <c r="LK271" s="888">
        <v>598.86060165779054</v>
      </c>
      <c r="LL271" s="888">
        <v>611.15276642489448</v>
      </c>
      <c r="LM271" s="888">
        <v>712.79592904576089</v>
      </c>
      <c r="LN271" s="888">
        <v>626.03886935263154</v>
      </c>
      <c r="LO271" s="888">
        <v>634.5612423893549</v>
      </c>
      <c r="LP271" s="888">
        <v>660.42028995913893</v>
      </c>
      <c r="LQ271" s="888">
        <v>664.91396336945991</v>
      </c>
      <c r="LR271" s="888">
        <v>669.70133296524114</v>
      </c>
      <c r="LS271" s="888">
        <v>681.64094406096649</v>
      </c>
      <c r="LT271" s="888">
        <v>688.19300046432443</v>
      </c>
      <c r="LU271" s="888">
        <v>635.66381469796852</v>
      </c>
      <c r="LV271" s="888">
        <v>612.46068218985488</v>
      </c>
      <c r="LW271" s="888">
        <v>642.65798005547401</v>
      </c>
      <c r="LX271" s="888">
        <v>619.44993973371857</v>
      </c>
      <c r="LY271" s="888">
        <v>919.84324322891405</v>
      </c>
      <c r="LZ271" s="888">
        <v>704.91336016859464</v>
      </c>
      <c r="MA271" s="888">
        <v>723.87339124960965</v>
      </c>
      <c r="MB271" s="888">
        <v>763.66449325813005</v>
      </c>
      <c r="MC271" s="888">
        <v>738.82080994654495</v>
      </c>
      <c r="MD271" s="888">
        <v>734.36768925669844</v>
      </c>
      <c r="ME271" s="888">
        <v>859.15611283929752</v>
      </c>
      <c r="MF271" s="888">
        <v>797.47310829023627</v>
      </c>
      <c r="MG271" s="888">
        <v>784.89489185724028</v>
      </c>
      <c r="MH271" s="888">
        <v>731.71140104463484</v>
      </c>
      <c r="MI271" s="888">
        <v>889.5144689416187</v>
      </c>
      <c r="MJ271" s="888">
        <v>887.47200055401095</v>
      </c>
      <c r="MK271" s="888">
        <v>1012.7938777675026</v>
      </c>
      <c r="ML271" s="888">
        <v>973.23584925720741</v>
      </c>
      <c r="MM271" s="888">
        <v>843.54791673172292</v>
      </c>
      <c r="MN271" s="888">
        <v>861.39504203715796</v>
      </c>
      <c r="MO271" s="888">
        <v>827.55603227334996</v>
      </c>
      <c r="MP271" s="888">
        <v>872.17766392655301</v>
      </c>
      <c r="MQ271" s="888">
        <v>1027.1522979234901</v>
      </c>
      <c r="MR271" s="888">
        <v>923.19289348754296</v>
      </c>
      <c r="MS271" s="888">
        <v>930.366030861529</v>
      </c>
      <c r="MT271" s="888">
        <v>923.65484042866194</v>
      </c>
      <c r="MU271" s="888">
        <v>906.26633648708389</v>
      </c>
      <c r="MV271" s="888">
        <v>1054.941137478005</v>
      </c>
      <c r="MW271" s="888">
        <v>1124.2746126907321</v>
      </c>
      <c r="MX271" s="889">
        <v>1053.6886081258122</v>
      </c>
      <c r="MY271" s="889">
        <v>998.04180639293998</v>
      </c>
      <c r="MZ271" s="889">
        <v>1176.0333238605199</v>
      </c>
      <c r="NA271" s="889">
        <v>1186.4048998472908</v>
      </c>
      <c r="NB271" s="889">
        <v>1281.8536178766449</v>
      </c>
      <c r="NC271" s="889">
        <v>1281.8536178766449</v>
      </c>
      <c r="ND271" s="889">
        <v>1281.8536178766449</v>
      </c>
      <c r="NE271" s="889">
        <v>1090.4410782471</v>
      </c>
      <c r="NF271" s="889">
        <v>1035.4446360781501</v>
      </c>
      <c r="NG271" s="889">
        <v>1069.1011295621502</v>
      </c>
      <c r="NH271" s="889">
        <v>1121.2202340771501</v>
      </c>
      <c r="NI271" s="889">
        <v>1241.39811935015</v>
      </c>
      <c r="NJ271" s="889">
        <v>1295.8698025071601</v>
      </c>
      <c r="NK271" s="889">
        <v>1223.5985911632501</v>
      </c>
      <c r="NL271" s="889">
        <v>1131.9338254582499</v>
      </c>
    </row>
    <row r="272" spans="1:376" s="889" customFormat="1" ht="11">
      <c r="A272" s="890" t="s">
        <v>568</v>
      </c>
      <c r="B272" s="888"/>
      <c r="C272" s="888"/>
      <c r="D272" s="888"/>
      <c r="E272" s="888"/>
      <c r="F272" s="888"/>
      <c r="G272" s="888"/>
      <c r="H272" s="888"/>
      <c r="I272" s="888"/>
      <c r="J272" s="888"/>
      <c r="K272" s="888"/>
      <c r="L272" s="888"/>
      <c r="M272" s="888"/>
      <c r="N272" s="888"/>
      <c r="O272" s="888"/>
      <c r="P272" s="888"/>
      <c r="Q272" s="888"/>
      <c r="R272" s="888"/>
      <c r="S272" s="888"/>
      <c r="T272" s="888"/>
      <c r="U272" s="888"/>
      <c r="V272" s="888"/>
      <c r="W272" s="888"/>
      <c r="X272" s="888"/>
      <c r="Y272" s="888"/>
      <c r="Z272" s="888"/>
      <c r="AA272" s="888"/>
      <c r="AB272" s="888"/>
      <c r="AC272" s="888"/>
      <c r="AD272" s="888"/>
      <c r="AE272" s="888"/>
      <c r="AF272" s="888"/>
      <c r="AG272" s="888"/>
      <c r="AH272" s="888"/>
      <c r="AI272" s="888"/>
      <c r="AJ272" s="888"/>
      <c r="AK272" s="888"/>
      <c r="AL272" s="888"/>
      <c r="AM272" s="888"/>
      <c r="AN272" s="888"/>
      <c r="AO272" s="888"/>
      <c r="AP272" s="888"/>
      <c r="AQ272" s="888"/>
      <c r="AR272" s="888"/>
      <c r="AS272" s="888"/>
      <c r="AT272" s="888"/>
      <c r="AU272" s="888"/>
      <c r="AV272" s="888"/>
      <c r="AW272" s="888"/>
      <c r="AX272" s="888"/>
      <c r="AY272" s="888"/>
      <c r="AZ272" s="888"/>
      <c r="BA272" s="888"/>
      <c r="BB272" s="888"/>
      <c r="BC272" s="888"/>
      <c r="BD272" s="888"/>
      <c r="BE272" s="888"/>
      <c r="BF272" s="888"/>
      <c r="BG272" s="888"/>
      <c r="BH272" s="888"/>
      <c r="BI272" s="888"/>
      <c r="BJ272" s="888"/>
      <c r="BK272" s="888"/>
      <c r="BL272" s="888"/>
      <c r="BM272" s="888"/>
      <c r="BN272" s="888"/>
      <c r="BO272" s="888"/>
      <c r="BP272" s="888"/>
      <c r="BQ272" s="888"/>
      <c r="BR272" s="888"/>
      <c r="BS272" s="888"/>
      <c r="BT272" s="888"/>
      <c r="BU272" s="888"/>
      <c r="BV272" s="888"/>
      <c r="BW272" s="888"/>
      <c r="BX272" s="888"/>
      <c r="BY272" s="888"/>
      <c r="BZ272" s="888"/>
      <c r="CA272" s="888"/>
      <c r="CB272" s="888"/>
      <c r="CC272" s="888"/>
      <c r="CD272" s="888"/>
      <c r="CE272" s="888"/>
      <c r="CF272" s="888"/>
      <c r="CG272" s="888"/>
      <c r="CH272" s="888"/>
      <c r="CI272" s="888"/>
      <c r="CJ272" s="888"/>
      <c r="CK272" s="888"/>
      <c r="CL272" s="888"/>
      <c r="CM272" s="888"/>
      <c r="CN272" s="888"/>
      <c r="CO272" s="888"/>
      <c r="CP272" s="888"/>
      <c r="CQ272" s="888"/>
      <c r="CR272" s="888"/>
      <c r="CS272" s="888"/>
      <c r="CT272" s="888"/>
      <c r="CU272" s="888"/>
      <c r="CV272" s="888"/>
      <c r="CW272" s="888"/>
      <c r="CX272" s="888"/>
      <c r="CY272" s="888"/>
      <c r="CZ272" s="888"/>
      <c r="DA272" s="888"/>
      <c r="DB272" s="888"/>
      <c r="DC272" s="888"/>
      <c r="DD272" s="888"/>
      <c r="DE272" s="888"/>
      <c r="DF272" s="888"/>
      <c r="DG272" s="888"/>
      <c r="DH272" s="888"/>
      <c r="DI272" s="888"/>
      <c r="DJ272" s="888"/>
      <c r="DK272" s="888"/>
      <c r="DL272" s="888"/>
      <c r="DM272" s="888"/>
      <c r="DN272" s="888"/>
      <c r="DO272" s="888"/>
      <c r="DP272" s="888"/>
      <c r="DQ272" s="888"/>
      <c r="DR272" s="888"/>
      <c r="DS272" s="888"/>
      <c r="DT272" s="888"/>
      <c r="DU272" s="888"/>
      <c r="DV272" s="888"/>
      <c r="DW272" s="888"/>
      <c r="DX272" s="888"/>
      <c r="DY272" s="888"/>
      <c r="DZ272" s="888"/>
      <c r="EA272" s="888"/>
      <c r="EB272" s="888"/>
      <c r="EC272" s="888"/>
      <c r="ED272" s="888"/>
      <c r="EE272" s="888"/>
      <c r="EF272" s="888"/>
      <c r="EG272" s="888"/>
      <c r="EH272" s="888"/>
      <c r="EI272" s="888"/>
      <c r="EJ272" s="888"/>
      <c r="EK272" s="888"/>
      <c r="EL272" s="888"/>
      <c r="EM272" s="888"/>
      <c r="EN272" s="888"/>
      <c r="EO272" s="888"/>
      <c r="EP272" s="888"/>
      <c r="EQ272" s="888"/>
      <c r="ER272" s="888"/>
      <c r="ES272" s="888"/>
      <c r="ET272" s="888"/>
      <c r="EU272" s="888"/>
      <c r="EV272" s="888"/>
      <c r="EW272" s="888"/>
      <c r="EX272" s="888"/>
      <c r="EY272" s="888"/>
      <c r="EZ272" s="888"/>
      <c r="FA272" s="888"/>
      <c r="FB272" s="888"/>
      <c r="FC272" s="888"/>
      <c r="FD272" s="888"/>
      <c r="FE272" s="888"/>
      <c r="FF272" s="888"/>
      <c r="FG272" s="888"/>
      <c r="FH272" s="888"/>
      <c r="FI272" s="888"/>
      <c r="FJ272" s="888"/>
      <c r="FK272" s="888"/>
      <c r="FL272" s="888"/>
      <c r="FM272" s="888"/>
      <c r="FN272" s="888"/>
      <c r="FO272" s="888"/>
      <c r="FP272" s="888"/>
      <c r="FQ272" s="888"/>
      <c r="FR272" s="888"/>
      <c r="FS272" s="888"/>
      <c r="FT272" s="888"/>
      <c r="FU272" s="888"/>
      <c r="FV272" s="888"/>
      <c r="FW272" s="888"/>
      <c r="FX272" s="888"/>
      <c r="FY272" s="888"/>
      <c r="FZ272" s="888"/>
      <c r="GA272" s="888"/>
      <c r="GB272" s="888"/>
      <c r="GC272" s="888"/>
      <c r="GD272" s="888"/>
      <c r="GE272" s="888">
        <v>451.14675100736002</v>
      </c>
      <c r="GF272" s="888">
        <v>451.14675100736002</v>
      </c>
      <c r="GG272" s="888">
        <v>451.14675100736002</v>
      </c>
      <c r="GH272" s="888">
        <v>451.14675100736002</v>
      </c>
      <c r="GI272" s="888">
        <v>451.14675100736002</v>
      </c>
      <c r="GJ272" s="888">
        <v>451.14675100736002</v>
      </c>
      <c r="GK272" s="888">
        <v>451.14675100736002</v>
      </c>
      <c r="GL272" s="888">
        <v>451.14675100736002</v>
      </c>
      <c r="GM272" s="888">
        <v>451.14675100736002</v>
      </c>
      <c r="GN272" s="888">
        <v>451.14675100736002</v>
      </c>
      <c r="GO272" s="888">
        <v>451.14675100736002</v>
      </c>
      <c r="GP272" s="888">
        <v>451.14675100736002</v>
      </c>
      <c r="GQ272" s="888">
        <v>451.14675100736002</v>
      </c>
      <c r="GR272" s="888">
        <v>451.14675100736002</v>
      </c>
      <c r="GS272" s="888">
        <v>451.14675100736002</v>
      </c>
      <c r="GT272" s="888">
        <v>451.14675100736002</v>
      </c>
      <c r="GU272" s="888">
        <v>451.14675100736002</v>
      </c>
      <c r="GV272" s="888">
        <v>451.14675100736002</v>
      </c>
      <c r="GW272" s="888">
        <v>563.83227688943998</v>
      </c>
      <c r="GX272" s="888">
        <v>525.28547415983996</v>
      </c>
      <c r="GY272" s="888">
        <v>506.77425192336</v>
      </c>
      <c r="GZ272" s="888">
        <v>469.92109853232</v>
      </c>
      <c r="HA272" s="888">
        <v>438.43704955312</v>
      </c>
      <c r="HB272" s="888">
        <v>390.16171297632002</v>
      </c>
      <c r="HC272" s="888">
        <v>451.83462564671999</v>
      </c>
      <c r="HD272" s="888">
        <v>398.09067651743999</v>
      </c>
      <c r="HE272" s="888">
        <v>375.44576271744</v>
      </c>
      <c r="HF272" s="888">
        <v>372.20165294544</v>
      </c>
      <c r="HG272" s="888">
        <v>393.63866398111998</v>
      </c>
      <c r="HH272" s="888">
        <v>398.4088362256</v>
      </c>
      <c r="HI272" s="888">
        <v>457.05233336799995</v>
      </c>
      <c r="HJ272" s="888">
        <v>386.3874455184</v>
      </c>
      <c r="HK272" s="888">
        <v>357.85828328239995</v>
      </c>
      <c r="HL272" s="888">
        <v>366.67206609855998</v>
      </c>
      <c r="HM272" s="888">
        <v>373.85807326016004</v>
      </c>
      <c r="HN272" s="888">
        <v>546.65393625952004</v>
      </c>
      <c r="HO272" s="888">
        <v>575.65038754367993</v>
      </c>
      <c r="HP272" s="888">
        <v>580.87457301791994</v>
      </c>
      <c r="HQ272" s="888">
        <v>578.85966796896003</v>
      </c>
      <c r="HR272" s="888">
        <v>599.18473212992001</v>
      </c>
      <c r="HS272" s="888">
        <v>607.3944861982751</v>
      </c>
      <c r="HT272" s="888">
        <v>600.55322493883682</v>
      </c>
      <c r="HU272" s="888">
        <v>634.3434295115776</v>
      </c>
      <c r="HV272" s="888">
        <v>596.7872937503696</v>
      </c>
      <c r="HW272" s="888">
        <v>565.32046133599999</v>
      </c>
      <c r="HX272" s="888">
        <v>549.25349640615991</v>
      </c>
      <c r="HY272" s="888">
        <v>547.04605345686002</v>
      </c>
      <c r="HZ272" s="888">
        <v>571.17054932366011</v>
      </c>
      <c r="IA272" s="888">
        <v>559.68447047861002</v>
      </c>
      <c r="IB272" s="888">
        <v>543.4754336011157</v>
      </c>
      <c r="IC272" s="888">
        <v>532.32504169635001</v>
      </c>
      <c r="ID272" s="888">
        <v>518.44912719474996</v>
      </c>
      <c r="IE272" s="888">
        <v>476.74144748176002</v>
      </c>
      <c r="IF272" s="888">
        <v>481.66980865506963</v>
      </c>
      <c r="IG272" s="888">
        <v>585.73875101624003</v>
      </c>
      <c r="IH272" s="888">
        <v>568.33915492497999</v>
      </c>
      <c r="II272" s="888">
        <v>541.63590639561005</v>
      </c>
      <c r="IJ272" s="888">
        <v>575.57055904248</v>
      </c>
      <c r="IK272" s="888">
        <v>558.87421403193002</v>
      </c>
      <c r="IL272" s="888">
        <v>535.87597352466003</v>
      </c>
      <c r="IM272" s="888">
        <v>534.52624512037994</v>
      </c>
      <c r="IN272" s="888">
        <v>499.98564060318995</v>
      </c>
      <c r="IO272" s="888">
        <v>455.56120501840996</v>
      </c>
      <c r="IP272" s="888">
        <v>490.29694441107</v>
      </c>
      <c r="IQ272" s="888">
        <v>463.33175386167005</v>
      </c>
      <c r="IR272" s="888">
        <v>491.56950650916798</v>
      </c>
      <c r="IS272" s="888">
        <v>608.58122545947913</v>
      </c>
      <c r="IT272" s="888">
        <v>547.89547175320877</v>
      </c>
      <c r="IU272" s="888">
        <v>543.8890944559796</v>
      </c>
      <c r="IV272" s="888">
        <v>542.05967289098817</v>
      </c>
      <c r="IW272" s="888">
        <v>553.01670779155916</v>
      </c>
      <c r="IX272" s="888">
        <v>540.86318975995994</v>
      </c>
      <c r="IY272" s="888">
        <v>568.1441154910641</v>
      </c>
      <c r="IZ272" s="888">
        <v>561.79586749645989</v>
      </c>
      <c r="JA272" s="888">
        <v>527.34613441063993</v>
      </c>
      <c r="JB272" s="888">
        <v>535.49927875648996</v>
      </c>
      <c r="JC272" s="888">
        <v>554.08807080107522</v>
      </c>
      <c r="JD272" s="888">
        <v>552.64898520550685</v>
      </c>
      <c r="JE272" s="888">
        <v>647.14362877969984</v>
      </c>
      <c r="JF272" s="888">
        <v>654.87079349156579</v>
      </c>
      <c r="JG272" s="888">
        <v>593.33104292941334</v>
      </c>
      <c r="JH272" s="888">
        <v>594.2970853096665</v>
      </c>
      <c r="JI272" s="888">
        <v>578.39091396952381</v>
      </c>
      <c r="JJ272" s="888">
        <v>570.86742462543816</v>
      </c>
      <c r="JK272" s="888">
        <v>603.88784540829977</v>
      </c>
      <c r="JL272" s="888">
        <v>603.35760883995408</v>
      </c>
      <c r="JM272" s="888">
        <v>580.79572441212383</v>
      </c>
      <c r="JN272" s="888">
        <v>576.71203224833334</v>
      </c>
      <c r="JO272" s="888">
        <v>611.69443836233324</v>
      </c>
      <c r="JP272" s="888">
        <v>604.15343802142866</v>
      </c>
      <c r="JQ272" s="888">
        <v>738.49852655890822</v>
      </c>
      <c r="JR272" s="888">
        <v>667.49241043541087</v>
      </c>
      <c r="JS272" s="888">
        <v>680.68646855137786</v>
      </c>
      <c r="JT272" s="888">
        <v>679.40489390844709</v>
      </c>
      <c r="JU272" s="888">
        <v>657.17684692350736</v>
      </c>
      <c r="JV272" s="888">
        <v>637.63808940225454</v>
      </c>
      <c r="JW272" s="888">
        <v>662.59324551947304</v>
      </c>
      <c r="JX272" s="888">
        <v>619.12113398285078</v>
      </c>
      <c r="JY272" s="888">
        <v>666.93015586074785</v>
      </c>
      <c r="JZ272" s="888">
        <v>664.95685724238001</v>
      </c>
      <c r="KA272" s="888">
        <v>617.16276872801905</v>
      </c>
      <c r="KB272" s="888">
        <v>591.52979589437723</v>
      </c>
      <c r="KC272" s="888">
        <v>839.09668268076871</v>
      </c>
      <c r="KD272" s="888">
        <v>791.36442310933319</v>
      </c>
      <c r="KE272" s="888">
        <v>785.55162057811674</v>
      </c>
      <c r="KF272" s="888">
        <v>778.35711436842382</v>
      </c>
      <c r="KG272" s="888">
        <v>732.4615567550386</v>
      </c>
      <c r="KH272" s="888">
        <v>708.45520383342546</v>
      </c>
      <c r="KI272" s="888">
        <v>767.02503290821437</v>
      </c>
      <c r="KJ272" s="888">
        <v>701.01554866714889</v>
      </c>
      <c r="KK272" s="888">
        <v>702.57679739387709</v>
      </c>
      <c r="KL272" s="888">
        <v>713.44160098456746</v>
      </c>
      <c r="KM272" s="888">
        <v>777.41949427126258</v>
      </c>
      <c r="KN272" s="888">
        <v>787.11604440711699</v>
      </c>
      <c r="KO272" s="888">
        <v>963.14947054675736</v>
      </c>
      <c r="KP272" s="888">
        <v>955.60976121111241</v>
      </c>
      <c r="KQ272" s="888">
        <v>949.80523336961573</v>
      </c>
      <c r="KR272" s="888">
        <v>923.04198511904337</v>
      </c>
      <c r="KS272" s="888">
        <v>1005.9994042536875</v>
      </c>
      <c r="KT272" s="888">
        <v>1014.9586721121289</v>
      </c>
      <c r="KU272" s="888">
        <v>1198.7095631433497</v>
      </c>
      <c r="KV272" s="888">
        <v>1285.9428980546145</v>
      </c>
      <c r="KW272" s="888">
        <v>1251.4067463921774</v>
      </c>
      <c r="KX272" s="888">
        <v>1335.9639306179517</v>
      </c>
      <c r="KY272" s="888">
        <v>1297.4398347613158</v>
      </c>
      <c r="KZ272" s="888">
        <v>1236.0445331570013</v>
      </c>
      <c r="LA272" s="888">
        <v>1371.8241390081278</v>
      </c>
      <c r="LB272" s="888">
        <v>1282.051625060581</v>
      </c>
      <c r="LC272" s="888">
        <v>1214.4387437449252</v>
      </c>
      <c r="LD272" s="888">
        <v>1279.6856947495451</v>
      </c>
      <c r="LE272" s="888">
        <v>1280.4875633827057</v>
      </c>
      <c r="LF272" s="888">
        <v>1235.6367408172273</v>
      </c>
      <c r="LG272" s="888">
        <v>1233.1435080074966</v>
      </c>
      <c r="LH272" s="888">
        <v>1218.7556502597238</v>
      </c>
      <c r="LI272" s="888">
        <v>1428.8162578482604</v>
      </c>
      <c r="LJ272" s="936">
        <v>1293.2539208364328</v>
      </c>
      <c r="LK272" s="888">
        <v>1267.5681446011199</v>
      </c>
      <c r="LL272" s="888">
        <v>1315.2255846066666</v>
      </c>
      <c r="LM272" s="888">
        <v>1417.612893804333</v>
      </c>
      <c r="LN272" s="888">
        <v>1238.2481431553333</v>
      </c>
      <c r="LO272" s="888">
        <v>1208.1557880016667</v>
      </c>
      <c r="LP272" s="888">
        <v>1392.0010429456665</v>
      </c>
      <c r="LQ272" s="888">
        <v>1428.3756119256668</v>
      </c>
      <c r="LR272" s="888">
        <v>1542.333870608667</v>
      </c>
      <c r="LS272" s="888">
        <v>1591.2722319219997</v>
      </c>
      <c r="LT272" s="888">
        <v>1601.0812184750002</v>
      </c>
      <c r="LU272" s="888">
        <v>1395.8133293596668</v>
      </c>
      <c r="LV272" s="888">
        <v>1364.5340429766668</v>
      </c>
      <c r="LW272" s="888">
        <v>1288.5491176036667</v>
      </c>
      <c r="LX272" s="888">
        <v>1216.5320110186669</v>
      </c>
      <c r="LY272" s="888">
        <v>1569.2891218043333</v>
      </c>
      <c r="LZ272" s="888">
        <v>1179.7845330203336</v>
      </c>
      <c r="MA272" s="888">
        <v>1192.7286141486668</v>
      </c>
      <c r="MB272" s="888">
        <v>1486.3307048763334</v>
      </c>
      <c r="MC272" s="888">
        <v>1601.1400518433336</v>
      </c>
      <c r="MD272" s="888">
        <v>1642.3155612246642</v>
      </c>
      <c r="ME272" s="888">
        <v>1781.1084938053336</v>
      </c>
      <c r="MF272" s="888">
        <v>1560.386604183333</v>
      </c>
      <c r="MG272" s="888">
        <v>1461.2591517903334</v>
      </c>
      <c r="MH272" s="888">
        <v>1481.4543615670002</v>
      </c>
      <c r="MI272" s="888">
        <v>1511.7423588283336</v>
      </c>
      <c r="MJ272" s="888">
        <v>1635.6642472730005</v>
      </c>
      <c r="MK272" s="888">
        <v>2007.1293529919997</v>
      </c>
      <c r="ML272" s="888">
        <v>1797.1625940413333</v>
      </c>
      <c r="MM272" s="888">
        <v>1634.5979634810001</v>
      </c>
      <c r="MN272" s="888">
        <v>1739.55169312</v>
      </c>
      <c r="MO272" s="888">
        <v>1741.0330069140002</v>
      </c>
      <c r="MP272" s="888">
        <v>1861.8399954273334</v>
      </c>
      <c r="MQ272" s="888">
        <v>2183.5421420340003</v>
      </c>
      <c r="MR272" s="888">
        <v>2158.8129565756662</v>
      </c>
      <c r="MS272" s="888">
        <v>2055.2630045983333</v>
      </c>
      <c r="MT272" s="888">
        <v>2037.9259846853338</v>
      </c>
      <c r="MU272" s="888">
        <v>1988.1414947496667</v>
      </c>
      <c r="MV272" s="888">
        <v>2069.6476310503335</v>
      </c>
      <c r="MW272" s="888">
        <v>2862.7501482550001</v>
      </c>
      <c r="MX272" s="889">
        <v>2762.1445759673334</v>
      </c>
      <c r="MY272" s="889">
        <v>2615.2885206036667</v>
      </c>
      <c r="MZ272" s="889">
        <v>2556.2898244900007</v>
      </c>
      <c r="NA272" s="889">
        <v>2534.3735088636668</v>
      </c>
      <c r="NB272" s="889">
        <v>2602.9825876276668</v>
      </c>
      <c r="NC272" s="889">
        <v>2602.9825876276668</v>
      </c>
      <c r="ND272" s="889">
        <v>2602.9825876276668</v>
      </c>
      <c r="NE272" s="889">
        <v>2398.6009480706666</v>
      </c>
      <c r="NF272" s="889">
        <v>2424.9651082816672</v>
      </c>
      <c r="NG272" s="889">
        <v>2391.4484642406669</v>
      </c>
      <c r="NH272" s="889">
        <v>2516.4024298052004</v>
      </c>
      <c r="NI272" s="889">
        <v>2590.1076009587332</v>
      </c>
      <c r="NJ272" s="889">
        <v>2551.9071493254669</v>
      </c>
      <c r="NK272" s="889">
        <v>2595.7424530528669</v>
      </c>
      <c r="NL272" s="889">
        <v>2454.5689332129668</v>
      </c>
    </row>
    <row r="273" spans="1:376" s="889" customFormat="1" ht="11">
      <c r="A273" s="891" t="s">
        <v>1471</v>
      </c>
      <c r="B273" s="892"/>
      <c r="C273" s="892"/>
      <c r="D273" s="892"/>
      <c r="E273" s="892"/>
      <c r="F273" s="892"/>
      <c r="G273" s="892"/>
      <c r="H273" s="892"/>
      <c r="I273" s="892"/>
      <c r="J273" s="892"/>
      <c r="K273" s="892"/>
      <c r="L273" s="892"/>
      <c r="M273" s="892"/>
      <c r="N273" s="892"/>
      <c r="O273" s="892"/>
      <c r="P273" s="892"/>
      <c r="Q273" s="892"/>
      <c r="R273" s="892"/>
      <c r="S273" s="892"/>
      <c r="T273" s="892"/>
      <c r="U273" s="892"/>
      <c r="V273" s="892"/>
      <c r="W273" s="892"/>
      <c r="X273" s="892"/>
      <c r="Y273" s="892"/>
      <c r="Z273" s="892"/>
      <c r="AA273" s="892"/>
      <c r="AB273" s="892"/>
      <c r="AC273" s="892"/>
      <c r="AD273" s="892"/>
      <c r="AE273" s="892"/>
      <c r="AF273" s="892"/>
      <c r="AG273" s="892"/>
      <c r="AH273" s="892"/>
      <c r="AI273" s="892"/>
      <c r="AJ273" s="892"/>
      <c r="AK273" s="892"/>
      <c r="AL273" s="892"/>
      <c r="AM273" s="892"/>
      <c r="AN273" s="892"/>
      <c r="AO273" s="892"/>
      <c r="AP273" s="892"/>
      <c r="AQ273" s="892"/>
      <c r="AR273" s="892"/>
      <c r="AS273" s="892"/>
      <c r="AT273" s="892"/>
      <c r="AU273" s="892"/>
      <c r="AV273" s="892"/>
      <c r="AW273" s="892"/>
      <c r="AX273" s="892"/>
      <c r="AY273" s="892"/>
      <c r="AZ273" s="892"/>
      <c r="BA273" s="892"/>
      <c r="BB273" s="892"/>
      <c r="BC273" s="892"/>
      <c r="BD273" s="892"/>
      <c r="BE273" s="892"/>
      <c r="BF273" s="892"/>
      <c r="BG273" s="892"/>
      <c r="BH273" s="892"/>
      <c r="BI273" s="892"/>
      <c r="BJ273" s="892"/>
      <c r="BK273" s="892"/>
      <c r="BL273" s="892"/>
      <c r="BM273" s="892"/>
      <c r="BN273" s="892"/>
      <c r="BO273" s="892"/>
      <c r="BP273" s="892"/>
      <c r="BQ273" s="892"/>
      <c r="BR273" s="892"/>
      <c r="BS273" s="892"/>
      <c r="BT273" s="892"/>
      <c r="BU273" s="892"/>
      <c r="BV273" s="892"/>
      <c r="BW273" s="892"/>
      <c r="BX273" s="892"/>
      <c r="BY273" s="892"/>
      <c r="BZ273" s="892"/>
      <c r="CA273" s="892"/>
      <c r="CB273" s="892"/>
      <c r="CC273" s="892"/>
      <c r="CD273" s="892"/>
      <c r="CE273" s="892"/>
      <c r="CF273" s="892"/>
      <c r="CG273" s="892"/>
      <c r="CH273" s="892"/>
      <c r="CI273" s="892"/>
      <c r="CJ273" s="892"/>
      <c r="CK273" s="892"/>
      <c r="CL273" s="892"/>
      <c r="CM273" s="892"/>
      <c r="CN273" s="892"/>
      <c r="CO273" s="892"/>
      <c r="CP273" s="892"/>
      <c r="CQ273" s="892"/>
      <c r="CR273" s="892"/>
      <c r="CS273" s="892"/>
      <c r="CT273" s="892"/>
      <c r="CU273" s="892"/>
      <c r="CV273" s="892"/>
      <c r="CW273" s="892"/>
      <c r="CX273" s="892"/>
      <c r="CY273" s="892"/>
      <c r="CZ273" s="892"/>
      <c r="DA273" s="892"/>
      <c r="DB273" s="892"/>
      <c r="DC273" s="892"/>
      <c r="DD273" s="892"/>
      <c r="DE273" s="892"/>
      <c r="DF273" s="892"/>
      <c r="DG273" s="892"/>
      <c r="DH273" s="892"/>
      <c r="DI273" s="892"/>
      <c r="DJ273" s="892"/>
      <c r="DK273" s="892"/>
      <c r="DL273" s="892"/>
      <c r="DM273" s="892"/>
      <c r="DN273" s="892"/>
      <c r="DO273" s="892"/>
      <c r="DP273" s="892"/>
      <c r="DQ273" s="892"/>
      <c r="DR273" s="892"/>
      <c r="DS273" s="892"/>
      <c r="DT273" s="892"/>
      <c r="DU273" s="892"/>
      <c r="DV273" s="892"/>
      <c r="DW273" s="892"/>
      <c r="DX273" s="892"/>
      <c r="DY273" s="892"/>
      <c r="DZ273" s="892"/>
      <c r="EA273" s="892"/>
      <c r="EB273" s="892"/>
      <c r="EC273" s="892"/>
      <c r="ED273" s="892"/>
      <c r="EE273" s="892"/>
      <c r="EF273" s="892"/>
      <c r="EG273" s="892"/>
      <c r="EH273" s="892"/>
      <c r="EI273" s="892"/>
      <c r="EJ273" s="892"/>
      <c r="EK273" s="892"/>
      <c r="EL273" s="892"/>
      <c r="EM273" s="892"/>
      <c r="EN273" s="892"/>
      <c r="EO273" s="892"/>
      <c r="EP273" s="892"/>
      <c r="EQ273" s="892"/>
      <c r="ER273" s="892"/>
      <c r="ES273" s="892"/>
      <c r="ET273" s="892"/>
      <c r="EU273" s="892"/>
      <c r="EV273" s="892"/>
      <c r="EW273" s="892"/>
      <c r="EX273" s="892"/>
      <c r="EY273" s="892"/>
      <c r="EZ273" s="892"/>
      <c r="FA273" s="892"/>
      <c r="FB273" s="892"/>
      <c r="FC273" s="892"/>
      <c r="FD273" s="892"/>
      <c r="FE273" s="892"/>
      <c r="FF273" s="892"/>
      <c r="FG273" s="892"/>
      <c r="FH273" s="892"/>
      <c r="FI273" s="892"/>
      <c r="FJ273" s="892"/>
      <c r="FK273" s="892"/>
      <c r="FL273" s="892"/>
      <c r="FM273" s="892"/>
      <c r="FN273" s="892"/>
      <c r="FO273" s="892"/>
      <c r="FP273" s="892"/>
      <c r="FQ273" s="892"/>
      <c r="FR273" s="892"/>
      <c r="FS273" s="892"/>
      <c r="FT273" s="892"/>
      <c r="FU273" s="892"/>
      <c r="FV273" s="892"/>
      <c r="FW273" s="892"/>
      <c r="FX273" s="892"/>
      <c r="FY273" s="892"/>
      <c r="FZ273" s="892"/>
      <c r="GA273" s="892"/>
      <c r="GB273" s="892"/>
      <c r="GC273" s="892"/>
      <c r="GD273" s="892"/>
      <c r="GE273" s="892">
        <v>-182.73086000000004</v>
      </c>
      <c r="GF273" s="892">
        <v>-182.73086000000004</v>
      </c>
      <c r="GG273" s="892">
        <v>-182.73086000000004</v>
      </c>
      <c r="GH273" s="892">
        <v>-182.73086000000004</v>
      </c>
      <c r="GI273" s="892">
        <v>-182.73086000000004</v>
      </c>
      <c r="GJ273" s="892">
        <v>-182.73086000000004</v>
      </c>
      <c r="GK273" s="892">
        <v>-182.73086000000004</v>
      </c>
      <c r="GL273" s="892">
        <v>-182.73086000000004</v>
      </c>
      <c r="GM273" s="892">
        <v>-182.73086000000004</v>
      </c>
      <c r="GN273" s="892">
        <v>-182.73086000000004</v>
      </c>
      <c r="GO273" s="892">
        <v>-182.73086000000004</v>
      </c>
      <c r="GP273" s="892">
        <v>-182.73086000000004</v>
      </c>
      <c r="GQ273" s="892">
        <v>-182.73086000000004</v>
      </c>
      <c r="GR273" s="892">
        <v>-182.73086000000004</v>
      </c>
      <c r="GS273" s="892">
        <v>-182.73086000000004</v>
      </c>
      <c r="GT273" s="892">
        <v>-182.73086000000004</v>
      </c>
      <c r="GU273" s="892">
        <v>-182.73086000000004</v>
      </c>
      <c r="GV273" s="892">
        <v>-182.73086000000004</v>
      </c>
      <c r="GW273" s="892">
        <v>-261.63292999999999</v>
      </c>
      <c r="GX273" s="892">
        <v>-237.78379000000001</v>
      </c>
      <c r="GY273" s="892">
        <v>-187.50675999999999</v>
      </c>
      <c r="GZ273" s="892">
        <v>-150.86178000000001</v>
      </c>
      <c r="HA273" s="892">
        <v>-122.27566999999999</v>
      </c>
      <c r="HB273" s="892">
        <v>-70.632909999999995</v>
      </c>
      <c r="HC273" s="892">
        <v>-115.28959</v>
      </c>
      <c r="HD273" s="892">
        <v>-134.19905</v>
      </c>
      <c r="HE273" s="892">
        <v>-115.34336000000002</v>
      </c>
      <c r="HF273" s="892">
        <v>-132.36201</v>
      </c>
      <c r="HG273" s="892">
        <v>-146.91213999999997</v>
      </c>
      <c r="HH273" s="892">
        <v>-139.89963</v>
      </c>
      <c r="HI273" s="892">
        <v>-165.37295999999998</v>
      </c>
      <c r="HJ273" s="892">
        <v>-142.74851000000001</v>
      </c>
      <c r="HK273" s="892">
        <v>-108.58510999999999</v>
      </c>
      <c r="HL273" s="892">
        <v>-118.84940999999999</v>
      </c>
      <c r="HM273" s="892">
        <v>-121.42143999999999</v>
      </c>
      <c r="HN273" s="892">
        <v>-260.84959468</v>
      </c>
      <c r="HO273" s="892">
        <v>-234.60590100000002</v>
      </c>
      <c r="HP273" s="892">
        <v>-278.09161000000006</v>
      </c>
      <c r="HQ273" s="892">
        <v>-263.60619999999994</v>
      </c>
      <c r="HR273" s="892">
        <v>-279.15318000000002</v>
      </c>
      <c r="HS273" s="892">
        <v>-297.20621</v>
      </c>
      <c r="HT273" s="892">
        <v>-287.58815000000004</v>
      </c>
      <c r="HU273" s="892">
        <v>-303.60348999999997</v>
      </c>
      <c r="HV273" s="892">
        <v>-272.09118999999998</v>
      </c>
      <c r="HW273" s="892">
        <v>-242.59095000000005</v>
      </c>
      <c r="HX273" s="892">
        <v>-213.89856</v>
      </c>
      <c r="HY273" s="892">
        <v>-209.63755</v>
      </c>
      <c r="HZ273" s="892">
        <v>-213.36566999999994</v>
      </c>
      <c r="IA273" s="892">
        <v>-146.78897069210001</v>
      </c>
      <c r="IB273" s="892">
        <v>-110.26220000000001</v>
      </c>
      <c r="IC273" s="892">
        <v>-114.15020000000001</v>
      </c>
      <c r="ID273" s="892">
        <v>-81.860199999999992</v>
      </c>
      <c r="IE273" s="892">
        <v>-58.350585999999993</v>
      </c>
      <c r="IF273" s="892">
        <v>-81.298199999999994</v>
      </c>
      <c r="IG273" s="892">
        <v>-166.8620237481</v>
      </c>
      <c r="IH273" s="892">
        <v>-159.63885026610001</v>
      </c>
      <c r="II273" s="892">
        <v>-181.39485026610001</v>
      </c>
      <c r="IJ273" s="892">
        <v>-145.36392299999997</v>
      </c>
      <c r="IK273" s="892">
        <v>-136.14587993589001</v>
      </c>
      <c r="IL273" s="892">
        <v>-128.5160606208</v>
      </c>
      <c r="IM273" s="892">
        <v>-96.543470197150015</v>
      </c>
      <c r="IN273" s="892">
        <v>-100.58982010125</v>
      </c>
      <c r="IO273" s="892">
        <v>-90.77748501840999</v>
      </c>
      <c r="IP273" s="892">
        <v>-123.78787827983999</v>
      </c>
      <c r="IQ273" s="892">
        <v>-92.556046168489985</v>
      </c>
      <c r="IR273" s="892">
        <v>-111.40878229638001</v>
      </c>
      <c r="IS273" s="892">
        <v>-190.68424096699999</v>
      </c>
      <c r="IT273" s="892">
        <v>-146.45641120781997</v>
      </c>
      <c r="IU273" s="892">
        <v>-152.47066473597002</v>
      </c>
      <c r="IV273" s="892">
        <v>-162.06308878021997</v>
      </c>
      <c r="IW273" s="892">
        <v>-179.67940623145998</v>
      </c>
      <c r="IX273" s="892">
        <v>-164.36732514398</v>
      </c>
      <c r="IY273" s="892">
        <v>-122.65774068432998</v>
      </c>
      <c r="IZ273" s="892">
        <v>-142.76451914446</v>
      </c>
      <c r="JA273" s="892">
        <v>-128.86360545064002</v>
      </c>
      <c r="JB273" s="892">
        <v>-160.23771219648998</v>
      </c>
      <c r="JC273" s="892">
        <v>-151.55394095478999</v>
      </c>
      <c r="JD273" s="892">
        <v>-142.26675015275998</v>
      </c>
      <c r="JE273" s="892">
        <v>-200.4232085397</v>
      </c>
      <c r="JF273" s="892">
        <v>-205.23566022466667</v>
      </c>
      <c r="JG273" s="892">
        <v>-150.48122596833332</v>
      </c>
      <c r="JH273" s="892">
        <v>-161.7432436776667</v>
      </c>
      <c r="JI273" s="892">
        <v>-158.38982467433334</v>
      </c>
      <c r="JJ273" s="892">
        <v>-120.86788785466668</v>
      </c>
      <c r="JK273" s="892">
        <v>-97.046949600333335</v>
      </c>
      <c r="JL273" s="892">
        <v>-129.10557596833331</v>
      </c>
      <c r="JM273" s="892">
        <v>-111.00605108033334</v>
      </c>
      <c r="JN273" s="892">
        <v>-130.45379197633335</v>
      </c>
      <c r="JO273" s="892">
        <v>-140.95744245833333</v>
      </c>
      <c r="JP273" s="892">
        <v>-120.90249511299996</v>
      </c>
      <c r="JQ273" s="892">
        <v>-228.0197467006667</v>
      </c>
      <c r="JR273" s="892">
        <v>-130.54347098198545</v>
      </c>
      <c r="JS273" s="892">
        <v>-113.14527438050894</v>
      </c>
      <c r="JT273" s="892">
        <v>-102.23058280511017</v>
      </c>
      <c r="JU273" s="892">
        <v>-103.01622376492574</v>
      </c>
      <c r="JV273" s="892">
        <v>-61.746957541585346</v>
      </c>
      <c r="JW273" s="892">
        <v>-59.070551432820139</v>
      </c>
      <c r="JX273" s="892">
        <v>-64.172734734317714</v>
      </c>
      <c r="JY273" s="892">
        <v>-101.52728278924005</v>
      </c>
      <c r="JZ273" s="892">
        <v>-97.621408466805576</v>
      </c>
      <c r="KA273" s="892">
        <v>-59.815006619303233</v>
      </c>
      <c r="KB273" s="892">
        <v>-41.182035574318434</v>
      </c>
      <c r="KC273" s="892">
        <v>-230.03276887666669</v>
      </c>
      <c r="KD273" s="892">
        <v>-189.23606310933334</v>
      </c>
      <c r="KE273" s="892">
        <v>-179.22330057811672</v>
      </c>
      <c r="KF273" s="892">
        <v>-143.24097430942396</v>
      </c>
      <c r="KG273" s="892">
        <v>-137.42811387803872</v>
      </c>
      <c r="KH273" s="892">
        <v>-108.62500073842531</v>
      </c>
      <c r="KI273" s="892">
        <v>-139.4557464302145</v>
      </c>
      <c r="KJ273" s="892">
        <v>-110.60929495914891</v>
      </c>
      <c r="KK273" s="892">
        <v>-122.37483909387704</v>
      </c>
      <c r="KL273" s="892">
        <v>-140.47506416456767</v>
      </c>
      <c r="KM273" s="892">
        <v>-183.80660927126249</v>
      </c>
      <c r="KN273" s="892">
        <v>-181.72970213711667</v>
      </c>
      <c r="KO273" s="892">
        <v>-316.84530313675771</v>
      </c>
      <c r="KP273" s="892">
        <v>-323.07637820120215</v>
      </c>
      <c r="KQ273" s="892">
        <v>-289.82594732953567</v>
      </c>
      <c r="KR273" s="892">
        <v>-278.30104506939659</v>
      </c>
      <c r="KS273" s="892">
        <v>-354.73958093397732</v>
      </c>
      <c r="KT273" s="892">
        <v>-291.17986614071231</v>
      </c>
      <c r="KU273" s="892">
        <v>-438.52819375332331</v>
      </c>
      <c r="KV273" s="892">
        <v>-542.83079503746455</v>
      </c>
      <c r="KW273" s="892">
        <v>-528.10228164064415</v>
      </c>
      <c r="KX273" s="892">
        <v>-639.10030974481515</v>
      </c>
      <c r="KY273" s="892">
        <v>-629.57629746731607</v>
      </c>
      <c r="KZ273" s="892">
        <v>-552.72426315700113</v>
      </c>
      <c r="LA273" s="892">
        <v>-691.10694900812712</v>
      </c>
      <c r="LB273" s="892">
        <v>-667.03370506058116</v>
      </c>
      <c r="LC273" s="892">
        <v>-578.24977374492482</v>
      </c>
      <c r="LD273" s="892">
        <v>-603.56110474954551</v>
      </c>
      <c r="LE273" s="892">
        <v>-650.53690338270565</v>
      </c>
      <c r="LF273" s="892">
        <v>-553.17148081722735</v>
      </c>
      <c r="LG273" s="892">
        <v>-477.29167800749673</v>
      </c>
      <c r="LH273" s="892">
        <v>-539.20497025972372</v>
      </c>
      <c r="LI273" s="892">
        <v>-637.27173784826027</v>
      </c>
      <c r="LJ273" s="937">
        <v>-524.64546083643279</v>
      </c>
      <c r="LK273" s="892">
        <v>-509.0129646011203</v>
      </c>
      <c r="LL273" s="888">
        <v>-520.2455262466666</v>
      </c>
      <c r="LM273" s="888">
        <v>-543.45603380433317</v>
      </c>
      <c r="LN273" s="888">
        <v>-439.37181315533326</v>
      </c>
      <c r="LO273" s="888">
        <v>-403.17573800166679</v>
      </c>
      <c r="LP273" s="888">
        <v>-557.15136294566662</v>
      </c>
      <c r="LQ273" s="888">
        <v>-622.80650192566679</v>
      </c>
      <c r="LR273" s="888">
        <v>-679.63292060866672</v>
      </c>
      <c r="LS273" s="888">
        <v>-613.1936320399999</v>
      </c>
      <c r="LT273" s="888">
        <v>-589.517033309</v>
      </c>
      <c r="LU273" s="888">
        <v>-439.83660813766664</v>
      </c>
      <c r="LV273" s="888">
        <v>-396.45231297666669</v>
      </c>
      <c r="LW273" s="888">
        <v>-356.94945760366659</v>
      </c>
      <c r="LX273" s="888">
        <v>-293.71388101866665</v>
      </c>
      <c r="LY273" s="888">
        <v>-453.60467180433318</v>
      </c>
      <c r="LZ273" s="888">
        <v>-285.75668302033336</v>
      </c>
      <c r="MA273" s="888">
        <v>-255.97268731066663</v>
      </c>
      <c r="MB273" s="888">
        <v>-455.14308011933338</v>
      </c>
      <c r="MC273" s="888">
        <v>-611.30217172233324</v>
      </c>
      <c r="MD273" s="888">
        <v>-579.28750519833352</v>
      </c>
      <c r="ME273" s="888">
        <v>-529.98818555833327</v>
      </c>
      <c r="MF273" s="888">
        <v>-432.68064499833343</v>
      </c>
      <c r="MG273" s="888">
        <v>-325.95155664933338</v>
      </c>
      <c r="MH273" s="888">
        <v>-353.03779616599996</v>
      </c>
      <c r="MI273" s="888">
        <v>-310.37681284833326</v>
      </c>
      <c r="MJ273" s="888">
        <v>-347.11786870899999</v>
      </c>
      <c r="MK273" s="888">
        <v>-653.12606398299999</v>
      </c>
      <c r="ML273" s="888">
        <v>-394.68967123133336</v>
      </c>
      <c r="MM273" s="888">
        <v>-330.77163414299997</v>
      </c>
      <c r="MN273" s="888">
        <v>-388.03051789699987</v>
      </c>
      <c r="MO273" s="888">
        <v>-415.97121672399999</v>
      </c>
      <c r="MP273" s="888">
        <v>-388.43171592933322</v>
      </c>
      <c r="MQ273" s="888">
        <v>-513.96733850099997</v>
      </c>
      <c r="MR273" s="888">
        <v>-406.91218875966672</v>
      </c>
      <c r="MS273" s="888">
        <v>-365.67903835833329</v>
      </c>
      <c r="MT273" s="888">
        <v>-340.98406723433322</v>
      </c>
      <c r="MU273" s="888">
        <v>-340.25552649666662</v>
      </c>
      <c r="MV273" s="888">
        <v>-393.6942139983334</v>
      </c>
      <c r="MW273" s="888">
        <v>-1093.9835262860001</v>
      </c>
      <c r="MX273" s="889">
        <v>-956.89625301733327</v>
      </c>
      <c r="MY273" s="889">
        <v>-741.11349475666657</v>
      </c>
      <c r="MZ273" s="889">
        <v>-580.973210483</v>
      </c>
      <c r="NA273" s="889">
        <v>-628.4029457306666</v>
      </c>
      <c r="NB273" s="889">
        <v>-547.05784744166681</v>
      </c>
      <c r="NC273" s="889">
        <v>-547.05784744166681</v>
      </c>
      <c r="ND273" s="889">
        <v>-547.05784744166681</v>
      </c>
      <c r="NE273" s="889">
        <v>-476.23748018666663</v>
      </c>
      <c r="NF273" s="889">
        <v>-643.19549791266672</v>
      </c>
      <c r="NG273" s="889">
        <v>-612.61819076366658</v>
      </c>
      <c r="NH273" s="889">
        <v>-621.38619913319997</v>
      </c>
      <c r="NI273" s="889">
        <v>-672.03793358973326</v>
      </c>
      <c r="NJ273" s="889">
        <v>-661.79654336046679</v>
      </c>
      <c r="NK273" s="889">
        <v>-617.77454652486665</v>
      </c>
      <c r="NL273" s="889">
        <v>-601.34077408396661</v>
      </c>
    </row>
    <row r="274" spans="1:376">
      <c r="A274" s="444" t="s">
        <v>1443</v>
      </c>
    </row>
    <row r="275" spans="1:376">
      <c r="A275" s="444"/>
    </row>
    <row r="276" spans="1:376">
      <c r="A276" s="555" t="s">
        <v>1004</v>
      </c>
    </row>
    <row r="277" spans="1:376">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6">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6">
      <c r="A279" s="4"/>
    </row>
    <row r="280" spans="1:376" ht="15.75">
      <c r="A280" s="757"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c r="NG280" s="273">
        <v>45931</v>
      </c>
      <c r="NH280" s="273">
        <v>45962</v>
      </c>
      <c r="NI280" s="273">
        <v>45992</v>
      </c>
      <c r="NJ280" s="273">
        <v>46023</v>
      </c>
      <c r="NK280" s="273">
        <v>46054</v>
      </c>
      <c r="NL280" s="273">
        <v>46082</v>
      </c>
    </row>
    <row r="281" spans="1:376" s="216" customFormat="1" ht="1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93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c r="NG281" s="675">
        <v>45931</v>
      </c>
      <c r="NH281" s="675">
        <v>45962</v>
      </c>
      <c r="NI281" s="675">
        <v>45992</v>
      </c>
      <c r="NJ281" s="675">
        <v>46023</v>
      </c>
      <c r="NK281" s="675">
        <v>46054</v>
      </c>
      <c r="NL281" s="675">
        <v>46082</v>
      </c>
    </row>
    <row r="282" spans="1:376"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61.511698774882227</v>
      </c>
      <c r="IF282" s="678">
        <v>59.358373962794374</v>
      </c>
      <c r="IG282" s="678">
        <v>83.649151977615134</v>
      </c>
      <c r="IH282" s="678">
        <v>74.506710858277586</v>
      </c>
      <c r="II282" s="678">
        <v>67.356111067263086</v>
      </c>
      <c r="IJ282" s="678">
        <v>91.909844021911795</v>
      </c>
      <c r="IK282" s="678">
        <v>74.158829422090108</v>
      </c>
      <c r="IL282" s="678">
        <v>70.44882806760269</v>
      </c>
      <c r="IM282" s="679">
        <v>104.82506873185119</v>
      </c>
      <c r="IN282" s="678">
        <v>69.560293773846709</v>
      </c>
      <c r="IO282" s="678">
        <v>70.520117501935545</v>
      </c>
      <c r="IP282" s="678">
        <v>90.531258142568404</v>
      </c>
      <c r="IQ282" s="678">
        <v>80.509053397906328</v>
      </c>
      <c r="IR282" s="678">
        <v>73.21240330954916</v>
      </c>
      <c r="IS282" s="678">
        <v>99.708799863493851</v>
      </c>
      <c r="IT282" s="678">
        <v>80.698102275652388</v>
      </c>
      <c r="IU282" s="678">
        <v>77.448607252147653</v>
      </c>
      <c r="IV282" s="678">
        <v>118.54506562031246</v>
      </c>
      <c r="IW282" s="678">
        <v>81.13460613768342</v>
      </c>
      <c r="IX282" s="678">
        <v>80.950177593496889</v>
      </c>
      <c r="IY282" s="680">
        <v>122.2152256734072</v>
      </c>
      <c r="IZ282" s="678">
        <v>73.140603806900003</v>
      </c>
      <c r="JA282" s="678">
        <v>85.874613060300021</v>
      </c>
      <c r="JB282" s="678">
        <v>99.786274171000002</v>
      </c>
      <c r="JC282" s="678">
        <v>78.461688966700009</v>
      </c>
      <c r="JD282" s="678">
        <v>80.908753246679993</v>
      </c>
      <c r="JE282" s="678">
        <v>113.88552680144727</v>
      </c>
      <c r="JF282" s="678">
        <v>91.446586292100008</v>
      </c>
      <c r="JG282" s="678">
        <v>84.347827259100001</v>
      </c>
      <c r="JH282" s="678">
        <v>135.34661416151002</v>
      </c>
      <c r="JI282" s="678">
        <v>83.559970221553328</v>
      </c>
      <c r="JJ282" s="678">
        <v>93.673069426033351</v>
      </c>
      <c r="JK282" s="680">
        <v>136.64901757505334</v>
      </c>
      <c r="JL282" s="678">
        <v>84.42665940725</v>
      </c>
      <c r="JM282" s="678">
        <v>91.424914119540006</v>
      </c>
      <c r="JN282" s="678">
        <v>112.65677547006997</v>
      </c>
      <c r="JO282" s="678">
        <v>98.593675177519998</v>
      </c>
      <c r="JP282" s="678">
        <v>95.31290553716002</v>
      </c>
      <c r="JQ282" s="678">
        <v>130.89068889513001</v>
      </c>
      <c r="JR282" s="678">
        <v>107.42943179415485</v>
      </c>
      <c r="JS282" s="678">
        <v>91.336825825805931</v>
      </c>
      <c r="JT282" s="678">
        <v>142.56662475513522</v>
      </c>
      <c r="JU282" s="678">
        <v>111.50793754862167</v>
      </c>
      <c r="JV282" s="678">
        <v>99.213779319099984</v>
      </c>
      <c r="JW282" s="680">
        <v>146.09078470284848</v>
      </c>
      <c r="JX282" s="678">
        <v>95.420989451839986</v>
      </c>
      <c r="JY282" s="678">
        <v>108.81270264777001</v>
      </c>
      <c r="JZ282" s="678">
        <v>129.15230146476</v>
      </c>
      <c r="KA282" s="678">
        <v>110.25108932757665</v>
      </c>
      <c r="KB282" s="678">
        <v>108.78106751283667</v>
      </c>
      <c r="KC282" s="678">
        <v>154.62290892254671</v>
      </c>
      <c r="KD282" s="678">
        <v>124.96217212857266</v>
      </c>
      <c r="KE282" s="678">
        <v>111.86706099454993</v>
      </c>
      <c r="KF282" s="678">
        <v>142.06152657032001</v>
      </c>
      <c r="KG282" s="678">
        <v>135.30856396449443</v>
      </c>
      <c r="KH282" s="678">
        <v>121.20207718578003</v>
      </c>
      <c r="KI282" s="767">
        <v>176.73277592332821</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3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86">
        <v>305.47415456764503</v>
      </c>
      <c r="MS282" s="786">
        <v>229.8162159481781</v>
      </c>
      <c r="MT282" s="786">
        <v>368.43704767201888</v>
      </c>
      <c r="MU282" s="786">
        <v>249.14011263815641</v>
      </c>
      <c r="MV282" s="786">
        <v>226.44885371900523</v>
      </c>
      <c r="MW282" s="786">
        <v>403.949869291558</v>
      </c>
      <c r="MX282" s="215">
        <v>275.94232863872094</v>
      </c>
      <c r="MY282" s="215">
        <v>216.67482346235909</v>
      </c>
      <c r="MZ282" s="215">
        <v>320.37956874609142</v>
      </c>
      <c r="NA282" s="215">
        <v>296.53866039744696</v>
      </c>
      <c r="NB282" s="215">
        <v>233.78720160184014</v>
      </c>
      <c r="NC282" s="215">
        <v>432.78976465539284</v>
      </c>
      <c r="ND282" s="215">
        <v>270.14623623774202</v>
      </c>
      <c r="NE282" s="215">
        <v>295.49396856608905</v>
      </c>
      <c r="NF282" s="215">
        <v>451.02946741015683</v>
      </c>
      <c r="NG282" s="215">
        <v>328.43181254804603</v>
      </c>
      <c r="NH282" s="215">
        <v>268.92112524611701</v>
      </c>
      <c r="NI282" s="215">
        <v>460.16108686718007</v>
      </c>
      <c r="NJ282" s="215">
        <v>364.93146567342251</v>
      </c>
      <c r="NK282" s="215">
        <v>281.70955090312992</v>
      </c>
      <c r="NL282" s="215">
        <v>467.61169078540252</v>
      </c>
    </row>
    <row r="283" spans="1:376"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4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786">
        <v>215.27690907481914</v>
      </c>
      <c r="MS283" s="786">
        <v>217.29744008829482</v>
      </c>
      <c r="MT283" s="786">
        <v>276.21890481851608</v>
      </c>
      <c r="MU283" s="786">
        <v>236.30508696925642</v>
      </c>
      <c r="MV283" s="786">
        <v>215.34337875072524</v>
      </c>
      <c r="MW283" s="786">
        <v>312.13279460789477</v>
      </c>
      <c r="MX283" s="215">
        <v>263.51972200380095</v>
      </c>
      <c r="MY283" s="215">
        <v>206.48105576871109</v>
      </c>
      <c r="MZ283" s="215">
        <v>287.46303860901941</v>
      </c>
      <c r="NA283" s="215">
        <v>251.66390744482695</v>
      </c>
      <c r="NB283" s="215">
        <v>219.05395923538012</v>
      </c>
      <c r="NC283" s="215">
        <v>364.31035866214177</v>
      </c>
      <c r="ND283" s="215">
        <v>257.646391032162</v>
      </c>
      <c r="NE283" s="215">
        <v>270.26299009879403</v>
      </c>
      <c r="NF283" s="215">
        <v>348.36566728489606</v>
      </c>
      <c r="NG283" s="215">
        <v>315.62392187763601</v>
      </c>
      <c r="NH283" s="215">
        <v>257.15994071535698</v>
      </c>
      <c r="NI283" s="215">
        <v>406.12060437327006</v>
      </c>
      <c r="NJ283" s="215">
        <v>349.42706703382203</v>
      </c>
      <c r="NK283" s="215">
        <v>269.16227914892994</v>
      </c>
      <c r="NL283" s="215">
        <v>415.775024181878</v>
      </c>
    </row>
    <row r="284" spans="1:376"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4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786">
        <v>76.597643702000013</v>
      </c>
      <c r="MS284" s="786">
        <v>84.159837448999994</v>
      </c>
      <c r="MT284" s="786">
        <v>145.350984883</v>
      </c>
      <c r="MU284" s="786">
        <v>90.499757433466428</v>
      </c>
      <c r="MV284" s="786">
        <v>90.316420529759085</v>
      </c>
      <c r="MW284" s="786">
        <v>175.0292220106887</v>
      </c>
      <c r="MX284" s="215">
        <v>104.71370365800001</v>
      </c>
      <c r="MY284" s="215">
        <v>79.859045492000021</v>
      </c>
      <c r="MZ284" s="215">
        <v>155.19145501800025</v>
      </c>
      <c r="NA284" s="215">
        <v>112.01832278100001</v>
      </c>
      <c r="NB284" s="215">
        <v>84.929537927000027</v>
      </c>
      <c r="NC284" s="215">
        <v>204.73120140899999</v>
      </c>
      <c r="ND284" s="215">
        <v>93.498335763999989</v>
      </c>
      <c r="NE284" s="215">
        <v>92.57266676911</v>
      </c>
      <c r="NF284" s="215">
        <v>179.508573958</v>
      </c>
      <c r="NG284" s="215">
        <v>116.723363748</v>
      </c>
      <c r="NH284" s="215">
        <v>89.092712159999991</v>
      </c>
      <c r="NI284" s="215">
        <v>216.89091751400002</v>
      </c>
      <c r="NJ284" s="215">
        <v>134.73917539104005</v>
      </c>
      <c r="NK284" s="215">
        <v>90.208475069200006</v>
      </c>
      <c r="NL284" s="215">
        <v>224.76870827549999</v>
      </c>
    </row>
    <row r="285" spans="1:376"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4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786">
        <v>119.86874236616913</v>
      </c>
      <c r="MS285" s="786">
        <v>111.53782990078483</v>
      </c>
      <c r="MT285" s="786">
        <v>112.14483491384611</v>
      </c>
      <c r="MU285" s="786">
        <v>124.95749331484998</v>
      </c>
      <c r="MV285" s="786">
        <v>105.55191559369999</v>
      </c>
      <c r="MW285" s="786">
        <v>111.3711804819222</v>
      </c>
      <c r="MX285" s="215">
        <v>139.25446059146091</v>
      </c>
      <c r="MY285" s="215">
        <v>109.02983075476104</v>
      </c>
      <c r="MZ285" s="215">
        <v>110.89497578340911</v>
      </c>
      <c r="NA285" s="215">
        <v>122.05574261761694</v>
      </c>
      <c r="NB285" s="215">
        <v>114.08303553167009</v>
      </c>
      <c r="NC285" s="215">
        <v>138.51546891650182</v>
      </c>
      <c r="ND285" s="215">
        <v>144.17096390292201</v>
      </c>
      <c r="NE285" s="215">
        <v>155.526881628664</v>
      </c>
      <c r="NF285" s="215">
        <v>148.88350966659607</v>
      </c>
      <c r="NG285" s="215">
        <v>173.29453489092597</v>
      </c>
      <c r="NH285" s="215">
        <v>147.78925722700697</v>
      </c>
      <c r="NI285" s="215">
        <v>161.59374334910001</v>
      </c>
      <c r="NJ285" s="215">
        <v>184.46017078421198</v>
      </c>
      <c r="NK285" s="215">
        <v>153.95583255394996</v>
      </c>
      <c r="NL285" s="215">
        <v>168.06369884957806</v>
      </c>
    </row>
    <row r="286" spans="1:376"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4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786">
        <v>18.810523006650005</v>
      </c>
      <c r="MS286" s="786">
        <v>21.599772738509998</v>
      </c>
      <c r="MT286" s="786">
        <v>18.723085021669998</v>
      </c>
      <c r="MU286" s="786">
        <v>20.84783622094</v>
      </c>
      <c r="MV286" s="786">
        <v>19.475042627266152</v>
      </c>
      <c r="MW286" s="786">
        <v>25.732392115283858</v>
      </c>
      <c r="MX286" s="215">
        <v>19.551557754339999</v>
      </c>
      <c r="MY286" s="215">
        <v>17.592179521950001</v>
      </c>
      <c r="MZ286" s="215">
        <v>21.37660780761</v>
      </c>
      <c r="NA286" s="215">
        <v>17.589842046209998</v>
      </c>
      <c r="NB286" s="215">
        <v>20.041385776709998</v>
      </c>
      <c r="NC286" s="215">
        <v>21.063688336639999</v>
      </c>
      <c r="ND286" s="215">
        <v>19.977091365239996</v>
      </c>
      <c r="NE286" s="215">
        <v>22.163441701020002</v>
      </c>
      <c r="NF286" s="215">
        <v>19.973583660300001</v>
      </c>
      <c r="NG286" s="215">
        <v>25.606023238709998</v>
      </c>
      <c r="NH286" s="215">
        <v>20.277971328349999</v>
      </c>
      <c r="NI286" s="215">
        <v>27.635943510169998</v>
      </c>
      <c r="NJ286" s="215">
        <v>30.227720858569999</v>
      </c>
      <c r="NK286" s="215">
        <v>24.997971525779999</v>
      </c>
      <c r="NL286" s="215">
        <v>22.9426170568</v>
      </c>
    </row>
    <row r="287" spans="1:376"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1.0720000000000001</v>
      </c>
      <c r="IF287" s="678">
        <v>1.145</v>
      </c>
      <c r="IG287" s="678">
        <v>1.1459999999999999</v>
      </c>
      <c r="IH287" s="678">
        <v>8.6501065097950001</v>
      </c>
      <c r="II287" s="678">
        <v>8.6401065097950003</v>
      </c>
      <c r="IJ287" s="678">
        <v>4.2948718789999996</v>
      </c>
      <c r="IK287" s="678">
        <v>1.2749999999999999</v>
      </c>
      <c r="IL287" s="678">
        <v>1.6280000000000001</v>
      </c>
      <c r="IM287" s="679">
        <v>6.516</v>
      </c>
      <c r="IN287" s="678">
        <v>2.826342226</v>
      </c>
      <c r="IO287" s="678">
        <v>2.2745306210000003</v>
      </c>
      <c r="IP287" s="678">
        <v>3.7069112730000002</v>
      </c>
      <c r="IQ287" s="678">
        <v>2.7402641180000002</v>
      </c>
      <c r="IR287" s="678">
        <v>2.9217145879999999</v>
      </c>
      <c r="IS287" s="678">
        <v>5.2715279879999999</v>
      </c>
      <c r="IT287" s="678">
        <v>3.6992158573333329</v>
      </c>
      <c r="IU287" s="678">
        <v>4.6673743803333334</v>
      </c>
      <c r="IV287" s="678">
        <v>4.8481581993333327</v>
      </c>
      <c r="IW287" s="678">
        <v>2.688913984333333</v>
      </c>
      <c r="IX287" s="678">
        <v>2.513867207333333</v>
      </c>
      <c r="IY287" s="680">
        <v>6.5609402672242636</v>
      </c>
      <c r="IZ287" s="678">
        <v>3.139226632351471</v>
      </c>
      <c r="JA287" s="678">
        <v>3.3237930822331059</v>
      </c>
      <c r="JB287" s="678">
        <v>3.4467225314154231</v>
      </c>
      <c r="JC287" s="678">
        <v>3.2251275299012718</v>
      </c>
      <c r="JD287" s="678">
        <v>3.4198342945057538</v>
      </c>
      <c r="JE287" s="678">
        <v>6.8965134399742158</v>
      </c>
      <c r="JF287" s="678">
        <v>4.1255792739999997</v>
      </c>
      <c r="JG287" s="678">
        <v>3.9820055510000003</v>
      </c>
      <c r="JH287" s="678">
        <v>4.5443250309999996</v>
      </c>
      <c r="JI287" s="678">
        <v>3.6902139436533332</v>
      </c>
      <c r="JJ287" s="678">
        <v>4.3489797673333301</v>
      </c>
      <c r="JK287" s="680">
        <v>8.7950788361533299</v>
      </c>
      <c r="JL287" s="678">
        <v>3.7747904169598194</v>
      </c>
      <c r="JM287" s="678">
        <v>3.6802220281611762</v>
      </c>
      <c r="JN287" s="678">
        <v>4.0084793292231966</v>
      </c>
      <c r="JO287" s="678">
        <v>4.6338031318098185</v>
      </c>
      <c r="JP287" s="678">
        <v>5.0489055605211757</v>
      </c>
      <c r="JQ287" s="678">
        <v>7.7458339513431973</v>
      </c>
      <c r="JR287" s="678">
        <v>4.1100963254502538</v>
      </c>
      <c r="JS287" s="678">
        <v>3.8738195185312856</v>
      </c>
      <c r="JT287" s="678">
        <v>4.759065739244817</v>
      </c>
      <c r="JU287" s="678">
        <v>4.4408965428407114</v>
      </c>
      <c r="JV287" s="678">
        <v>4.6231422024730389</v>
      </c>
      <c r="JW287" s="680">
        <v>7.8683167159348235</v>
      </c>
      <c r="JX287" s="678">
        <v>4.9193208040000007</v>
      </c>
      <c r="JY287" s="678">
        <v>4.1769152370000002</v>
      </c>
      <c r="JZ287" s="678">
        <v>11.560110056999999</v>
      </c>
      <c r="KA287" s="678">
        <v>7.2205925710000001</v>
      </c>
      <c r="KB287" s="678">
        <v>8.1619172199999994</v>
      </c>
      <c r="KC287" s="678">
        <v>14.819507588</v>
      </c>
      <c r="KD287" s="678">
        <v>6.4096278330000001</v>
      </c>
      <c r="KE287" s="678">
        <v>4.5777012901000003</v>
      </c>
      <c r="KF287" s="678">
        <v>12.081588004999999</v>
      </c>
      <c r="KG287" s="678">
        <v>5.7319480469999995</v>
      </c>
      <c r="KH287" s="678">
        <v>5.753748055</v>
      </c>
      <c r="KI287" s="679">
        <v>14.971476908000001</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4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786">
        <v>90.1972454928259</v>
      </c>
      <c r="MS287" s="786">
        <v>12.518775859883274</v>
      </c>
      <c r="MT287" s="786">
        <v>92.218142853502783</v>
      </c>
      <c r="MU287" s="786">
        <v>12.835025668899998</v>
      </c>
      <c r="MV287" s="786">
        <v>11.105474968279999</v>
      </c>
      <c r="MW287" s="786">
        <v>91.817074683663208</v>
      </c>
      <c r="MX287" s="215">
        <v>12.422606634919996</v>
      </c>
      <c r="MY287" s="215">
        <v>10.193767693647999</v>
      </c>
      <c r="MZ287" s="215">
        <v>32.916530137071994</v>
      </c>
      <c r="NA287" s="215">
        <v>44.874752952619993</v>
      </c>
      <c r="NB287" s="215">
        <v>14.733242366460015</v>
      </c>
      <c r="NC287" s="215">
        <v>68.479405993251063</v>
      </c>
      <c r="ND287" s="215">
        <v>12.49984520558</v>
      </c>
      <c r="NE287" s="215">
        <v>25.230978467295003</v>
      </c>
      <c r="NF287" s="215">
        <v>102.66380012526079</v>
      </c>
      <c r="NG287" s="215">
        <v>12.807890670409998</v>
      </c>
      <c r="NH287" s="215">
        <v>11.761184530760008</v>
      </c>
      <c r="NI287" s="215">
        <v>54.040482493910005</v>
      </c>
      <c r="NJ287" s="215">
        <v>15.504398639600495</v>
      </c>
      <c r="NK287" s="215">
        <v>12.547271754199993</v>
      </c>
      <c r="NL287" s="215">
        <v>51.836666603524492</v>
      </c>
    </row>
    <row r="288" spans="1:376"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60.505557469079797</v>
      </c>
      <c r="HZ288" s="678">
        <v>36.84796507284814</v>
      </c>
      <c r="IA288" s="678">
        <v>31.555422106827571</v>
      </c>
      <c r="IB288" s="678">
        <v>34.914057703902671</v>
      </c>
      <c r="IC288" s="678">
        <v>20.696341467913697</v>
      </c>
      <c r="ID288" s="678">
        <v>50.498733040327558</v>
      </c>
      <c r="IE288" s="678">
        <v>27.888194363462738</v>
      </c>
      <c r="IF288" s="678">
        <v>40.614184835607574</v>
      </c>
      <c r="IG288" s="678">
        <v>120.60058731836028</v>
      </c>
      <c r="IH288" s="678">
        <v>19.573028877812749</v>
      </c>
      <c r="II288" s="678">
        <v>20.800473939341533</v>
      </c>
      <c r="IJ288" s="678">
        <v>53.489128867156744</v>
      </c>
      <c r="IK288" s="678">
        <v>28.822379986447629</v>
      </c>
      <c r="IL288" s="678">
        <v>68.03735852736709</v>
      </c>
      <c r="IM288" s="679">
        <v>21.766297427932727</v>
      </c>
      <c r="IN288" s="678">
        <v>32.400209890961769</v>
      </c>
      <c r="IO288" s="678">
        <v>25.238508493483067</v>
      </c>
      <c r="IP288" s="678">
        <v>52.292392717658359</v>
      </c>
      <c r="IQ288" s="678">
        <v>10.908321785869528</v>
      </c>
      <c r="IR288" s="678">
        <v>69.104080388845532</v>
      </c>
      <c r="IS288" s="678">
        <v>52.460886120821954</v>
      </c>
      <c r="IT288" s="678">
        <v>10.545488346356837</v>
      </c>
      <c r="IU288" s="678">
        <v>14.609555888491089</v>
      </c>
      <c r="IV288" s="678">
        <v>15.649855658527972</v>
      </c>
      <c r="IW288" s="678">
        <v>95.00901000936868</v>
      </c>
      <c r="IX288" s="678">
        <v>19.764570606907409</v>
      </c>
      <c r="IY288" s="680">
        <v>49.888534523890989</v>
      </c>
      <c r="IZ288" s="678">
        <v>31.015504144282669</v>
      </c>
      <c r="JA288" s="678">
        <v>8.2161518030501934</v>
      </c>
      <c r="JB288" s="678">
        <v>20.595621723063456</v>
      </c>
      <c r="JC288" s="678">
        <v>3.6290927906166637</v>
      </c>
      <c r="JD288" s="678">
        <v>25.645707059336935</v>
      </c>
      <c r="JE288" s="678">
        <v>60.796062320206318</v>
      </c>
      <c r="JF288" s="678">
        <v>47.723603438306668</v>
      </c>
      <c r="JG288" s="678">
        <v>0.11601552919114091</v>
      </c>
      <c r="JH288" s="678">
        <v>10.626303189291175</v>
      </c>
      <c r="JI288" s="678">
        <v>36.547546744025063</v>
      </c>
      <c r="JJ288" s="678">
        <v>8.9967379106745002E-2</v>
      </c>
      <c r="JK288" s="680">
        <v>53.154917992908146</v>
      </c>
      <c r="JL288" s="678">
        <v>50.819521144691748</v>
      </c>
      <c r="JM288" s="678">
        <v>20.000822207397739</v>
      </c>
      <c r="JN288" s="678">
        <v>25.438930828910504</v>
      </c>
      <c r="JO288" s="678">
        <v>37.454915894690394</v>
      </c>
      <c r="JP288" s="678">
        <v>32.892282155344802</v>
      </c>
      <c r="JQ288" s="678">
        <v>65.138027581892828</v>
      </c>
      <c r="JR288" s="678">
        <v>47.235330422101754</v>
      </c>
      <c r="JS288" s="678">
        <v>19.58655873456177</v>
      </c>
      <c r="JT288" s="678">
        <v>53.202958925423353</v>
      </c>
      <c r="JU288" s="678">
        <v>39.256331307578606</v>
      </c>
      <c r="JV288" s="678">
        <v>8.1870040894561527</v>
      </c>
      <c r="JW288" s="680">
        <v>31.610559697967894</v>
      </c>
      <c r="JX288" s="678">
        <v>30.002053536767601</v>
      </c>
      <c r="JY288" s="678">
        <v>45.3803391083446</v>
      </c>
      <c r="JZ288" s="678">
        <v>32.362725833465511</v>
      </c>
      <c r="KA288" s="678">
        <v>25.737223252567727</v>
      </c>
      <c r="KB288" s="678">
        <v>8.589162902411001</v>
      </c>
      <c r="KC288" s="678">
        <v>123.96399848586699</v>
      </c>
      <c r="KD288" s="678">
        <v>39.83728634640191</v>
      </c>
      <c r="KE288" s="678">
        <v>65.976608559475267</v>
      </c>
      <c r="KF288" s="678">
        <v>26.514573091925122</v>
      </c>
      <c r="KG288" s="678">
        <v>46.792222648419965</v>
      </c>
      <c r="KH288" s="678">
        <v>9.2735813359162655</v>
      </c>
      <c r="KI288" s="679">
        <v>26.749531894799262</v>
      </c>
      <c r="KJ288" s="682">
        <v>32.241833855093404</v>
      </c>
      <c r="KK288" s="682">
        <v>19.120340874614172</v>
      </c>
      <c r="KL288" s="682">
        <v>42.084767594036236</v>
      </c>
      <c r="KM288" s="682">
        <v>17.141012261463228</v>
      </c>
      <c r="KN288" s="682">
        <v>28.591621457094867</v>
      </c>
      <c r="KO288" s="682">
        <v>81.290194267614766</v>
      </c>
      <c r="KP288" s="682">
        <v>18.57477772208745</v>
      </c>
      <c r="KQ288" s="682">
        <v>40.829624657206764</v>
      </c>
      <c r="KR288" s="682">
        <v>23.485399915408056</v>
      </c>
      <c r="KS288" s="682">
        <v>43.434433253070921</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4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47.861229932689689</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86">
        <v>36.550565428489207</v>
      </c>
      <c r="MS288" s="786">
        <v>0</v>
      </c>
      <c r="MT288" s="786">
        <v>121.5161496827613</v>
      </c>
      <c r="MU288" s="786">
        <v>34.237850121589396</v>
      </c>
      <c r="MV288" s="786">
        <v>6.9469754804080805</v>
      </c>
      <c r="MW288" s="786">
        <v>163.71812133269415</v>
      </c>
      <c r="MX288" s="215">
        <v>14.90240277279772</v>
      </c>
      <c r="MY288" s="215">
        <v>0</v>
      </c>
      <c r="MZ288" s="215">
        <v>103.08538457683022</v>
      </c>
      <c r="NA288" s="215">
        <v>0</v>
      </c>
      <c r="NB288" s="215">
        <v>6.5565700777080353</v>
      </c>
      <c r="NC288" s="215">
        <v>127.07845223580055</v>
      </c>
      <c r="ND288" s="215">
        <v>29.246894488254931</v>
      </c>
      <c r="NE288" s="215">
        <v>0</v>
      </c>
      <c r="NF288" s="215">
        <v>111.16250615829921</v>
      </c>
      <c r="NG288" s="215">
        <v>14.001812152559998</v>
      </c>
      <c r="NH288" s="215">
        <v>0</v>
      </c>
      <c r="NI288" s="215">
        <v>165.68198319561654</v>
      </c>
      <c r="NJ288" s="215">
        <v>41.427428429050003</v>
      </c>
      <c r="NK288" s="215">
        <v>0</v>
      </c>
      <c r="NL288" s="215">
        <v>138.8790155923457</v>
      </c>
    </row>
    <row r="289" spans="1:376"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5.4239322156195868</v>
      </c>
      <c r="HZ289" s="678">
        <v>20.746242148937966</v>
      </c>
      <c r="IA289" s="678">
        <v>9.7559618135149808</v>
      </c>
      <c r="IB289" s="678">
        <v>18.040550981106584</v>
      </c>
      <c r="IC289" s="678">
        <v>0.12200895096768052</v>
      </c>
      <c r="ID289" s="678">
        <v>36.821572280069667</v>
      </c>
      <c r="IE289" s="678">
        <v>4.922131509592969</v>
      </c>
      <c r="IF289" s="678">
        <v>14.821926476595234</v>
      </c>
      <c r="IG289" s="678">
        <v>95.005863574203687</v>
      </c>
      <c r="IH289" s="678">
        <v>0.73772674950062389</v>
      </c>
      <c r="II289" s="678">
        <v>0.10705233474635278</v>
      </c>
      <c r="IJ289" s="678">
        <v>35.240026321382061</v>
      </c>
      <c r="IK289" s="678">
        <v>16.274886881398039</v>
      </c>
      <c r="IL289" s="678">
        <v>43.400342935445799</v>
      </c>
      <c r="IM289" s="679">
        <v>1.1729798462216148</v>
      </c>
      <c r="IN289" s="678">
        <v>18.9425515928632</v>
      </c>
      <c r="IO289" s="678">
        <v>6.2084663164</v>
      </c>
      <c r="IP289" s="678">
        <v>36.410093192840002</v>
      </c>
      <c r="IQ289" s="678">
        <v>0.54977357599999999</v>
      </c>
      <c r="IR289" s="678">
        <v>60.008113386810507</v>
      </c>
      <c r="IS289" s="678">
        <v>23.54540133272652</v>
      </c>
      <c r="IT289" s="678">
        <v>0.90769008284927133</v>
      </c>
      <c r="IU289" s="678">
        <v>3.1040640610681085</v>
      </c>
      <c r="IV289" s="678">
        <v>0.69314574945851271</v>
      </c>
      <c r="IW289" s="678">
        <v>84.090533561255782</v>
      </c>
      <c r="IX289" s="678">
        <v>0.47753502487499827</v>
      </c>
      <c r="IY289" s="680">
        <v>43.994046554036288</v>
      </c>
      <c r="IZ289" s="678">
        <v>26.446531884233437</v>
      </c>
      <c r="JA289" s="678">
        <v>6.2185023440912799</v>
      </c>
      <c r="JB289" s="678">
        <v>0.73779236735305298</v>
      </c>
      <c r="JC289" s="678">
        <v>0.6036083373272414</v>
      </c>
      <c r="JD289" s="678">
        <v>25.645707059336935</v>
      </c>
      <c r="JE289" s="678">
        <v>60.796062320206318</v>
      </c>
      <c r="JF289" s="678">
        <v>31.850267446306667</v>
      </c>
      <c r="JG289" s="678">
        <v>0.11601552919114091</v>
      </c>
      <c r="JH289" s="678">
        <v>10.626303189291175</v>
      </c>
      <c r="JI289" s="678">
        <v>24.378833675827689</v>
      </c>
      <c r="JJ289" s="678">
        <v>8.9967379106745002E-2</v>
      </c>
      <c r="JK289" s="680">
        <v>53.154917992908146</v>
      </c>
      <c r="JL289" s="678">
        <v>38.776488157999992</v>
      </c>
      <c r="JM289" s="678">
        <v>8.4194048240000008</v>
      </c>
      <c r="JN289" s="678">
        <v>6.4858811990000005</v>
      </c>
      <c r="JO289" s="678">
        <v>28.242003715218477</v>
      </c>
      <c r="JP289" s="678">
        <v>14.225809121988487</v>
      </c>
      <c r="JQ289" s="678">
        <v>50.439912794721067</v>
      </c>
      <c r="JR289" s="678">
        <v>39.500958864398193</v>
      </c>
      <c r="JS289" s="678">
        <v>7.0418577248662313</v>
      </c>
      <c r="JT289" s="678">
        <v>31.704531492822444</v>
      </c>
      <c r="JU289" s="678">
        <v>35.734591488055642</v>
      </c>
      <c r="JV289" s="678">
        <v>0.10198738417113531</v>
      </c>
      <c r="JW289" s="680">
        <v>1.4398162227758724</v>
      </c>
      <c r="JX289" s="678">
        <v>14.325676464512746</v>
      </c>
      <c r="JY289" s="678">
        <v>29.099562530664457</v>
      </c>
      <c r="JZ289" s="678">
        <v>0.40557218353051261</v>
      </c>
      <c r="KA289" s="678">
        <v>4.729814763708054E-2</v>
      </c>
      <c r="KB289" s="678">
        <v>2.350520414</v>
      </c>
      <c r="KC289" s="678">
        <v>92.006844835932</v>
      </c>
      <c r="KD289" s="678">
        <v>28.06493037731035</v>
      </c>
      <c r="KE289" s="678">
        <v>51.4300886660141</v>
      </c>
      <c r="KF289" s="678">
        <v>0.19569722910722168</v>
      </c>
      <c r="KG289" s="678">
        <v>29.74692812163433</v>
      </c>
      <c r="KH289" s="678">
        <v>0</v>
      </c>
      <c r="KI289" s="679">
        <v>0.43065603184876317</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4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86">
        <v>36.550565428489207</v>
      </c>
      <c r="MS289" s="786">
        <v>0</v>
      </c>
      <c r="MT289" s="786">
        <v>0</v>
      </c>
      <c r="MU289" s="786">
        <v>34.237850121589396</v>
      </c>
      <c r="MV289" s="786">
        <v>6.9469754804080805</v>
      </c>
      <c r="MW289" s="786">
        <v>42.201971649932865</v>
      </c>
      <c r="MX289" s="215">
        <v>14.90240277279772</v>
      </c>
      <c r="MY289" s="215">
        <v>0</v>
      </c>
      <c r="MZ289" s="215">
        <v>0</v>
      </c>
      <c r="NA289" s="215">
        <v>0</v>
      </c>
      <c r="NB289" s="215">
        <v>6.5565700777080353</v>
      </c>
      <c r="NC289" s="215">
        <v>22.935490024454118</v>
      </c>
      <c r="ND289" s="215">
        <v>29.246894488254931</v>
      </c>
      <c r="NE289" s="215">
        <v>0</v>
      </c>
      <c r="NF289" s="215">
        <v>0.79635628059999997</v>
      </c>
      <c r="NG289" s="215">
        <v>14.001812152559998</v>
      </c>
      <c r="NH289" s="215">
        <v>0</v>
      </c>
      <c r="NI289" s="215">
        <v>0</v>
      </c>
      <c r="NJ289" s="215">
        <v>41.427428429050003</v>
      </c>
      <c r="NK289" s="215">
        <v>0</v>
      </c>
      <c r="NL289" s="215">
        <v>0</v>
      </c>
    </row>
    <row r="290" spans="1:376"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13.457658298098568</v>
      </c>
      <c r="IO290" s="678">
        <v>19.030042177083068</v>
      </c>
      <c r="IP290" s="678">
        <v>15.882299524818357</v>
      </c>
      <c r="IQ290" s="678">
        <v>10.358548209869529</v>
      </c>
      <c r="IR290" s="678">
        <v>9.0959670020350281</v>
      </c>
      <c r="IS290" s="678">
        <v>28.915484788095437</v>
      </c>
      <c r="IT290" s="678">
        <v>9.6377982635075661</v>
      </c>
      <c r="IU290" s="678">
        <v>11.505491827422981</v>
      </c>
      <c r="IV290" s="678">
        <v>14.95670990906946</v>
      </c>
      <c r="IW290" s="678">
        <v>10.918476448112893</v>
      </c>
      <c r="IX290" s="678">
        <v>19.287035582032409</v>
      </c>
      <c r="IY290" s="680">
        <v>5.8944879698547039</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4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86">
        <v>0</v>
      </c>
      <c r="MS290" s="786">
        <v>0</v>
      </c>
      <c r="MT290" s="786">
        <v>121.5161496827613</v>
      </c>
      <c r="MU290" s="786">
        <v>0</v>
      </c>
      <c r="MV290" s="786">
        <v>0</v>
      </c>
      <c r="MW290" s="786">
        <v>121.5161496827613</v>
      </c>
      <c r="MX290" s="215">
        <v>0</v>
      </c>
      <c r="MY290" s="215">
        <v>0</v>
      </c>
      <c r="MZ290" s="215">
        <v>103.08538457683022</v>
      </c>
      <c r="NA290" s="215">
        <v>0</v>
      </c>
      <c r="NB290" s="215">
        <v>0</v>
      </c>
      <c r="NC290" s="215">
        <v>104.14296221134643</v>
      </c>
      <c r="ND290" s="215">
        <v>0</v>
      </c>
      <c r="NE290" s="215">
        <v>0</v>
      </c>
      <c r="NF290" s="215">
        <v>110.3661498776992</v>
      </c>
      <c r="NG290" s="215">
        <v>0</v>
      </c>
      <c r="NH290" s="215">
        <v>0</v>
      </c>
      <c r="NI290" s="215">
        <v>165.68198319561654</v>
      </c>
      <c r="NJ290" s="215">
        <v>0</v>
      </c>
      <c r="NK290" s="215">
        <v>0</v>
      </c>
      <c r="NL290" s="215">
        <v>138.8790155923457</v>
      </c>
    </row>
    <row r="291" spans="1:376"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125.96836946233627</v>
      </c>
      <c r="IO291" s="678">
        <v>131.66420278981306</v>
      </c>
      <c r="IP291" s="678">
        <v>140.17989622084536</v>
      </c>
      <c r="IQ291" s="678">
        <v>188.62283454332567</v>
      </c>
      <c r="IR291" s="678">
        <v>113.83011072677702</v>
      </c>
      <c r="IS291" s="678">
        <v>137.16723786298544</v>
      </c>
      <c r="IT291" s="678">
        <v>200.68346245371302</v>
      </c>
      <c r="IU291" s="678">
        <v>120.3590521841204</v>
      </c>
      <c r="IV291" s="678">
        <v>137.8281493125568</v>
      </c>
      <c r="IW291" s="678">
        <v>189.5367868554427</v>
      </c>
      <c r="IX291" s="678">
        <v>156.45357130101183</v>
      </c>
      <c r="IY291" s="680">
        <v>101.78704168320186</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198.3073173908881</v>
      </c>
      <c r="KV291" s="682">
        <v>397.23272991373472</v>
      </c>
      <c r="KW291" s="682">
        <v>248.74118937262415</v>
      </c>
      <c r="KX291" s="682">
        <v>292.60000051397378</v>
      </c>
      <c r="KY291" s="682">
        <v>214.02070084370251</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40">
        <v>432.03423815666088</v>
      </c>
      <c r="LK291" s="682">
        <v>363.93130268293089</v>
      </c>
      <c r="LL291" s="682">
        <v>289.72810160671111</v>
      </c>
      <c r="LM291" s="682">
        <v>375.94882166225585</v>
      </c>
      <c r="LN291" s="682">
        <v>340.90402893742993</v>
      </c>
      <c r="LO291" s="682">
        <v>374.62818023953241</v>
      </c>
      <c r="LP291" s="682">
        <v>359.3095161858829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86">
        <v>451.26855080436479</v>
      </c>
      <c r="MS291" s="786">
        <v>412.32569894261366</v>
      </c>
      <c r="MT291" s="786">
        <v>519.83497138940959</v>
      </c>
      <c r="MU291" s="786">
        <v>426.75357260129431</v>
      </c>
      <c r="MV291" s="786">
        <v>370.40432759603698</v>
      </c>
      <c r="MW291" s="786">
        <v>573.70156821208309</v>
      </c>
      <c r="MX291" s="215">
        <v>400.78336366664081</v>
      </c>
      <c r="MY291" s="215">
        <v>439.43520897137915</v>
      </c>
      <c r="MZ291" s="215">
        <v>530.65290794564862</v>
      </c>
      <c r="NA291" s="215">
        <v>322.3350505082646</v>
      </c>
      <c r="NB291" s="215">
        <v>410.75960994745185</v>
      </c>
      <c r="NC291" s="215">
        <v>494.04093913527186</v>
      </c>
      <c r="ND291" s="215">
        <v>418.05071582917583</v>
      </c>
      <c r="NE291" s="215">
        <v>511.18472047349849</v>
      </c>
      <c r="NF291" s="215">
        <v>546.11290588806071</v>
      </c>
      <c r="NG291" s="215">
        <v>380.39973335762244</v>
      </c>
      <c r="NH291" s="215">
        <v>501.51500800301267</v>
      </c>
      <c r="NI291" s="215">
        <v>687.11989715030245</v>
      </c>
      <c r="NJ291" s="215">
        <v>441.9876202459659</v>
      </c>
      <c r="NK291" s="215">
        <v>495.26208417619432</v>
      </c>
      <c r="NL291" s="215">
        <v>690.56140011210698</v>
      </c>
    </row>
    <row r="292" spans="1:376"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64.770293596000002</v>
      </c>
      <c r="IP292" s="678">
        <v>63.539698355399999</v>
      </c>
      <c r="IQ292" s="678">
        <v>118.66696784858111</v>
      </c>
      <c r="IR292" s="678">
        <v>66.753478653000002</v>
      </c>
      <c r="IS292" s="678">
        <v>68.00374049700001</v>
      </c>
      <c r="IT292" s="678">
        <v>106.18571900198846</v>
      </c>
      <c r="IU292" s="678">
        <v>54.857941337869406</v>
      </c>
      <c r="IV292" s="678">
        <v>81.728672669081334</v>
      </c>
      <c r="IW292" s="678">
        <v>104.7810163737818</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4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86">
        <v>282.84397637102177</v>
      </c>
      <c r="MS292" s="786">
        <v>299.3805121953427</v>
      </c>
      <c r="MT292" s="786">
        <v>234.51430992222032</v>
      </c>
      <c r="MU292" s="786">
        <v>228.98399701033935</v>
      </c>
      <c r="MV292" s="786">
        <v>282.96755299671094</v>
      </c>
      <c r="MW292" s="786">
        <v>280.02142015845953</v>
      </c>
      <c r="MX292" s="215">
        <v>268.91815057732583</v>
      </c>
      <c r="MY292" s="215">
        <v>300.35612139139016</v>
      </c>
      <c r="MZ292" s="215">
        <v>271.25999527694341</v>
      </c>
      <c r="NA292" s="215">
        <v>230.80560831144854</v>
      </c>
      <c r="NB292" s="215">
        <v>290.55164036308389</v>
      </c>
      <c r="NC292" s="215">
        <v>222.88272498404646</v>
      </c>
      <c r="ND292" s="215">
        <v>266.31709526337482</v>
      </c>
      <c r="NE292" s="215">
        <v>368.52739512931549</v>
      </c>
      <c r="NF292" s="215">
        <v>252.66776585466653</v>
      </c>
      <c r="NG292" s="215">
        <v>247.01139197686845</v>
      </c>
      <c r="NH292" s="215">
        <v>330.26326090229867</v>
      </c>
      <c r="NI292" s="215">
        <v>293.46733256075089</v>
      </c>
      <c r="NJ292" s="215">
        <v>267.40489911662991</v>
      </c>
      <c r="NK292" s="215">
        <v>370.58811159095632</v>
      </c>
      <c r="NL292" s="215">
        <v>298.31444090282844</v>
      </c>
    </row>
    <row r="293" spans="1:376"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4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86">
        <v>96.270337960000006</v>
      </c>
      <c r="MS293" s="786">
        <v>107.751853451</v>
      </c>
      <c r="MT293" s="786">
        <v>85.39119359099999</v>
      </c>
      <c r="MU293" s="786">
        <v>88.032389335999994</v>
      </c>
      <c r="MV293" s="786">
        <v>96.617969400999996</v>
      </c>
      <c r="MW293" s="786">
        <v>103.144050925</v>
      </c>
      <c r="MX293" s="215">
        <v>92.510129577000015</v>
      </c>
      <c r="MY293" s="215">
        <v>95.856758486000004</v>
      </c>
      <c r="MZ293" s="215">
        <v>116.65146633500001</v>
      </c>
      <c r="NA293" s="215">
        <v>105.979240979</v>
      </c>
      <c r="NB293" s="215">
        <v>99.000559372999987</v>
      </c>
      <c r="NC293" s="215">
        <v>99.55557399700001</v>
      </c>
      <c r="ND293" s="215">
        <v>103.72060078199999</v>
      </c>
      <c r="NE293" s="215">
        <v>134.48795916</v>
      </c>
      <c r="NF293" s="215">
        <v>114.33005889399999</v>
      </c>
      <c r="NG293" s="215">
        <v>101.96052316799999</v>
      </c>
      <c r="NH293" s="215">
        <v>105.999624516</v>
      </c>
      <c r="NI293" s="215">
        <v>146.33309109699999</v>
      </c>
      <c r="NJ293" s="215">
        <v>107.521484521</v>
      </c>
      <c r="NK293" s="215">
        <v>103.753130395</v>
      </c>
      <c r="NL293" s="215">
        <v>151.80207775800011</v>
      </c>
    </row>
    <row r="294" spans="1:376"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4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86">
        <v>126.74516816100001</v>
      </c>
      <c r="MS294" s="786">
        <v>71.54466028600001</v>
      </c>
      <c r="MT294" s="786">
        <v>64.988600993000006</v>
      </c>
      <c r="MU294" s="786">
        <v>103.54407047999999</v>
      </c>
      <c r="MV294" s="786">
        <v>74.534712210000009</v>
      </c>
      <c r="MW294" s="786">
        <v>99.248177003000009</v>
      </c>
      <c r="MX294" s="215">
        <v>95.411190892000008</v>
      </c>
      <c r="MY294" s="215">
        <v>72.16510446800001</v>
      </c>
      <c r="MZ294" s="215">
        <v>79.193527131999986</v>
      </c>
      <c r="NA294" s="215">
        <v>77.565129693666705</v>
      </c>
      <c r="NB294" s="215">
        <v>50.787186271666712</v>
      </c>
      <c r="NC294" s="215">
        <v>71.620641892666697</v>
      </c>
      <c r="ND294" s="215">
        <v>83.020609897000014</v>
      </c>
      <c r="NE294" s="215">
        <v>105.22372844499998</v>
      </c>
      <c r="NF294" s="215">
        <v>76.832439722000004</v>
      </c>
      <c r="NG294" s="215">
        <v>75.034168898000019</v>
      </c>
      <c r="NH294" s="215">
        <v>105.46319839699999</v>
      </c>
      <c r="NI294" s="215">
        <v>60.06727615600002</v>
      </c>
      <c r="NJ294" s="215">
        <v>75.794443948999998</v>
      </c>
      <c r="NK294" s="215">
        <v>122.21588866900001</v>
      </c>
      <c r="NL294" s="215">
        <v>58.834625375000087</v>
      </c>
    </row>
    <row r="295" spans="1:376"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8">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4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86">
        <v>11.52258271</v>
      </c>
      <c r="MS295" s="786">
        <v>49.459257984038459</v>
      </c>
      <c r="MT295" s="786">
        <v>5.7053801283076897</v>
      </c>
      <c r="MU295" s="786">
        <v>4.0905209889999998</v>
      </c>
      <c r="MV295" s="786">
        <v>46.305216535</v>
      </c>
      <c r="MW295" s="786">
        <v>8.4563577305384605</v>
      </c>
      <c r="MX295" s="215">
        <v>15.559363926</v>
      </c>
      <c r="MY295" s="215">
        <v>56.515718337999999</v>
      </c>
      <c r="MZ295" s="215">
        <v>5.5279192024615336</v>
      </c>
      <c r="NA295" s="215">
        <v>4.8074172199999996</v>
      </c>
      <c r="NB295" s="215">
        <v>42.781210905000002</v>
      </c>
      <c r="NC295" s="215">
        <v>10.829430836</v>
      </c>
      <c r="ND295" s="215">
        <v>11.35962487976923</v>
      </c>
      <c r="NE295" s="215">
        <v>54.074014984000002</v>
      </c>
      <c r="NF295" s="215">
        <v>6.5825458379230728</v>
      </c>
      <c r="NG295" s="215">
        <v>6.3064706670000001</v>
      </c>
      <c r="NH295" s="215">
        <v>44.292588289999998</v>
      </c>
      <c r="NI295" s="215">
        <v>15.32296305976922</v>
      </c>
      <c r="NJ295" s="215">
        <v>16.737278821</v>
      </c>
      <c r="NK295" s="215">
        <v>53.933320436000002</v>
      </c>
      <c r="NL295" s="215">
        <v>10.836119291225963</v>
      </c>
    </row>
    <row r="296" spans="1:376"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8">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4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86">
        <v>10.205643385021778</v>
      </c>
      <c r="MS296" s="786">
        <v>34.923771469304235</v>
      </c>
      <c r="MT296" s="786">
        <v>11.380694865912622</v>
      </c>
      <c r="MU296" s="786">
        <v>8.9955866693393656</v>
      </c>
      <c r="MV296" s="786">
        <v>22.883165412710976</v>
      </c>
      <c r="MW296" s="786">
        <v>18.712078527921058</v>
      </c>
      <c r="MX296" s="215">
        <v>10.459200343325808</v>
      </c>
      <c r="MY296" s="215">
        <v>37.110525243390136</v>
      </c>
      <c r="MZ296" s="215">
        <v>12.119694740481856</v>
      </c>
      <c r="NA296" s="215">
        <v>9.2124650947818658</v>
      </c>
      <c r="NB296" s="215">
        <v>29.257282120417162</v>
      </c>
      <c r="NC296" s="215">
        <v>19.04827812237977</v>
      </c>
      <c r="ND296" s="215">
        <v>11.689570772605597</v>
      </c>
      <c r="NE296" s="215">
        <v>38.980040222315566</v>
      </c>
      <c r="NF296" s="215">
        <v>12.246502945743485</v>
      </c>
      <c r="NG296" s="215">
        <v>11.305602608868417</v>
      </c>
      <c r="NH296" s="215">
        <v>30.077296888298729</v>
      </c>
      <c r="NI296" s="215">
        <v>18.786117362981649</v>
      </c>
      <c r="NJ296" s="215">
        <v>11.839209187629873</v>
      </c>
      <c r="NK296" s="215">
        <v>38.022567323956309</v>
      </c>
      <c r="NL296" s="215">
        <v>11.50623661060226</v>
      </c>
    </row>
    <row r="297" spans="1:376"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17.642766802000001</v>
      </c>
      <c r="IP297" s="678">
        <v>17.090073959999998</v>
      </c>
      <c r="IQ297" s="678">
        <v>36.413362028000002</v>
      </c>
      <c r="IR297" s="678">
        <v>25.629953723999996</v>
      </c>
      <c r="IS297" s="678">
        <v>27.763238888</v>
      </c>
      <c r="IT297" s="678">
        <v>29.521204540999999</v>
      </c>
      <c r="IU297" s="678">
        <v>18.723542954999999</v>
      </c>
      <c r="IV297" s="678">
        <v>31.609312495000001</v>
      </c>
      <c r="IW297" s="678">
        <v>34.029332574000001</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8">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4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86">
        <v>24.132593646999986</v>
      </c>
      <c r="MS297" s="786">
        <v>26.269928629999999</v>
      </c>
      <c r="MT297" s="786">
        <v>46.421195593999997</v>
      </c>
      <c r="MU297" s="786">
        <v>16.968183214000014</v>
      </c>
      <c r="MV297" s="786">
        <v>28.315743678000008</v>
      </c>
      <c r="MW297" s="786">
        <v>43.388551460999999</v>
      </c>
      <c r="MX297" s="215">
        <v>37.165423098000005</v>
      </c>
      <c r="MY297" s="215">
        <v>25.431671832999999</v>
      </c>
      <c r="MZ297" s="215">
        <v>45.244154191</v>
      </c>
      <c r="NA297" s="215">
        <v>17.542631629999999</v>
      </c>
      <c r="NB297" s="215">
        <v>63.968931943999998</v>
      </c>
      <c r="NC297" s="215">
        <v>13.665243004000001</v>
      </c>
      <c r="ND297" s="215">
        <v>37.626141047999994</v>
      </c>
      <c r="NE297" s="215">
        <v>23.610053066000003</v>
      </c>
      <c r="NF297" s="215">
        <v>39.377826342999981</v>
      </c>
      <c r="NG297" s="215">
        <v>40.519461205999995</v>
      </c>
      <c r="NH297" s="215">
        <v>30.242506145999997</v>
      </c>
      <c r="NI297" s="215">
        <v>36.536064748999998</v>
      </c>
      <c r="NJ297" s="215">
        <v>42.172730346999998</v>
      </c>
      <c r="NK297" s="215">
        <v>40.061377808000003</v>
      </c>
      <c r="NL297" s="215">
        <v>53.575905268000064</v>
      </c>
    </row>
    <row r="298" spans="1:376"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8">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4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86">
        <v>13.967650508</v>
      </c>
      <c r="MS298" s="786">
        <v>9.4310403750000003</v>
      </c>
      <c r="MT298" s="786">
        <v>20.627244749999999</v>
      </c>
      <c r="MU298" s="786">
        <v>7.3532463220000004</v>
      </c>
      <c r="MV298" s="786">
        <v>14.31074576</v>
      </c>
      <c r="MW298" s="786">
        <v>7.0722045109999998</v>
      </c>
      <c r="MX298" s="215">
        <v>17.812842741000001</v>
      </c>
      <c r="MY298" s="215">
        <v>13.276343023000001</v>
      </c>
      <c r="MZ298" s="215">
        <v>12.523233676</v>
      </c>
      <c r="NA298" s="215">
        <v>15.698723694</v>
      </c>
      <c r="NB298" s="215">
        <v>4.7564697490000007</v>
      </c>
      <c r="NC298" s="215">
        <v>8.1635571320000011</v>
      </c>
      <c r="ND298" s="215">
        <v>18.900547883999998</v>
      </c>
      <c r="NE298" s="215">
        <v>12.151599252</v>
      </c>
      <c r="NF298" s="215">
        <v>3.2983921120000019</v>
      </c>
      <c r="NG298" s="215">
        <v>11.885165429000001</v>
      </c>
      <c r="NH298" s="215">
        <v>14.188046665</v>
      </c>
      <c r="NI298" s="215">
        <v>16.421820135999997</v>
      </c>
      <c r="NJ298" s="215">
        <v>13.339752291</v>
      </c>
      <c r="NK298" s="215">
        <v>12.601826959</v>
      </c>
      <c r="NL298" s="215">
        <v>11.759476599999999</v>
      </c>
    </row>
    <row r="299" spans="1:376"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30.36882835846157</v>
      </c>
      <c r="IO299" s="678">
        <v>53.546315360813068</v>
      </c>
      <c r="IP299" s="678">
        <v>67.721006700445358</v>
      </c>
      <c r="IQ299" s="678">
        <v>66.419180079744535</v>
      </c>
      <c r="IR299" s="678">
        <v>42.704010729777025</v>
      </c>
      <c r="IS299" s="678">
        <v>65.649444742985438</v>
      </c>
      <c r="IT299" s="678">
        <v>73.345099980724569</v>
      </c>
      <c r="IU299" s="678">
        <v>54.263418018250981</v>
      </c>
      <c r="IV299" s="678">
        <v>53.286854318475463</v>
      </c>
      <c r="IW299" s="678">
        <v>81.7123276946609</v>
      </c>
      <c r="IX299" s="678">
        <v>88.639935823553401</v>
      </c>
      <c r="IY299" s="680">
        <v>41.029110838740706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40">
        <v>134.15271811866745</v>
      </c>
      <c r="LK299" s="682">
        <v>198.51702575456306</v>
      </c>
      <c r="LL299" s="682">
        <v>120.82398325756307</v>
      </c>
      <c r="LM299" s="682">
        <v>211.41021791956308</v>
      </c>
      <c r="LN299" s="682">
        <v>155.72762684586289</v>
      </c>
      <c r="LO299" s="682">
        <v>126.7267317658299</v>
      </c>
      <c r="LP299" s="682">
        <v>150.67272043373188</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86">
        <v>111.212273512343</v>
      </c>
      <c r="MS299" s="786">
        <v>109.871623317271</v>
      </c>
      <c r="MT299" s="786">
        <v>237.41976764977028</v>
      </c>
      <c r="MU299" s="786">
        <v>207.671725272717</v>
      </c>
      <c r="MV299" s="786">
        <v>81.598188062326017</v>
      </c>
      <c r="MW299" s="786">
        <v>286.48704282062351</v>
      </c>
      <c r="MX299" s="215">
        <v>127.12719964431498</v>
      </c>
      <c r="MY299" s="215">
        <v>137.37709465798901</v>
      </c>
      <c r="MZ299" s="215">
        <v>244.5978760587052</v>
      </c>
      <c r="NA299" s="215">
        <v>83.79742805156701</v>
      </c>
      <c r="NB299" s="215">
        <v>115.22775935736799</v>
      </c>
      <c r="NC299" s="215">
        <v>252.4651072292254</v>
      </c>
      <c r="ND299" s="215">
        <v>59.535090616801</v>
      </c>
      <c r="NE299" s="215">
        <v>142.582176883183</v>
      </c>
      <c r="NF299" s="215">
        <v>273.43247831739416</v>
      </c>
      <c r="NG299" s="215">
        <v>132.42113519175399</v>
      </c>
      <c r="NH299" s="215">
        <v>150.38995165971397</v>
      </c>
      <c r="NI299" s="215">
        <v>347.20121835206055</v>
      </c>
      <c r="NJ299" s="215">
        <v>142.04737634033597</v>
      </c>
      <c r="NK299" s="215">
        <v>110.54495573623799</v>
      </c>
      <c r="NL299" s="215">
        <v>311.58359200227858</v>
      </c>
    </row>
    <row r="300" spans="1:376"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8">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41">
        <v>74.930301024000002</v>
      </c>
      <c r="LK300" s="683">
        <v>98.968356151999998</v>
      </c>
      <c r="LL300" s="683">
        <v>55.285169787999997</v>
      </c>
      <c r="LM300" s="683">
        <v>132.681534059</v>
      </c>
      <c r="LN300" s="683">
        <v>119.47972152999999</v>
      </c>
      <c r="LO300" s="683">
        <v>73.045977571000009</v>
      </c>
      <c r="LP300" s="683">
        <v>99.849186524000004</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86">
        <v>61.332541307</v>
      </c>
      <c r="MS300" s="786">
        <v>90.937108770999998</v>
      </c>
      <c r="MT300" s="786">
        <v>82.958727295000003</v>
      </c>
      <c r="MU300" s="786">
        <v>137.022276839</v>
      </c>
      <c r="MV300" s="786">
        <v>39.474813024999996</v>
      </c>
      <c r="MW300" s="786">
        <v>37.078783205000008</v>
      </c>
      <c r="MX300" s="215">
        <v>72.160215483999991</v>
      </c>
      <c r="MY300" s="215">
        <v>113.625904154</v>
      </c>
      <c r="MZ300" s="215">
        <v>63.781047452999999</v>
      </c>
      <c r="NA300" s="215">
        <v>36.655470257000005</v>
      </c>
      <c r="NB300" s="215">
        <v>42.992361028999994</v>
      </c>
      <c r="NC300" s="215">
        <v>69.293909717999952</v>
      </c>
      <c r="ND300" s="215">
        <v>37.400206978</v>
      </c>
      <c r="NE300" s="215">
        <v>114.01551566099999</v>
      </c>
      <c r="NF300" s="215">
        <v>78.391571556999992</v>
      </c>
      <c r="NG300" s="215">
        <v>66.413407485999997</v>
      </c>
      <c r="NH300" s="215">
        <v>64.087528348999996</v>
      </c>
      <c r="NI300" s="215">
        <v>68.043531824999988</v>
      </c>
      <c r="NJ300" s="215">
        <v>72.064859169999991</v>
      </c>
      <c r="NK300" s="215">
        <v>76.927506035000008</v>
      </c>
      <c r="NL300" s="215">
        <v>140.11968960499993</v>
      </c>
    </row>
    <row r="301" spans="1:376"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13.879827281461569</v>
      </c>
      <c r="IO301" s="683">
        <v>22.749010906813069</v>
      </c>
      <c r="IP301" s="683">
        <v>27.576527280445355</v>
      </c>
      <c r="IQ301" s="683">
        <v>18.87147618274453</v>
      </c>
      <c r="IR301" s="683">
        <v>13.961234766777029</v>
      </c>
      <c r="IS301" s="683">
        <v>51.265758086985443</v>
      </c>
      <c r="IT301" s="683">
        <v>16.342572375724565</v>
      </c>
      <c r="IU301" s="683">
        <v>17.049001310250979</v>
      </c>
      <c r="IV301" s="683">
        <v>28.752959391475461</v>
      </c>
      <c r="IW301" s="683">
        <v>24.046596579660893</v>
      </c>
      <c r="IX301" s="683">
        <v>26.160917535553409</v>
      </c>
      <c r="IY301" s="683">
        <v>11.152133643740704</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8">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4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86">
        <v>49.879732205343004</v>
      </c>
      <c r="MS301" s="786">
        <v>18.934514546271</v>
      </c>
      <c r="MT301" s="786">
        <v>154.46104035477026</v>
      </c>
      <c r="MU301" s="786">
        <v>70.649448433716998</v>
      </c>
      <c r="MV301" s="786">
        <v>42.123375037326014</v>
      </c>
      <c r="MW301" s="786">
        <v>249.40825961562348</v>
      </c>
      <c r="MX301" s="215">
        <v>54.966984160314993</v>
      </c>
      <c r="MY301" s="215">
        <v>23.751190503989001</v>
      </c>
      <c r="MZ301" s="215">
        <v>180.81682860570521</v>
      </c>
      <c r="NA301" s="215">
        <v>47.141957794567006</v>
      </c>
      <c r="NB301" s="215">
        <v>72.235398328367992</v>
      </c>
      <c r="NC301" s="215">
        <v>183.17119751122544</v>
      </c>
      <c r="ND301" s="215">
        <v>22.134883638801</v>
      </c>
      <c r="NE301" s="215">
        <v>28.566661222182997</v>
      </c>
      <c r="NF301" s="215">
        <v>195.04090676039419</v>
      </c>
      <c r="NG301" s="215">
        <v>66.007727705753993</v>
      </c>
      <c r="NH301" s="215">
        <v>86.302423310713991</v>
      </c>
      <c r="NI301" s="215">
        <v>279.15768652706055</v>
      </c>
      <c r="NJ301" s="215">
        <v>69.982517170335996</v>
      </c>
      <c r="NK301" s="215">
        <v>33.617449701237994</v>
      </c>
      <c r="NL301" s="215">
        <v>171.46390239727867</v>
      </c>
    </row>
    <row r="302" spans="1:376"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8">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1.0382190499999999</v>
      </c>
      <c r="KV302" s="683">
        <v>0</v>
      </c>
      <c r="KW302" s="683">
        <v>0</v>
      </c>
      <c r="KX302" s="683">
        <v>47.715494765000003</v>
      </c>
      <c r="KY302" s="683">
        <v>0</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41">
        <v>23.666196040999999</v>
      </c>
      <c r="LK302" s="683">
        <v>0.70497500000000002</v>
      </c>
      <c r="LL302" s="683">
        <v>0</v>
      </c>
      <c r="LM302" s="683">
        <v>13.804715346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86">
        <v>57.212300921000001</v>
      </c>
      <c r="MS302" s="786">
        <v>3.0735634300000001</v>
      </c>
      <c r="MT302" s="786">
        <v>47.900893817418996</v>
      </c>
      <c r="MU302" s="786">
        <v>-9.9021496817619994</v>
      </c>
      <c r="MV302" s="786">
        <v>5.8385865369999994</v>
      </c>
      <c r="MW302" s="786">
        <v>7.1931052330000007</v>
      </c>
      <c r="MX302" s="215">
        <v>4.738013445</v>
      </c>
      <c r="MY302" s="215">
        <v>1.7019929219999996</v>
      </c>
      <c r="MZ302" s="215">
        <v>14.79503661</v>
      </c>
      <c r="NA302" s="215">
        <v>7.7320141452489999</v>
      </c>
      <c r="NB302" s="215">
        <v>4.9802102269999988</v>
      </c>
      <c r="NC302" s="215">
        <v>18.693106921999998</v>
      </c>
      <c r="ND302" s="215">
        <v>92.198529949000005</v>
      </c>
      <c r="NE302" s="215">
        <v>7.5148461000000388E-2</v>
      </c>
      <c r="NF302" s="215">
        <v>20.012661716</v>
      </c>
      <c r="NG302" s="215">
        <v>0.96720618899999988</v>
      </c>
      <c r="NH302" s="215">
        <v>20.861795441000002</v>
      </c>
      <c r="NI302" s="215">
        <v>46.451346237491002</v>
      </c>
      <c r="NJ302" s="215">
        <v>32.535344789</v>
      </c>
      <c r="NK302" s="215">
        <v>14.129016848999999</v>
      </c>
      <c r="NL302" s="215">
        <v>80.663367206999993</v>
      </c>
    </row>
    <row r="303" spans="1:376"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8">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4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86">
        <v>43.159955054956399</v>
      </c>
      <c r="MS303" s="786">
        <v>0.98937619620851436</v>
      </c>
      <c r="MT303" s="786">
        <v>36.071509214190151</v>
      </c>
      <c r="MU303" s="786">
        <v>67.645435634450322</v>
      </c>
      <c r="MV303" s="786">
        <v>80.882855799423439</v>
      </c>
      <c r="MW303" s="786">
        <v>825.34905733611004</v>
      </c>
      <c r="MX303" s="215">
        <v>42.170735424790976</v>
      </c>
      <c r="MY303" s="215">
        <v>2.7380914340625786</v>
      </c>
      <c r="MZ303" s="215">
        <v>47.308407646848096</v>
      </c>
      <c r="NA303" s="215">
        <v>50.77707109300875</v>
      </c>
      <c r="NB303" s="215">
        <v>61.98589116275803</v>
      </c>
      <c r="NC303" s="215">
        <v>96.101478396257008</v>
      </c>
      <c r="ND303" s="215">
        <v>7.0771410693540542</v>
      </c>
      <c r="NE303" s="215">
        <v>7.0869413408238131</v>
      </c>
      <c r="NF303" s="215">
        <v>142.74916835869885</v>
      </c>
      <c r="NG303" s="215">
        <v>41.547320992445435</v>
      </c>
      <c r="NH303" s="215">
        <v>167.06022992665939</v>
      </c>
      <c r="NI303" s="215">
        <v>149.87304922390933</v>
      </c>
      <c r="NJ303" s="215">
        <v>50.08857107078898</v>
      </c>
      <c r="NK303" s="215">
        <v>11.047969007123204</v>
      </c>
      <c r="NL303" s="215">
        <v>11.877617139079057</v>
      </c>
    </row>
    <row r="304" spans="1:376"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51.31931910255399</v>
      </c>
      <c r="HZ304" s="683">
        <v>6.917467883271101</v>
      </c>
      <c r="IA304" s="683">
        <v>33.759031469776339</v>
      </c>
      <c r="IB304" s="683">
        <v>-17.485892695960125</v>
      </c>
      <c r="IC304" s="683">
        <v>24.7261407533301</v>
      </c>
      <c r="ID304" s="683">
        <v>14.21732846037073</v>
      </c>
      <c r="IE304" s="683">
        <v>36.431492193059348</v>
      </c>
      <c r="IF304" s="683">
        <v>-1.9576840578430463</v>
      </c>
      <c r="IG304" s="683">
        <v>-133.06557057738729</v>
      </c>
      <c r="IH304" s="683">
        <v>31.657933611812357</v>
      </c>
      <c r="II304" s="683">
        <v>5.1515133137797431</v>
      </c>
      <c r="IJ304" s="683">
        <v>16.3368517955291</v>
      </c>
      <c r="IK304" s="683">
        <v>10.514152652595811</v>
      </c>
      <c r="IL304" s="683">
        <v>14.43588853297936</v>
      </c>
      <c r="IM304" s="683">
        <v>52.972468898912432</v>
      </c>
      <c r="IN304" s="683">
        <v>-20.715717449473338</v>
      </c>
      <c r="IO304" s="683">
        <v>29.922845242750022</v>
      </c>
      <c r="IP304" s="683">
        <v>-46.522714600207273</v>
      </c>
      <c r="IQ304" s="683">
        <v>59.212387664820554</v>
      </c>
      <c r="IR304" s="683">
        <v>-37.307335990436165</v>
      </c>
      <c r="IS304" s="683">
        <v>-54.938703473867776</v>
      </c>
      <c r="IT304" s="683">
        <v>64.52065248375483</v>
      </c>
      <c r="IU304" s="683">
        <v>19.489904818522927</v>
      </c>
      <c r="IV304" s="683">
        <v>-10.363371085597787</v>
      </c>
      <c r="IW304" s="683">
        <v>-5.2494946220856846</v>
      </c>
      <c r="IX304" s="683">
        <v>23.707140877848136</v>
      </c>
      <c r="IY304" s="683">
        <v>32.629894451228409</v>
      </c>
      <c r="IZ304" s="683">
        <v>-23.808272852110466</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8.6685492569889249</v>
      </c>
      <c r="JM304" s="683">
        <v>26.592395356583211</v>
      </c>
      <c r="JN304" s="683">
        <v>-24.460793665480217</v>
      </c>
      <c r="JO304" s="683">
        <v>-15.006183537399011</v>
      </c>
      <c r="JP304" s="683">
        <v>5.241039809602114</v>
      </c>
      <c r="JQ304" s="683">
        <v>-98.035763126248767</v>
      </c>
      <c r="JR304" s="683">
        <v>121.89099202779798</v>
      </c>
      <c r="JS304" s="683">
        <v>8.0845957713607888</v>
      </c>
      <c r="JT304" s="683">
        <v>-10.075711686469177</v>
      </c>
      <c r="JU304" s="683">
        <v>18.863676432937275</v>
      </c>
      <c r="JV304" s="683">
        <v>46.318310085111335</v>
      </c>
      <c r="JW304" s="683">
        <v>44.388004347066484</v>
      </c>
      <c r="JX304" s="683">
        <v>1.8953592003799571</v>
      </c>
      <c r="JY304" s="683">
        <v>-18.638728967560077</v>
      </c>
      <c r="JZ304" s="683">
        <v>11.082382187995726</v>
      </c>
      <c r="KA304" s="683">
        <v>62.934407171006626</v>
      </c>
      <c r="KB304" s="683">
        <v>2.6447674652165887</v>
      </c>
      <c r="KC304" s="683">
        <v>-203.66658446999821</v>
      </c>
      <c r="KD304" s="683">
        <v>50.943885100347913</v>
      </c>
      <c r="KE304" s="683">
        <v>41.134109082251186</v>
      </c>
      <c r="KF304" s="683">
        <v>40.119776131434975</v>
      </c>
      <c r="KG304" s="683">
        <v>38.891121028901111</v>
      </c>
      <c r="KH304" s="683">
        <v>28.01049500992794</v>
      </c>
      <c r="KI304" s="768">
        <v>18.792294439017837</v>
      </c>
      <c r="KJ304" s="683">
        <v>17.636678949012872</v>
      </c>
      <c r="KK304" s="683">
        <v>14.581073418802681</v>
      </c>
      <c r="KL304" s="683">
        <v>32.503122456579995</v>
      </c>
      <c r="KM304" s="683">
        <v>-49.989351577375743</v>
      </c>
      <c r="KN304" s="683">
        <v>84.940979453252197</v>
      </c>
      <c r="KO304" s="683">
        <v>-169.84439708155949</v>
      </c>
      <c r="KP304" s="683">
        <v>6.8767202443838045</v>
      </c>
      <c r="KQ304" s="683">
        <v>57.687930201958096</v>
      </c>
      <c r="KR304" s="683">
        <v>48.051758914069922</v>
      </c>
      <c r="KS304" s="683">
        <v>-74.001293801053606</v>
      </c>
      <c r="KT304" s="683">
        <v>149.36204868490802</v>
      </c>
      <c r="KU304" s="683">
        <v>-219.37634378261311</v>
      </c>
      <c r="KV304" s="683">
        <v>-12.298054412924444</v>
      </c>
      <c r="KW304" s="683">
        <v>37.149648862877143</v>
      </c>
      <c r="KX304" s="683">
        <v>-66.363089481468407</v>
      </c>
      <c r="KY304" s="683">
        <v>23.337867438914444</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41">
        <v>197.12786002951947</v>
      </c>
      <c r="LK304" s="683">
        <v>90.677149541418359</v>
      </c>
      <c r="LL304" s="683">
        <v>18.166170992976092</v>
      </c>
      <c r="LM304" s="683">
        <v>25.963960389774741</v>
      </c>
      <c r="LN304" s="683">
        <v>151.01538213892695</v>
      </c>
      <c r="LO304" s="683">
        <v>108.59065177167943</v>
      </c>
      <c r="LP304" s="683">
        <v>-249.02397196071405</v>
      </c>
      <c r="LQ304" s="683">
        <v>3.3580271974784637</v>
      </c>
      <c r="LR304" s="683">
        <v>-53.990792858966074</v>
      </c>
      <c r="LS304" s="683">
        <v>53.10099661867423</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76.921727305208563</v>
      </c>
      <c r="MG304" s="683">
        <v>127.32412083081663</v>
      </c>
      <c r="MH304" s="683">
        <v>4.5739332259680268</v>
      </c>
      <c r="MI304" s="683">
        <v>78.296087062367405</v>
      </c>
      <c r="MJ304" s="683">
        <v>-14.060474907867423</v>
      </c>
      <c r="MK304" s="683">
        <v>-349.82441629853406</v>
      </c>
      <c r="ML304" s="683">
        <v>263.96534294711478</v>
      </c>
      <c r="MM304" s="683">
        <v>94.239764780897502</v>
      </c>
      <c r="MN304" s="683">
        <v>-12.242906773613001</v>
      </c>
      <c r="MO304" s="683">
        <v>-11.954328896621746</v>
      </c>
      <c r="MP304" s="683">
        <v>-62.606548203315498</v>
      </c>
      <c r="MQ304" s="683">
        <v>-207.72086882179531</v>
      </c>
      <c r="MR304" s="786">
        <v>101.2744343136069</v>
      </c>
      <c r="MS304" s="786">
        <v>159.17132384703072</v>
      </c>
      <c r="MT304" s="786">
        <v>13.116422675611219</v>
      </c>
      <c r="MU304" s="786">
        <v>78.080738728050719</v>
      </c>
      <c r="MV304" s="786">
        <v>-30.120973430651006</v>
      </c>
      <c r="MW304" s="786">
        <v>-751.96160590112686</v>
      </c>
      <c r="MX304" s="215">
        <v>116.22909157199082</v>
      </c>
      <c r="MY304" s="215">
        <v>201.03122444250883</v>
      </c>
      <c r="MZ304" s="215">
        <v>37.492940075098829</v>
      </c>
      <c r="NA304" s="215">
        <v>-51.479250332345288</v>
      </c>
      <c r="NB304" s="215">
        <v>72.682600033449404</v>
      </c>
      <c r="NC304" s="215">
        <v>-112.07123647723868</v>
      </c>
      <c r="ND304" s="215">
        <v>192.06081210768761</v>
      </c>
      <c r="NE304" s="215">
        <v>43.46473720966469</v>
      </c>
      <c r="NF304" s="215">
        <v>-79.075077950906604</v>
      </c>
      <c r="NG304" s="215">
        <v>144.93028553206585</v>
      </c>
      <c r="NH304" s="215">
        <v>-24.481758485343988</v>
      </c>
      <c r="NI304" s="215">
        <v>-99.983229645136049</v>
      </c>
      <c r="NJ304" s="215">
        <v>-1.4373566408424097</v>
      </c>
      <c r="NK304" s="215">
        <v>90.607609040441602</v>
      </c>
      <c r="NL304" s="215">
        <v>95.387395011551376</v>
      </c>
    </row>
    <row r="305" spans="1:376"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4.6263949941644853</v>
      </c>
      <c r="IO305" s="683">
        <v>2.5365154469222446</v>
      </c>
      <c r="IP305" s="683">
        <v>-48.343008946561653</v>
      </c>
      <c r="IQ305" s="683">
        <v>40.583050476069374</v>
      </c>
      <c r="IR305" s="683">
        <v>-17.461828858813753</v>
      </c>
      <c r="IS305" s="683">
        <v>-85.495526700512386</v>
      </c>
      <c r="IT305" s="683">
        <v>43.87058848647451</v>
      </c>
      <c r="IU305" s="683">
        <v>1.5561217267548955</v>
      </c>
      <c r="IV305" s="683">
        <v>-14.665278051208684</v>
      </c>
      <c r="IW305" s="683">
        <v>-32.668788363871343</v>
      </c>
      <c r="IX305" s="683">
        <v>27.976127780951661</v>
      </c>
      <c r="IY305" s="683">
        <v>50.003039442935631</v>
      </c>
      <c r="IZ305" s="683">
        <v>-24.845978421244556</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26.163398659263986</v>
      </c>
      <c r="JM305" s="683">
        <v>26.127160930583205</v>
      </c>
      <c r="JN305" s="683">
        <v>-18.303093808902393</v>
      </c>
      <c r="JO305" s="683">
        <v>-6.6619181003990064</v>
      </c>
      <c r="JP305" s="683">
        <v>1.9384289766020961</v>
      </c>
      <c r="JQ305" s="683">
        <v>-97.828596710248775</v>
      </c>
      <c r="JR305" s="683">
        <v>105.13201473579808</v>
      </c>
      <c r="JS305" s="683">
        <v>22.869852752360771</v>
      </c>
      <c r="JT305" s="683">
        <v>-8.7190717404691718</v>
      </c>
      <c r="JU305" s="683">
        <v>-3.7387363820627413</v>
      </c>
      <c r="JV305" s="683">
        <v>49.933695116111352</v>
      </c>
      <c r="JW305" s="683">
        <v>21.566125685066478</v>
      </c>
      <c r="JX305" s="683">
        <v>3.4731195763799594</v>
      </c>
      <c r="JY305" s="683">
        <v>-19.961878780560067</v>
      </c>
      <c r="JZ305" s="683">
        <v>-3.4950205900042279</v>
      </c>
      <c r="KA305" s="683">
        <v>48.579773558006615</v>
      </c>
      <c r="KB305" s="683">
        <v>7.6594631952165537</v>
      </c>
      <c r="KC305" s="683">
        <v>-223.0911656689982</v>
      </c>
      <c r="KD305" s="683">
        <v>53.523877110347918</v>
      </c>
      <c r="KE305" s="683">
        <v>23.422301847251195</v>
      </c>
      <c r="KF305" s="683">
        <v>42.318125150434973</v>
      </c>
      <c r="KG305" s="683">
        <v>42.289474628901104</v>
      </c>
      <c r="KH305" s="683">
        <v>32.91607802692792</v>
      </c>
      <c r="KI305" s="768">
        <v>6.0067694540178476</v>
      </c>
      <c r="KJ305" s="683">
        <v>-22.874647750153841</v>
      </c>
      <c r="KK305" s="683">
        <v>-9.1041947153640024</v>
      </c>
      <c r="KL305" s="683">
        <v>-17.7099724885867</v>
      </c>
      <c r="KM305" s="683">
        <v>-10.152420383542335</v>
      </c>
      <c r="KN305" s="683">
        <v>38.992015932085422</v>
      </c>
      <c r="KO305" s="683">
        <v>-110.7816918547262</v>
      </c>
      <c r="KP305" s="683">
        <v>6.6379197613837846</v>
      </c>
      <c r="KQ305" s="683">
        <v>66.917091748958114</v>
      </c>
      <c r="KR305" s="683">
        <v>41.59614377606988</v>
      </c>
      <c r="KS305" s="683">
        <v>-72.777829693053576</v>
      </c>
      <c r="KT305" s="683">
        <v>87.703867424908026</v>
      </c>
      <c r="KU305" s="683">
        <v>-124.71123972961314</v>
      </c>
      <c r="KV305" s="683">
        <v>-121.53956809292441</v>
      </c>
      <c r="KW305" s="683">
        <v>9.1145594558771563</v>
      </c>
      <c r="KX305" s="683">
        <v>-94.508816976468381</v>
      </c>
      <c r="KY305" s="683">
        <v>15.222634062914466</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4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124.54144373397583</v>
      </c>
      <c r="MG305" s="683">
        <v>103.54968583081654</v>
      </c>
      <c r="MH305" s="683">
        <v>2.1052931309680503</v>
      </c>
      <c r="MI305" s="683">
        <v>55.804152062367393</v>
      </c>
      <c r="MJ305" s="683">
        <v>-37.682016113867348</v>
      </c>
      <c r="MK305" s="683">
        <v>-320.6144513005342</v>
      </c>
      <c r="ML305" s="683">
        <v>237.32214294711474</v>
      </c>
      <c r="MM305" s="683">
        <v>57.471964780897508</v>
      </c>
      <c r="MN305" s="683">
        <v>-54.761846590613004</v>
      </c>
      <c r="MO305" s="683">
        <v>-20.142528896621741</v>
      </c>
      <c r="MP305" s="683">
        <v>61.388151796684497</v>
      </c>
      <c r="MQ305" s="683">
        <v>-160.64714909411384</v>
      </c>
      <c r="MR305" s="786">
        <v>107.92820057660691</v>
      </c>
      <c r="MS305" s="786">
        <v>144.38332384703079</v>
      </c>
      <c r="MT305" s="786">
        <v>6.3664857266111881</v>
      </c>
      <c r="MU305" s="786">
        <v>51.104738728050734</v>
      </c>
      <c r="MV305" s="786">
        <v>35.924126569349085</v>
      </c>
      <c r="MW305" s="786">
        <v>-785.56679150512684</v>
      </c>
      <c r="MX305" s="215">
        <v>129.21309157199073</v>
      </c>
      <c r="MY305" s="215">
        <v>236.45088482350883</v>
      </c>
      <c r="MZ305" s="215">
        <v>57.004476398098916</v>
      </c>
      <c r="NA305" s="215">
        <v>-49.994550332345284</v>
      </c>
      <c r="NB305" s="215">
        <v>80.095062589449356</v>
      </c>
      <c r="NC305" s="215">
        <v>-93.054078648238658</v>
      </c>
      <c r="ND305" s="215">
        <v>140.93949285768764</v>
      </c>
      <c r="NE305" s="215">
        <v>51.94303720966451</v>
      </c>
      <c r="NF305" s="215">
        <v>-247.43042940690657</v>
      </c>
      <c r="NG305" s="215">
        <v>103.18298553206597</v>
      </c>
      <c r="NH305" s="215">
        <v>-33.657258485344016</v>
      </c>
      <c r="NI305" s="215">
        <v>-18.494481101135932</v>
      </c>
      <c r="NJ305" s="215">
        <v>-50.045556640842506</v>
      </c>
      <c r="NK305" s="215">
        <v>62.526229040441649</v>
      </c>
      <c r="NL305" s="215">
        <v>-49.88155644444862</v>
      </c>
    </row>
    <row r="306" spans="1:376"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8">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41">
        <v>68.384470335000003</v>
      </c>
      <c r="LK306" s="683">
        <v>66.327558105000023</v>
      </c>
      <c r="LL306" s="683">
        <v>-22.619845006999995</v>
      </c>
      <c r="LM306" s="683">
        <v>50.175288816000034</v>
      </c>
      <c r="LN306" s="683">
        <v>22.528415184999915</v>
      </c>
      <c r="LO306" s="683">
        <v>33.302084485999984</v>
      </c>
      <c r="LP306" s="683">
        <v>-79.085697237999966</v>
      </c>
      <c r="LQ306" s="683">
        <v>4.6515685763333181</v>
      </c>
      <c r="LR306" s="683">
        <v>-14.990807772666642</v>
      </c>
      <c r="LS306" s="683">
        <v>-38.251211343094155</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36.767799999999994</v>
      </c>
      <c r="MN306" s="683">
        <v>42.518939817000003</v>
      </c>
      <c r="MO306" s="683">
        <v>8.1881999999999948</v>
      </c>
      <c r="MP306" s="683">
        <v>-123.99469999999999</v>
      </c>
      <c r="MQ306" s="683">
        <v>-47.073719727681464</v>
      </c>
      <c r="MR306" s="786">
        <v>-6.6537662630000085</v>
      </c>
      <c r="MS306" s="786">
        <v>14.787999999999926</v>
      </c>
      <c r="MT306" s="786">
        <v>6.7499369490000305</v>
      </c>
      <c r="MU306" s="786">
        <v>26.975999999999985</v>
      </c>
      <c r="MV306" s="786">
        <v>-66.04510000000009</v>
      </c>
      <c r="MW306" s="786">
        <v>33.605185603999985</v>
      </c>
      <c r="MX306" s="215">
        <v>-12.983999999999909</v>
      </c>
      <c r="MY306" s="215">
        <v>-35.419660381</v>
      </c>
      <c r="MZ306" s="215">
        <v>-19.511536323000087</v>
      </c>
      <c r="NA306" s="215">
        <v>-1.4847000000000037</v>
      </c>
      <c r="NB306" s="215">
        <v>-7.4124625559999515</v>
      </c>
      <c r="NC306" s="215">
        <v>-19.017157829000027</v>
      </c>
      <c r="ND306" s="215">
        <v>51.121319249999971</v>
      </c>
      <c r="NE306" s="215">
        <v>-8.4782999999998196</v>
      </c>
      <c r="NF306" s="215">
        <v>168.35535145599997</v>
      </c>
      <c r="NG306" s="215">
        <v>41.747299999999882</v>
      </c>
      <c r="NH306" s="215">
        <v>9.175500000000028</v>
      </c>
      <c r="NI306" s="215">
        <v>-81.488748544000117</v>
      </c>
      <c r="NJ306" s="215">
        <v>48.608200000000096</v>
      </c>
      <c r="NK306" s="215">
        <v>28.081379999999953</v>
      </c>
      <c r="NL306" s="215">
        <v>145.268951456</v>
      </c>
    </row>
    <row r="307" spans="1:376" s="215" customFormat="1">
      <c r="A307" s="760" t="s">
        <v>1489</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6">
        <f t="shared" ref="AX307:DI307" si="0">+AX282+AX288-AX291+AX303+AX304</f>
        <v>1.3138604166666652</v>
      </c>
      <c r="AY307" s="766">
        <f t="shared" si="0"/>
        <v>1.3138604166666652</v>
      </c>
      <c r="AZ307" s="766">
        <f t="shared" si="0"/>
        <v>1.3138604166666652</v>
      </c>
      <c r="BA307" s="766">
        <f t="shared" si="0"/>
        <v>1.3138604166666652</v>
      </c>
      <c r="BB307" s="766">
        <f t="shared" si="0"/>
        <v>1.3138604166666652</v>
      </c>
      <c r="BC307" s="766">
        <f t="shared" si="0"/>
        <v>1.3138604166666652</v>
      </c>
      <c r="BD307" s="766">
        <f t="shared" si="0"/>
        <v>1.3138604166666652</v>
      </c>
      <c r="BE307" s="766">
        <f t="shared" si="0"/>
        <v>1.3138604166666652</v>
      </c>
      <c r="BF307" s="766">
        <f t="shared" si="0"/>
        <v>1.3138604166666652</v>
      </c>
      <c r="BG307" s="766">
        <f t="shared" si="0"/>
        <v>1.3138604166666652</v>
      </c>
      <c r="BH307" s="766">
        <f t="shared" si="0"/>
        <v>1.3138604166666652</v>
      </c>
      <c r="BI307" s="766">
        <f t="shared" si="0"/>
        <v>1.3138604166666652</v>
      </c>
      <c r="BJ307" s="766">
        <f t="shared" si="0"/>
        <v>1.2048000000000005</v>
      </c>
      <c r="BK307" s="766">
        <f t="shared" si="0"/>
        <v>1.2048000000000005</v>
      </c>
      <c r="BL307" s="766">
        <f t="shared" si="0"/>
        <v>1.2048000000000005</v>
      </c>
      <c r="BM307" s="766">
        <f t="shared" si="0"/>
        <v>1.2048000000000005</v>
      </c>
      <c r="BN307" s="766">
        <f t="shared" si="0"/>
        <v>1.2048000000000005</v>
      </c>
      <c r="BO307" s="766">
        <f t="shared" si="0"/>
        <v>1.2048000000000005</v>
      </c>
      <c r="BP307" s="766">
        <f t="shared" si="0"/>
        <v>1.2048000000000005</v>
      </c>
      <c r="BQ307" s="766">
        <f t="shared" si="0"/>
        <v>1.2048000000000005</v>
      </c>
      <c r="BR307" s="766">
        <f t="shared" si="0"/>
        <v>1.2048000000000005</v>
      </c>
      <c r="BS307" s="766">
        <f t="shared" si="0"/>
        <v>1.2048000000000005</v>
      </c>
      <c r="BT307" s="766">
        <f t="shared" si="0"/>
        <v>1.2048000000000005</v>
      </c>
      <c r="BU307" s="766">
        <f t="shared" si="0"/>
        <v>1.2048000000000005</v>
      </c>
      <c r="BV307" s="766">
        <f t="shared" si="0"/>
        <v>1.4576020833333327</v>
      </c>
      <c r="BW307" s="766">
        <f t="shared" si="0"/>
        <v>1.4576020833333327</v>
      </c>
      <c r="BX307" s="766">
        <f t="shared" si="0"/>
        <v>1.4576020833333327</v>
      </c>
      <c r="BY307" s="766">
        <f t="shared" si="0"/>
        <v>1.4576020833333327</v>
      </c>
      <c r="BZ307" s="766">
        <f t="shared" si="0"/>
        <v>1.4576020833333327</v>
      </c>
      <c r="CA307" s="766">
        <f t="shared" si="0"/>
        <v>1.4576020833333327</v>
      </c>
      <c r="CB307" s="766">
        <f t="shared" si="0"/>
        <v>1.4576020833333327</v>
      </c>
      <c r="CC307" s="766">
        <f t="shared" si="0"/>
        <v>1.4576020833333327</v>
      </c>
      <c r="CD307" s="766">
        <f t="shared" si="0"/>
        <v>1.4576020833333327</v>
      </c>
      <c r="CE307" s="766">
        <f t="shared" si="0"/>
        <v>1.4576020833333327</v>
      </c>
      <c r="CF307" s="766">
        <f t="shared" si="0"/>
        <v>1.4576020833333327</v>
      </c>
      <c r="CG307" s="766">
        <f t="shared" si="0"/>
        <v>1.4576020833333327</v>
      </c>
      <c r="CH307" s="766">
        <f t="shared" si="0"/>
        <v>0.80060625000000063</v>
      </c>
      <c r="CI307" s="766">
        <f t="shared" si="0"/>
        <v>0.80060625000000063</v>
      </c>
      <c r="CJ307" s="766">
        <f t="shared" si="0"/>
        <v>0.80060625000000063</v>
      </c>
      <c r="CK307" s="766">
        <f t="shared" si="0"/>
        <v>0.80060625000000063</v>
      </c>
      <c r="CL307" s="766">
        <f t="shared" si="0"/>
        <v>0.80060625000000063</v>
      </c>
      <c r="CM307" s="766">
        <f t="shared" si="0"/>
        <v>0.80060625000000063</v>
      </c>
      <c r="CN307" s="766">
        <f t="shared" si="0"/>
        <v>0.80060625000000063</v>
      </c>
      <c r="CO307" s="766">
        <f t="shared" si="0"/>
        <v>0.80060625000000063</v>
      </c>
      <c r="CP307" s="766">
        <f t="shared" si="0"/>
        <v>0.80060625000000063</v>
      </c>
      <c r="CQ307" s="766">
        <f t="shared" si="0"/>
        <v>0.80060625000000063</v>
      </c>
      <c r="CR307" s="766">
        <f t="shared" si="0"/>
        <v>0.80060625000000063</v>
      </c>
      <c r="CS307" s="766">
        <f t="shared" si="0"/>
        <v>0.80060625000000063</v>
      </c>
      <c r="CT307" s="766">
        <f t="shared" si="0"/>
        <v>0.51542916666666572</v>
      </c>
      <c r="CU307" s="766">
        <f t="shared" si="0"/>
        <v>0.51542916666666572</v>
      </c>
      <c r="CV307" s="766">
        <f t="shared" si="0"/>
        <v>0.51542916666666572</v>
      </c>
      <c r="CW307" s="766">
        <f t="shared" si="0"/>
        <v>0.51542916666666572</v>
      </c>
      <c r="CX307" s="766">
        <f t="shared" si="0"/>
        <v>0.51542916666666572</v>
      </c>
      <c r="CY307" s="766">
        <f t="shared" si="0"/>
        <v>0.51542916666666572</v>
      </c>
      <c r="CZ307" s="766">
        <f t="shared" si="0"/>
        <v>0.51542916666666572</v>
      </c>
      <c r="DA307" s="766">
        <f t="shared" si="0"/>
        <v>0.51542916666666572</v>
      </c>
      <c r="DB307" s="766">
        <f t="shared" si="0"/>
        <v>0.51542916666666572</v>
      </c>
      <c r="DC307" s="766">
        <f t="shared" si="0"/>
        <v>0.51542916666666572</v>
      </c>
      <c r="DD307" s="766">
        <f t="shared" si="0"/>
        <v>0.51542916666666572</v>
      </c>
      <c r="DE307" s="766">
        <f t="shared" si="0"/>
        <v>0.51542916666666572</v>
      </c>
      <c r="DF307" s="766">
        <f t="shared" si="0"/>
        <v>0.47651932166666466</v>
      </c>
      <c r="DG307" s="766">
        <f t="shared" si="0"/>
        <v>0.47651932166666466</v>
      </c>
      <c r="DH307" s="766">
        <f t="shared" si="0"/>
        <v>0.47651932166666466</v>
      </c>
      <c r="DI307" s="766">
        <f t="shared" si="0"/>
        <v>0.47651932166666466</v>
      </c>
      <c r="DJ307" s="766">
        <f t="shared" ref="DJ307:EO307" si="1">+DJ282+DJ288-DJ291+DJ303+DJ304</f>
        <v>0.47651932166666466</v>
      </c>
      <c r="DK307" s="766">
        <f t="shared" si="1"/>
        <v>0.47651932166666466</v>
      </c>
      <c r="DL307" s="766">
        <f t="shared" si="1"/>
        <v>0.47651932166666466</v>
      </c>
      <c r="DM307" s="766">
        <f t="shared" si="1"/>
        <v>0.47651932166666466</v>
      </c>
      <c r="DN307" s="766">
        <f t="shared" si="1"/>
        <v>0.47651932166666466</v>
      </c>
      <c r="DO307" s="766">
        <f t="shared" si="1"/>
        <v>0.47651932166666466</v>
      </c>
      <c r="DP307" s="766">
        <f t="shared" si="1"/>
        <v>0.47651932166666466</v>
      </c>
      <c r="DQ307" s="766">
        <f t="shared" si="1"/>
        <v>0.47651932166666466</v>
      </c>
      <c r="DR307" s="766">
        <f t="shared" si="1"/>
        <v>-9.9057189999998574E-2</v>
      </c>
      <c r="DS307" s="766">
        <f t="shared" si="1"/>
        <v>-9.9057189999998574E-2</v>
      </c>
      <c r="DT307" s="766">
        <f t="shared" si="1"/>
        <v>-9.9057189999998574E-2</v>
      </c>
      <c r="DU307" s="766">
        <f t="shared" si="1"/>
        <v>-9.9057189999998574E-2</v>
      </c>
      <c r="DV307" s="766">
        <f t="shared" si="1"/>
        <v>-9.9057189999998574E-2</v>
      </c>
      <c r="DW307" s="766">
        <f t="shared" si="1"/>
        <v>-9.9057189999998574E-2</v>
      </c>
      <c r="DX307" s="766">
        <f t="shared" si="1"/>
        <v>-9.9057189999998574E-2</v>
      </c>
      <c r="DY307" s="766">
        <f t="shared" si="1"/>
        <v>-9.9057189999998574E-2</v>
      </c>
      <c r="DZ307" s="766">
        <f t="shared" si="1"/>
        <v>-9.9057189999998574E-2</v>
      </c>
      <c r="EA307" s="766">
        <f t="shared" si="1"/>
        <v>-9.9057189999998574E-2</v>
      </c>
      <c r="EB307" s="766">
        <f t="shared" si="1"/>
        <v>-9.9057189999998574E-2</v>
      </c>
      <c r="EC307" s="766">
        <f t="shared" si="1"/>
        <v>-9.9057189999998574E-2</v>
      </c>
      <c r="ED307" s="766">
        <f t="shared" si="1"/>
        <v>0.13299223833333373</v>
      </c>
      <c r="EE307" s="766">
        <f t="shared" si="1"/>
        <v>0.13299223833333373</v>
      </c>
      <c r="EF307" s="766">
        <f t="shared" si="1"/>
        <v>0.13299223833333373</v>
      </c>
      <c r="EG307" s="766">
        <f t="shared" si="1"/>
        <v>0.13299223833333373</v>
      </c>
      <c r="EH307" s="766">
        <f t="shared" si="1"/>
        <v>0.13299223833333373</v>
      </c>
      <c r="EI307" s="766">
        <f t="shared" si="1"/>
        <v>0.13299223833333373</v>
      </c>
      <c r="EJ307" s="766">
        <f t="shared" si="1"/>
        <v>0.13299223833333373</v>
      </c>
      <c r="EK307" s="766">
        <f t="shared" si="1"/>
        <v>0.13299223833333373</v>
      </c>
      <c r="EL307" s="766">
        <f t="shared" si="1"/>
        <v>0.13299223833333373</v>
      </c>
      <c r="EM307" s="766">
        <f t="shared" si="1"/>
        <v>0.13299223833333373</v>
      </c>
      <c r="EN307" s="766">
        <f t="shared" si="1"/>
        <v>0.13299223833333373</v>
      </c>
      <c r="EO307" s="766">
        <f t="shared" si="1"/>
        <v>0.13299223833333373</v>
      </c>
      <c r="EP307" s="766" t="s">
        <v>1491</v>
      </c>
      <c r="EQ307" s="766"/>
      <c r="ER307" s="766"/>
      <c r="ES307" s="766"/>
      <c r="ET307" s="766"/>
      <c r="EU307" s="766"/>
      <c r="EV307" s="766"/>
      <c r="EW307" s="766"/>
      <c r="EX307" s="766"/>
      <c r="EY307" s="766"/>
      <c r="EZ307" s="766"/>
      <c r="FA307" s="766"/>
      <c r="FB307" s="766"/>
      <c r="FC307" s="766"/>
      <c r="FD307" s="766"/>
      <c r="FE307" s="766"/>
      <c r="FF307" s="766"/>
      <c r="FG307" s="766"/>
      <c r="FH307" s="893">
        <f t="shared" ref="FH307:HS307" si="2">+FH282+FH288-FH291+FH303+FH304</f>
        <v>-14.96668</v>
      </c>
      <c r="FI307" s="893">
        <f t="shared" si="2"/>
        <v>-2.7358400000000076</v>
      </c>
      <c r="FJ307" s="893">
        <f t="shared" si="2"/>
        <v>9.1756099999999989</v>
      </c>
      <c r="FK307" s="893">
        <f t="shared" si="2"/>
        <v>-22.001330000000006</v>
      </c>
      <c r="FL307" s="893">
        <f t="shared" si="2"/>
        <v>24.827919999999999</v>
      </c>
      <c r="FM307" s="893">
        <f t="shared" si="2"/>
        <v>9.7205100000000044</v>
      </c>
      <c r="FN307" s="893">
        <f t="shared" si="2"/>
        <v>0.87727999999999895</v>
      </c>
      <c r="FO307" s="893">
        <f t="shared" si="2"/>
        <v>0.53175000000000128</v>
      </c>
      <c r="FP307" s="893">
        <f t="shared" si="2"/>
        <v>0.56568999999999647</v>
      </c>
      <c r="FQ307" s="893">
        <f t="shared" si="2"/>
        <v>1.858869999999996</v>
      </c>
      <c r="FR307" s="893">
        <f t="shared" si="2"/>
        <v>0.91006999999999927</v>
      </c>
      <c r="FS307" s="893">
        <f t="shared" si="2"/>
        <v>0.43952000000000169</v>
      </c>
      <c r="FT307" s="893">
        <f t="shared" si="2"/>
        <v>-15.669499999999999</v>
      </c>
      <c r="FU307" s="893">
        <f t="shared" si="2"/>
        <v>11.648299999999999</v>
      </c>
      <c r="FV307" s="893">
        <f t="shared" si="2"/>
        <v>1.3376999999999981</v>
      </c>
      <c r="FW307" s="893">
        <f t="shared" si="2"/>
        <v>-11.607199999999999</v>
      </c>
      <c r="FX307" s="893">
        <f t="shared" si="2"/>
        <v>11.101100000000002</v>
      </c>
      <c r="FY307" s="893">
        <f t="shared" si="2"/>
        <v>9.0562999999999985</v>
      </c>
      <c r="FZ307" s="893">
        <f t="shared" si="2"/>
        <v>-21.638860000000001</v>
      </c>
      <c r="GA307" s="893">
        <f t="shared" si="2"/>
        <v>-2.7073199999999957</v>
      </c>
      <c r="GB307" s="893">
        <f t="shared" si="2"/>
        <v>6.5569200000000141</v>
      </c>
      <c r="GC307" s="893">
        <f t="shared" si="2"/>
        <v>-7.6063799999999979</v>
      </c>
      <c r="GD307" s="893">
        <f t="shared" si="2"/>
        <v>-17.792059999999996</v>
      </c>
      <c r="GE307" s="893">
        <f t="shared" si="2"/>
        <v>49.276220000000009</v>
      </c>
      <c r="GF307" s="893">
        <f t="shared" si="2"/>
        <v>-5.9402000000000008</v>
      </c>
      <c r="GG307" s="893">
        <f t="shared" si="2"/>
        <v>0.78819999999999624</v>
      </c>
      <c r="GH307" s="893">
        <f t="shared" si="2"/>
        <v>-0.17479999999999762</v>
      </c>
      <c r="GI307" s="893">
        <f t="shared" si="2"/>
        <v>15.133499999999998</v>
      </c>
      <c r="GJ307" s="893">
        <f t="shared" si="2"/>
        <v>-5.4843999999999999</v>
      </c>
      <c r="GK307" s="893">
        <f t="shared" si="2"/>
        <v>2.8402999999999992</v>
      </c>
      <c r="GL307" s="893">
        <f t="shared" si="2"/>
        <v>-27.045399999999997</v>
      </c>
      <c r="GM307" s="893">
        <f t="shared" si="2"/>
        <v>-0.25485000000000113</v>
      </c>
      <c r="GN307" s="893">
        <f t="shared" si="2"/>
        <v>2.4120500000000007</v>
      </c>
      <c r="GO307" s="893">
        <f t="shared" si="2"/>
        <v>-16.939349999999997</v>
      </c>
      <c r="GP307" s="893">
        <f t="shared" si="2"/>
        <v>-0.30796000000000134</v>
      </c>
      <c r="GQ307" s="893">
        <f t="shared" si="2"/>
        <v>46.825299999999999</v>
      </c>
      <c r="GR307" s="893">
        <f t="shared" si="2"/>
        <v>2.1658000000000008</v>
      </c>
      <c r="GS307" s="893">
        <f t="shared" si="2"/>
        <v>-41.469000000000001</v>
      </c>
      <c r="GT307" s="893">
        <f t="shared" si="2"/>
        <v>29.647799999999997</v>
      </c>
      <c r="GU307" s="893">
        <f t="shared" si="2"/>
        <v>-31.784700000000001</v>
      </c>
      <c r="GV307" s="893">
        <f t="shared" si="2"/>
        <v>14.714100000000006</v>
      </c>
      <c r="GW307" s="893">
        <f t="shared" si="2"/>
        <v>34.624499999999998</v>
      </c>
      <c r="GX307" s="893">
        <f t="shared" si="2"/>
        <v>-22.704300000000003</v>
      </c>
      <c r="GY307" s="893">
        <f t="shared" si="2"/>
        <v>5.3937400000000011</v>
      </c>
      <c r="GZ307" s="893">
        <f t="shared" si="2"/>
        <v>19.66197</v>
      </c>
      <c r="HA307" s="893">
        <f t="shared" si="2"/>
        <v>-36.031199999999998</v>
      </c>
      <c r="HB307" s="893">
        <f t="shared" si="2"/>
        <v>-16.442199999999993</v>
      </c>
      <c r="HC307" s="893">
        <f t="shared" si="2"/>
        <v>55.916100000000007</v>
      </c>
      <c r="HD307" s="893">
        <f t="shared" si="2"/>
        <v>-35.2239</v>
      </c>
      <c r="HE307" s="893">
        <f t="shared" si="2"/>
        <v>3.8731</v>
      </c>
      <c r="HF307" s="893">
        <f t="shared" si="2"/>
        <v>17.480199999999996</v>
      </c>
      <c r="HG307" s="893">
        <f t="shared" si="2"/>
        <v>0</v>
      </c>
      <c r="HH307" s="893">
        <f t="shared" si="2"/>
        <v>0</v>
      </c>
      <c r="HI307" s="893">
        <f t="shared" si="2"/>
        <v>0</v>
      </c>
      <c r="HJ307" s="893">
        <f t="shared" si="2"/>
        <v>0</v>
      </c>
      <c r="HK307" s="893">
        <f t="shared" si="2"/>
        <v>0</v>
      </c>
      <c r="HL307" s="893">
        <f t="shared" si="2"/>
        <v>0</v>
      </c>
      <c r="HM307" s="893">
        <f t="shared" si="2"/>
        <v>0</v>
      </c>
      <c r="HN307" s="893">
        <f t="shared" si="2"/>
        <v>0</v>
      </c>
      <c r="HO307" s="893">
        <f t="shared" si="2"/>
        <v>0</v>
      </c>
      <c r="HP307" s="893">
        <f t="shared" si="2"/>
        <v>-25.459926414999998</v>
      </c>
      <c r="HQ307" s="893">
        <f t="shared" si="2"/>
        <v>2.1916458300000095</v>
      </c>
      <c r="HR307" s="893">
        <f t="shared" si="2"/>
        <v>-0.86049975999999617</v>
      </c>
      <c r="HS307" s="893">
        <f t="shared" si="2"/>
        <v>-15.230367964999999</v>
      </c>
      <c r="HT307" s="893">
        <f t="shared" ref="HT307:KE307" si="3">+HT282+HT288-HT291+HT303+HT304</f>
        <v>2.4902323450000026</v>
      </c>
      <c r="HU307" s="893">
        <f t="shared" si="3"/>
        <v>44.462359226000011</v>
      </c>
      <c r="HV307" s="893">
        <f t="shared" si="3"/>
        <v>-33.882002667999998</v>
      </c>
      <c r="HW307" s="893">
        <f t="shared" si="3"/>
        <v>-1.5864573310000019</v>
      </c>
      <c r="HX307" s="893">
        <f t="shared" si="3"/>
        <v>2.2788276409999977</v>
      </c>
      <c r="HY307" s="893">
        <f t="shared" si="3"/>
        <v>-21.917290953999995</v>
      </c>
      <c r="HZ307" s="893">
        <f t="shared" si="3"/>
        <v>-15.121927161999999</v>
      </c>
      <c r="IA307" s="893">
        <f t="shared" si="3"/>
        <v>77.886949827000009</v>
      </c>
      <c r="IB307" s="893">
        <f t="shared" si="3"/>
        <v>-43.993544946</v>
      </c>
      <c r="IC307" s="893">
        <f t="shared" si="3"/>
        <v>-7.5001968780000041</v>
      </c>
      <c r="ID307" s="893">
        <f t="shared" si="3"/>
        <v>8.1648560100000012</v>
      </c>
      <c r="IE307" s="893">
        <f t="shared" si="3"/>
        <v>-7.7556771839999996</v>
      </c>
      <c r="IF307" s="893">
        <f t="shared" si="3"/>
        <v>-13.614128800999996</v>
      </c>
      <c r="IG307" s="893">
        <f t="shared" si="3"/>
        <v>15.37508440199997</v>
      </c>
      <c r="IH307" s="893">
        <f t="shared" si="3"/>
        <v>-9.5578973139999981</v>
      </c>
      <c r="II307" s="893">
        <f t="shared" si="3"/>
        <v>-18.724819482000001</v>
      </c>
      <c r="IJ307" s="893">
        <f t="shared" si="3"/>
        <v>5.0054926209999966</v>
      </c>
      <c r="IK307" s="893">
        <f t="shared" si="3"/>
        <v>-34.482325734</v>
      </c>
      <c r="IL307" s="893">
        <f t="shared" si="3"/>
        <v>-0.97493965699999663</v>
      </c>
      <c r="IM307" s="893">
        <f t="shared" si="3"/>
        <v>84.906245957999985</v>
      </c>
      <c r="IN307" s="893">
        <f t="shared" si="3"/>
        <v>-45.051045941000005</v>
      </c>
      <c r="IO307" s="893">
        <f t="shared" si="3"/>
        <v>-2.4522030739999963</v>
      </c>
      <c r="IP307" s="893">
        <f t="shared" si="3"/>
        <v>11.525068235999996</v>
      </c>
      <c r="IQ307" s="893">
        <f t="shared" si="3"/>
        <v>-24.155134145999995</v>
      </c>
      <c r="IR307" s="893">
        <f t="shared" si="3"/>
        <v>-4.7692401899999979</v>
      </c>
      <c r="IS307" s="893">
        <f t="shared" si="3"/>
        <v>50.081889140000001</v>
      </c>
      <c r="IT307" s="893">
        <f t="shared" si="3"/>
        <v>-39.043449918999997</v>
      </c>
      <c r="IU307" s="893">
        <f t="shared" si="3"/>
        <v>12.661360148</v>
      </c>
      <c r="IV307" s="893">
        <f t="shared" si="3"/>
        <v>-2.5686521749999986</v>
      </c>
      <c r="IW307" s="893">
        <f t="shared" si="3"/>
        <v>-8.1482137590000008</v>
      </c>
      <c r="IX307" s="893">
        <f t="shared" si="3"/>
        <v>-27.100130162000003</v>
      </c>
      <c r="IY307" s="893">
        <f t="shared" si="3"/>
        <v>106.637777396</v>
      </c>
      <c r="IZ307" s="893">
        <f t="shared" si="3"/>
        <v>-48.634145438704948</v>
      </c>
      <c r="JA307" s="893">
        <f t="shared" si="3"/>
        <v>-34.910516502095469</v>
      </c>
      <c r="JB307" s="893">
        <f t="shared" si="3"/>
        <v>-24.545368218374875</v>
      </c>
      <c r="JC307" s="893">
        <f t="shared" si="3"/>
        <v>-29.379973845712509</v>
      </c>
      <c r="JD307" s="893">
        <f t="shared" si="3"/>
        <v>7.0710699812660422</v>
      </c>
      <c r="JE307" s="893">
        <f t="shared" si="3"/>
        <v>94.011841341755769</v>
      </c>
      <c r="JF307" s="893">
        <f t="shared" si="3"/>
        <v>-65.65919942510277</v>
      </c>
      <c r="JG307" s="893">
        <f t="shared" si="3"/>
        <v>26.876866047342489</v>
      </c>
      <c r="JH307" s="893">
        <f t="shared" si="3"/>
        <v>32.58523986044387</v>
      </c>
      <c r="JI307" s="893">
        <f t="shared" si="3"/>
        <v>-85.022446139857607</v>
      </c>
      <c r="JJ307" s="893">
        <f t="shared" si="3"/>
        <v>6.1053640645278691</v>
      </c>
      <c r="JK307" s="893">
        <f t="shared" si="3"/>
        <v>87.462298782901172</v>
      </c>
      <c r="JL307" s="893">
        <f t="shared" si="3"/>
        <v>-15.71526237881049</v>
      </c>
      <c r="JM307" s="893">
        <f t="shared" si="3"/>
        <v>-20.578529409478506</v>
      </c>
      <c r="JN307" s="893">
        <f t="shared" si="3"/>
        <v>-62.456145238225353</v>
      </c>
      <c r="JO307" s="893">
        <f t="shared" si="3"/>
        <v>-62.249692860900815</v>
      </c>
      <c r="JP307" s="893">
        <f t="shared" si="3"/>
        <v>74.140629380435897</v>
      </c>
      <c r="JQ307" s="893">
        <f t="shared" si="3"/>
        <v>-48.535366632623735</v>
      </c>
      <c r="JR307" s="893">
        <f t="shared" si="3"/>
        <v>120.32593203447294</v>
      </c>
      <c r="JS307" s="893">
        <f t="shared" si="3"/>
        <v>-21.290085112700787</v>
      </c>
      <c r="JT307" s="893">
        <f t="shared" si="3"/>
        <v>-0.1249692844800574</v>
      </c>
      <c r="JU307" s="893">
        <f t="shared" si="3"/>
        <v>-2.3402424095658034</v>
      </c>
      <c r="JV307" s="893">
        <f t="shared" si="3"/>
        <v>0.59932120642935161</v>
      </c>
      <c r="JW307" s="893">
        <f t="shared" si="3"/>
        <v>107.02366157139527</v>
      </c>
      <c r="JX307" s="893">
        <f t="shared" si="3"/>
        <v>-31.306070738783745</v>
      </c>
      <c r="JY307" s="893">
        <f t="shared" si="3"/>
        <v>-48.634830277049588</v>
      </c>
      <c r="JZ307" s="893">
        <f t="shared" si="3"/>
        <v>-19.555449261122064</v>
      </c>
      <c r="KA307" s="893">
        <f t="shared" si="3"/>
        <v>-31.318086449757658</v>
      </c>
      <c r="KB307" s="893">
        <f t="shared" si="3"/>
        <v>-68.3488694052337</v>
      </c>
      <c r="KC307" s="893">
        <f t="shared" si="3"/>
        <v>62.8989857480978</v>
      </c>
      <c r="KD307" s="893">
        <f t="shared" si="3"/>
        <v>36.267143875347152</v>
      </c>
      <c r="KE307" s="893">
        <f t="shared" si="3"/>
        <v>51.714899992458449</v>
      </c>
      <c r="KF307" s="893">
        <f t="shared" ref="KF307:MQ307" si="4">+KF282+KF288-KF291+KF303+KF304</f>
        <v>-36.839918012740341</v>
      </c>
      <c r="KG307" s="893">
        <f t="shared" si="4"/>
        <v>-43.125067553717898</v>
      </c>
      <c r="KH307" s="893">
        <f t="shared" si="4"/>
        <v>-72.081876784389024</v>
      </c>
      <c r="KI307" s="893">
        <f t="shared" si="4"/>
        <v>111.5010375343019</v>
      </c>
      <c r="KJ307" s="893">
        <f t="shared" si="4"/>
        <v>-25.832106926181769</v>
      </c>
      <c r="KK307" s="893">
        <f t="shared" si="4"/>
        <v>-42.845015236387511</v>
      </c>
      <c r="KL307" s="893">
        <f t="shared" si="4"/>
        <v>40.066970002069567</v>
      </c>
      <c r="KM307" s="893">
        <f t="shared" si="4"/>
        <v>-15.111730798628145</v>
      </c>
      <c r="KN307" s="893">
        <f t="shared" si="4"/>
        <v>12.785278889865197</v>
      </c>
      <c r="KO307" s="893">
        <f t="shared" si="4"/>
        <v>13.988059023595781</v>
      </c>
      <c r="KP307" s="893">
        <f t="shared" si="4"/>
        <v>-1.2854610075625317</v>
      </c>
      <c r="KQ307" s="893">
        <f t="shared" si="4"/>
        <v>-2.9944099752062527</v>
      </c>
      <c r="KR307" s="893">
        <f t="shared" si="4"/>
        <v>-25.601050784902398</v>
      </c>
      <c r="KS307" s="893">
        <f t="shared" si="4"/>
        <v>-8.2387497333172348</v>
      </c>
      <c r="KT307" s="893">
        <f t="shared" si="4"/>
        <v>-31.564510086054412</v>
      </c>
      <c r="KU307" s="893">
        <f t="shared" si="4"/>
        <v>94.165969504041243</v>
      </c>
      <c r="KV307" s="893">
        <f t="shared" si="4"/>
        <v>-118.10314110351629</v>
      </c>
      <c r="KW307" s="893">
        <f t="shared" si="4"/>
        <v>-31.364378483310446</v>
      </c>
      <c r="KX307" s="893">
        <f t="shared" si="4"/>
        <v>15.526519434429659</v>
      </c>
      <c r="KY307" s="893">
        <f t="shared" si="4"/>
        <v>41.408761385689097</v>
      </c>
      <c r="KZ307" s="893">
        <f t="shared" si="4"/>
        <v>9.5314509351693175</v>
      </c>
      <c r="LA307" s="893">
        <f t="shared" si="4"/>
        <v>58.847167518440003</v>
      </c>
      <c r="LB307" s="893">
        <f t="shared" si="4"/>
        <v>11.232448687903187</v>
      </c>
      <c r="LC307" s="893">
        <f t="shared" si="4"/>
        <v>40.687810525280042</v>
      </c>
      <c r="LD307" s="893">
        <f t="shared" si="4"/>
        <v>-8.3717769103185873</v>
      </c>
      <c r="LE307" s="893">
        <f t="shared" si="4"/>
        <v>-54.757031170269748</v>
      </c>
      <c r="LF307" s="893">
        <f t="shared" si="4"/>
        <v>-22.267884216218476</v>
      </c>
      <c r="LG307" s="893">
        <f t="shared" si="4"/>
        <v>86.76942588772377</v>
      </c>
      <c r="LH307" s="893">
        <f t="shared" si="4"/>
        <v>-133.53924042924029</v>
      </c>
      <c r="LI307" s="893">
        <f t="shared" si="4"/>
        <v>-26.546114629070559</v>
      </c>
      <c r="LJ307" s="942">
        <f t="shared" si="4"/>
        <v>50.081010358034149</v>
      </c>
      <c r="LK307" s="893">
        <f t="shared" si="4"/>
        <v>22.902274414348767</v>
      </c>
      <c r="LL307" s="893">
        <f t="shared" si="4"/>
        <v>50.560585336712379</v>
      </c>
      <c r="LM307" s="893">
        <f t="shared" si="4"/>
        <v>190.34693553336729</v>
      </c>
      <c r="LN307" s="893">
        <f t="shared" si="4"/>
        <v>37.421698938500711</v>
      </c>
      <c r="LO307" s="893">
        <f t="shared" si="4"/>
        <v>-38.267479670441048</v>
      </c>
      <c r="LP307" s="893">
        <f t="shared" si="4"/>
        <v>-142.6121423543168</v>
      </c>
      <c r="LQ307" s="893">
        <f t="shared" si="4"/>
        <v>-252.98651917730228</v>
      </c>
      <c r="LR307" s="893">
        <f t="shared" si="4"/>
        <v>-42.679860179302281</v>
      </c>
      <c r="LS307" s="893">
        <f t="shared" si="4"/>
        <v>60.729568370542836</v>
      </c>
      <c r="LT307" s="893">
        <f t="shared" si="4"/>
        <v>-97.802393097344378</v>
      </c>
      <c r="LU307" s="893">
        <f t="shared" si="4"/>
        <v>-20.636294211180967</v>
      </c>
      <c r="LV307" s="893">
        <f t="shared" si="4"/>
        <v>69.175310275726517</v>
      </c>
      <c r="LW307" s="893">
        <f t="shared" si="4"/>
        <v>5.3283614844658373</v>
      </c>
      <c r="LX307" s="893">
        <f t="shared" si="4"/>
        <v>-9.0947151357874532</v>
      </c>
      <c r="LY307" s="893">
        <f t="shared" si="4"/>
        <v>98.33996929210339</v>
      </c>
      <c r="LZ307" s="893">
        <f t="shared" si="4"/>
        <v>-106.80354634529083</v>
      </c>
      <c r="MA307" s="893">
        <f t="shared" si="4"/>
        <v>-18.625267632301004</v>
      </c>
      <c r="MB307" s="893">
        <f t="shared" si="4"/>
        <v>119.21772425653842</v>
      </c>
      <c r="MC307" s="893">
        <f t="shared" si="4"/>
        <v>-189.58716336308038</v>
      </c>
      <c r="MD307" s="893">
        <f t="shared" si="4"/>
        <v>-219.49931151025095</v>
      </c>
      <c r="ME307" s="893">
        <f>+ME282+ME288-ME291+ME303+ME304</f>
        <v>349.79471159983052</v>
      </c>
      <c r="MF307" s="893">
        <f t="shared" si="4"/>
        <v>84.970204870273761</v>
      </c>
      <c r="MG307" s="893">
        <f t="shared" si="4"/>
        <v>9.7779441391144815</v>
      </c>
      <c r="MH307" s="893">
        <f t="shared" si="4"/>
        <v>2.4380693579754791</v>
      </c>
      <c r="MI307" s="893">
        <f t="shared" si="4"/>
        <v>37.742663109152069</v>
      </c>
      <c r="MJ307" s="893">
        <f t="shared" si="4"/>
        <v>-95.913103469478472</v>
      </c>
      <c r="MK307" s="893">
        <f t="shared" si="4"/>
        <v>20.758697203286999</v>
      </c>
      <c r="ML307" s="893">
        <f t="shared" si="4"/>
        <v>129.44763961257331</v>
      </c>
      <c r="MM307" s="893">
        <f t="shared" si="4"/>
        <v>-143.87471838260262</v>
      </c>
      <c r="MN307" s="893">
        <f t="shared" si="4"/>
        <v>-46.009048045777732</v>
      </c>
      <c r="MO307" s="893">
        <f t="shared" si="4"/>
        <v>43.87111533415856</v>
      </c>
      <c r="MP307" s="893">
        <f t="shared" si="4"/>
        <v>-63.332873801014529</v>
      </c>
      <c r="MQ307" s="893">
        <f t="shared" si="4"/>
        <v>86.071553737655222</v>
      </c>
    </row>
    <row r="308" spans="1:376"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1492</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12"/>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76" s="215" customFormat="1" ht="17.25" customHeight="1">
      <c r="A309" s="758"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1493</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6"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c r="MY310" s="273">
        <v>45689</v>
      </c>
      <c r="MZ310" s="273">
        <v>45717</v>
      </c>
      <c r="NA310" s="273">
        <v>45748</v>
      </c>
      <c r="NB310" s="273">
        <v>45778</v>
      </c>
      <c r="NC310" s="273">
        <v>45809</v>
      </c>
      <c r="ND310" s="273">
        <v>45839</v>
      </c>
      <c r="NE310" s="273">
        <v>45870</v>
      </c>
      <c r="NF310" s="273">
        <v>45901</v>
      </c>
      <c r="NG310" s="273">
        <v>45931</v>
      </c>
      <c r="NH310" s="273">
        <v>45962</v>
      </c>
      <c r="NI310" s="273">
        <v>45992</v>
      </c>
      <c r="NJ310" s="273">
        <v>46023</v>
      </c>
      <c r="NK310" s="273">
        <v>46054</v>
      </c>
      <c r="NL310" s="273">
        <v>46082</v>
      </c>
    </row>
    <row r="311" spans="1:376"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76">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94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v>6.5</v>
      </c>
      <c r="MY312">
        <v>6.5</v>
      </c>
      <c r="MZ312">
        <v>6.5</v>
      </c>
      <c r="NA312">
        <v>6.5</v>
      </c>
      <c r="NB312">
        <v>6.5</v>
      </c>
      <c r="NC312">
        <v>6.5</v>
      </c>
      <c r="ND312">
        <v>6.5</v>
      </c>
      <c r="NE312">
        <v>6.75</v>
      </c>
      <c r="NF312">
        <v>6.75</v>
      </c>
      <c r="NG312">
        <v>6.75</v>
      </c>
      <c r="NH312">
        <v>6.75</v>
      </c>
      <c r="NI312">
        <v>6.75</v>
      </c>
      <c r="NJ312">
        <v>6.75</v>
      </c>
      <c r="NK312">
        <v>7.25</v>
      </c>
      <c r="NL312">
        <v>7.25</v>
      </c>
    </row>
    <row r="313" spans="1:376">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944">
        <v>7.5848132971873836</v>
      </c>
      <c r="LK313" s="547">
        <v>7.812949669738229</v>
      </c>
      <c r="LL313" s="547">
        <v>7.6817519420534701</v>
      </c>
      <c r="LM313" s="547">
        <v>8.0936109894527544</v>
      </c>
      <c r="LN313" s="547">
        <v>8.1817234882923469</v>
      </c>
      <c r="LO313" s="831">
        <v>8.1820000000000004</v>
      </c>
      <c r="LP313" s="832">
        <v>7.8220000000000001</v>
      </c>
      <c r="LQ313" s="832">
        <v>7.17</v>
      </c>
      <c r="LR313" s="832">
        <v>7.2309999999999999</v>
      </c>
      <c r="LS313" s="832">
        <v>8.1140000000000008</v>
      </c>
      <c r="LT313" s="832">
        <v>7.4130000000000003</v>
      </c>
      <c r="LU313" s="832">
        <v>7.6909999999999998</v>
      </c>
      <c r="LV313" s="832">
        <v>8.2319999999999993</v>
      </c>
      <c r="LW313" s="832">
        <v>8.5340000000000007</v>
      </c>
      <c r="LX313" s="832">
        <v>8.0920000000000005</v>
      </c>
      <c r="LY313" s="832">
        <v>7.1139999999999999</v>
      </c>
      <c r="LZ313" s="832">
        <v>9.3263458937960291</v>
      </c>
      <c r="MA313" s="832">
        <v>9.73</v>
      </c>
      <c r="MB313" s="832">
        <v>9.4746409074522848</v>
      </c>
      <c r="MC313" s="832">
        <v>9.2861770044494989</v>
      </c>
      <c r="MD313" s="832">
        <v>9.4661532286746723</v>
      </c>
      <c r="ME313" s="832">
        <v>9.6383367524232302</v>
      </c>
      <c r="MF313" s="832">
        <v>9.4700000000000006</v>
      </c>
      <c r="MG313" s="832">
        <v>9.7991856030847675</v>
      </c>
      <c r="MH313" s="832">
        <v>9.4641963703692031</v>
      </c>
      <c r="MI313" s="832">
        <v>10.70400925903717</v>
      </c>
      <c r="MJ313" s="832">
        <v>9.0411737329329025</v>
      </c>
      <c r="MK313" s="832">
        <v>10.411300000000001</v>
      </c>
      <c r="ML313" s="832">
        <v>9.7089999999999996</v>
      </c>
      <c r="MM313" s="832">
        <v>10.592057980128695</v>
      </c>
      <c r="MN313" s="832" t="s">
        <v>1572</v>
      </c>
      <c r="MO313" s="832" t="s">
        <v>1572</v>
      </c>
      <c r="MP313" s="832" t="s">
        <v>1572</v>
      </c>
      <c r="MQ313" s="832" t="s">
        <v>1572</v>
      </c>
      <c r="MR313" s="832" t="s">
        <v>1572</v>
      </c>
      <c r="MS313" s="832" t="s">
        <v>1572</v>
      </c>
      <c r="MT313" s="832" t="s">
        <v>1572</v>
      </c>
      <c r="MU313" s="832">
        <v>11.336088250526018</v>
      </c>
      <c r="MV313" s="832">
        <v>10.395003527919842</v>
      </c>
      <c r="MW313" s="832">
        <v>9.760937197816963</v>
      </c>
      <c r="MX313" s="832" t="s">
        <v>1572</v>
      </c>
      <c r="MY313" s="832">
        <v>9.1323675940046662</v>
      </c>
      <c r="MZ313" s="832">
        <v>9.3980854076071569</v>
      </c>
      <c r="NA313" s="832" t="s">
        <v>1572</v>
      </c>
      <c r="NB313" s="832" t="s">
        <v>1572</v>
      </c>
      <c r="NC313" s="832" t="s">
        <v>1572</v>
      </c>
      <c r="ND313" s="832" t="s">
        <v>1572</v>
      </c>
      <c r="NE313" s="832">
        <v>8.41</v>
      </c>
      <c r="NF313" s="832">
        <v>8.7646622046965259</v>
      </c>
      <c r="NG313" s="832">
        <v>8.0609545355448677</v>
      </c>
      <c r="NH313" s="832">
        <v>10.208540169496672</v>
      </c>
      <c r="NI313" s="832">
        <v>8.6798109707522269</v>
      </c>
      <c r="NJ313" s="832" t="s">
        <v>1572</v>
      </c>
      <c r="NK313" s="832" t="s">
        <v>1572</v>
      </c>
      <c r="NL313" s="832" t="s">
        <v>1572</v>
      </c>
    </row>
    <row r="314" spans="1:376">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944">
        <v>16.55</v>
      </c>
      <c r="LK314" s="547">
        <v>16.420000000000002</v>
      </c>
      <c r="LL314" s="547">
        <v>16.41</v>
      </c>
      <c r="LM314" s="547">
        <v>16.760000000000002</v>
      </c>
      <c r="LN314" s="547">
        <v>16.600000000000001</v>
      </c>
      <c r="LO314" s="831">
        <v>16.25</v>
      </c>
      <c r="LP314" s="832">
        <v>16.72</v>
      </c>
      <c r="LQ314" s="832">
        <v>16.18</v>
      </c>
      <c r="LR314" s="832">
        <v>16.21</v>
      </c>
      <c r="LS314" s="832">
        <v>16.53</v>
      </c>
      <c r="LT314" s="832">
        <v>15.8</v>
      </c>
      <c r="LU314" s="832">
        <v>16.12</v>
      </c>
      <c r="LV314" s="832">
        <v>16.59</v>
      </c>
      <c r="LW314" s="832">
        <v>16.64</v>
      </c>
      <c r="LX314" s="832">
        <v>16.57</v>
      </c>
      <c r="LY314" s="832">
        <v>16.41</v>
      </c>
      <c r="LZ314" s="832">
        <v>15.61</v>
      </c>
      <c r="MA314" s="832">
        <v>16.03</v>
      </c>
      <c r="MB314" s="832">
        <v>16.28</v>
      </c>
      <c r="MC314" s="832">
        <v>16.75</v>
      </c>
      <c r="MD314" s="832">
        <v>16.5</v>
      </c>
      <c r="ME314" s="832">
        <v>16.37</v>
      </c>
      <c r="MF314" s="832">
        <v>15.59</v>
      </c>
      <c r="MG314" s="832">
        <v>15.86</v>
      </c>
      <c r="MH314" s="832">
        <v>16.350000000000001</v>
      </c>
      <c r="MI314" s="832">
        <v>15.77</v>
      </c>
      <c r="MJ314" s="832">
        <v>15.78</v>
      </c>
      <c r="MK314" s="832">
        <v>15.8</v>
      </c>
      <c r="ML314" s="832">
        <v>15.89</v>
      </c>
      <c r="MM314" s="832">
        <v>16.55</v>
      </c>
      <c r="MN314" s="832">
        <v>16.600000000000001</v>
      </c>
      <c r="MO314" s="832" t="s">
        <v>1572</v>
      </c>
      <c r="MP314" s="832" t="s">
        <v>1572</v>
      </c>
      <c r="MQ314" s="832">
        <v>15.75</v>
      </c>
      <c r="MR314" s="832" t="s">
        <v>1572</v>
      </c>
      <c r="MS314" s="832">
        <v>16.87</v>
      </c>
      <c r="MT314" s="832">
        <v>15.41</v>
      </c>
      <c r="MU314" s="832">
        <v>16.190000000000001</v>
      </c>
      <c r="MV314" s="832">
        <v>15.61</v>
      </c>
      <c r="MW314" s="832">
        <v>15.75</v>
      </c>
      <c r="MX314" s="832">
        <v>15.77</v>
      </c>
      <c r="MY314" s="832">
        <v>15.94</v>
      </c>
      <c r="MZ314" s="832" t="s">
        <v>1640</v>
      </c>
      <c r="NA314" s="832">
        <v>16.22</v>
      </c>
      <c r="NB314" s="832">
        <v>15.6</v>
      </c>
      <c r="NC314" s="832">
        <v>16.079999999999998</v>
      </c>
      <c r="ND314" s="832">
        <v>15.88</v>
      </c>
      <c r="NE314" s="832">
        <v>15.7</v>
      </c>
      <c r="NF314" s="832">
        <v>15.76</v>
      </c>
      <c r="NG314" s="832">
        <v>15.81</v>
      </c>
      <c r="NH314" s="832">
        <v>15.83</v>
      </c>
      <c r="NI314" s="832">
        <v>15.52</v>
      </c>
      <c r="NJ314" s="832">
        <v>15.72</v>
      </c>
      <c r="NK314" s="832">
        <v>15.73</v>
      </c>
      <c r="NL314" s="832">
        <v>15.39</v>
      </c>
    </row>
    <row r="315" spans="1:376">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94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v>6.5</v>
      </c>
      <c r="MY315">
        <v>6.5</v>
      </c>
      <c r="MZ315">
        <v>6.5</v>
      </c>
      <c r="NA315">
        <v>6.5</v>
      </c>
      <c r="NB315">
        <v>6.5</v>
      </c>
      <c r="NC315">
        <v>6.5</v>
      </c>
      <c r="ND315">
        <v>6.5</v>
      </c>
      <c r="NE315">
        <v>6.75</v>
      </c>
      <c r="NF315">
        <v>6.75</v>
      </c>
      <c r="NG315">
        <v>6.75</v>
      </c>
      <c r="NH315">
        <v>6.75</v>
      </c>
      <c r="NI315">
        <v>6.75</v>
      </c>
      <c r="NJ315">
        <v>6.75</v>
      </c>
      <c r="NK315">
        <v>7.25</v>
      </c>
      <c r="NL315">
        <v>7.25</v>
      </c>
    </row>
    <row r="316" spans="1:376">
      <c r="A316" s="446" t="s">
        <v>1543</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94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v>5.5</v>
      </c>
      <c r="MY316">
        <v>5.5</v>
      </c>
      <c r="MZ316">
        <v>5.5</v>
      </c>
      <c r="NA316">
        <v>5.5</v>
      </c>
      <c r="NB316">
        <v>5.5</v>
      </c>
      <c r="NC316">
        <v>5.5</v>
      </c>
      <c r="ND316">
        <v>5.5</v>
      </c>
      <c r="NE316">
        <v>5.75</v>
      </c>
      <c r="NF316">
        <v>5.75</v>
      </c>
      <c r="NG316">
        <v>5.75</v>
      </c>
      <c r="NH316">
        <v>5.75</v>
      </c>
      <c r="NI316">
        <v>5.75</v>
      </c>
      <c r="NJ316">
        <v>5.75</v>
      </c>
      <c r="NK316">
        <v>6.25</v>
      </c>
      <c r="NL316">
        <v>6.25</v>
      </c>
    </row>
    <row r="317" spans="1:376">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94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v>7.5</v>
      </c>
      <c r="MY317">
        <v>7.5</v>
      </c>
      <c r="MZ317">
        <v>7.5</v>
      </c>
      <c r="NA317">
        <v>7.5</v>
      </c>
      <c r="NB317">
        <v>7.5</v>
      </c>
      <c r="NC317">
        <v>7.5</v>
      </c>
      <c r="ND317">
        <v>7.5</v>
      </c>
      <c r="NE317">
        <v>7.75</v>
      </c>
      <c r="NF317">
        <v>7.75</v>
      </c>
      <c r="NG317">
        <v>7.75</v>
      </c>
      <c r="NH317">
        <v>7.75</v>
      </c>
      <c r="NI317">
        <v>7.75</v>
      </c>
      <c r="NJ317">
        <v>7.75</v>
      </c>
      <c r="NK317">
        <v>8.25</v>
      </c>
      <c r="NL317">
        <v>8.25</v>
      </c>
    </row>
    <row r="318" spans="1:376">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94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v>6.5</v>
      </c>
      <c r="MY318">
        <v>6.5</v>
      </c>
      <c r="MZ318">
        <v>6.5</v>
      </c>
      <c r="NA318">
        <v>6.5</v>
      </c>
      <c r="NB318">
        <v>6.5</v>
      </c>
      <c r="NC318">
        <v>6.5</v>
      </c>
      <c r="ND318">
        <v>6.5</v>
      </c>
      <c r="NE318">
        <v>6.75</v>
      </c>
      <c r="NF318">
        <v>6.75</v>
      </c>
      <c r="NG318">
        <v>6.75</v>
      </c>
      <c r="NH318">
        <v>6.75</v>
      </c>
      <c r="NI318">
        <v>6.75</v>
      </c>
      <c r="NJ318">
        <v>6.75</v>
      </c>
      <c r="NK318">
        <v>7.25</v>
      </c>
      <c r="NL318">
        <v>7.25</v>
      </c>
    </row>
    <row r="319" spans="1:376">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94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v>8.5</v>
      </c>
      <c r="MY319">
        <v>8.5</v>
      </c>
      <c r="MZ319">
        <v>8.5</v>
      </c>
      <c r="NA319">
        <v>8.5</v>
      </c>
      <c r="NB319">
        <v>8.5</v>
      </c>
      <c r="NC319">
        <v>8.5</v>
      </c>
      <c r="ND319">
        <v>8.5</v>
      </c>
      <c r="NE319">
        <v>8.75</v>
      </c>
      <c r="NF319">
        <v>8.75</v>
      </c>
      <c r="NG319">
        <v>8.75</v>
      </c>
      <c r="NH319">
        <v>8.75</v>
      </c>
      <c r="NI319">
        <v>8.75</v>
      </c>
      <c r="NJ319">
        <v>8.75</v>
      </c>
      <c r="NK319">
        <v>9.25</v>
      </c>
      <c r="NL319">
        <v>9.25</v>
      </c>
    </row>
    <row r="320" spans="1:376">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945">
        <v>5.1895123877208569</v>
      </c>
      <c r="LK320" s="548">
        <v>5.1673400115903636</v>
      </c>
      <c r="LL320" s="548">
        <v>5.1803005008347247</v>
      </c>
      <c r="LM320" s="548">
        <v>5.1682139152718172</v>
      </c>
      <c r="LN320" s="548">
        <v>5.1888623414813457</v>
      </c>
      <c r="LO320" s="827">
        <v>5.2240000000000002</v>
      </c>
      <c r="LP320" s="829">
        <v>5.4630000000000001</v>
      </c>
      <c r="LQ320" s="829">
        <v>5.4340000000000002</v>
      </c>
      <c r="LR320" s="829">
        <v>5.54</v>
      </c>
      <c r="LS320" s="829">
        <v>5.5490000000000004</v>
      </c>
      <c r="LT320" s="829">
        <v>5.5490000000000004</v>
      </c>
      <c r="LU320" s="830">
        <v>6.0970000000000004</v>
      </c>
      <c r="LV320" s="829">
        <v>6.4950000000000001</v>
      </c>
      <c r="LW320" s="829">
        <v>6.5609999999999999</v>
      </c>
      <c r="LX320" s="829">
        <v>6.867</v>
      </c>
      <c r="LY320" s="829">
        <v>7.1040000000000001</v>
      </c>
      <c r="LZ320" s="829">
        <v>7.1559734772913979</v>
      </c>
      <c r="MA320" s="829">
        <v>7.2965912129043753</v>
      </c>
      <c r="MB320" s="829">
        <v>7.6183074265975819</v>
      </c>
      <c r="MC320" s="829">
        <v>7.7124198784649964</v>
      </c>
      <c r="MD320" s="829">
        <v>7.7520935391440986</v>
      </c>
      <c r="ME320" s="829">
        <v>7.7666448628696916</v>
      </c>
      <c r="MF320" s="829">
        <v>7.7854465315537977</v>
      </c>
      <c r="MG320" s="829">
        <v>8.0039999999999996</v>
      </c>
      <c r="MH320" s="829">
        <v>8.19000558013472</v>
      </c>
      <c r="MI320" s="829">
        <v>8.193584545115586</v>
      </c>
      <c r="MJ320" s="829">
        <v>8.2460000000000004</v>
      </c>
      <c r="MK320" s="829">
        <v>8.31</v>
      </c>
      <c r="ML320" s="829">
        <v>8.2934850266270139</v>
      </c>
      <c r="MM320" s="829">
        <v>8.279344546267323</v>
      </c>
      <c r="MN320" s="829">
        <v>8.2872386367725923</v>
      </c>
      <c r="MO320" s="828">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v>6.7875993257885865</v>
      </c>
      <c r="MY320">
        <v>6.7519074824917062</v>
      </c>
      <c r="MZ320">
        <v>6.7896931495463049</v>
      </c>
      <c r="NA320">
        <v>6.772608450704225</v>
      </c>
      <c r="NB320">
        <v>6.4715582867783983</v>
      </c>
      <c r="NC320">
        <v>5.6833317476928933</v>
      </c>
      <c r="ND320">
        <v>5.468601128047359</v>
      </c>
      <c r="NE320">
        <v>5.6238733928495153</v>
      </c>
      <c r="NF320">
        <v>6.4676861891008945</v>
      </c>
      <c r="NG320">
        <v>6.7762081696407437</v>
      </c>
      <c r="NH320">
        <v>6.8932975748406911</v>
      </c>
      <c r="NI320">
        <v>6.9302323497789988</v>
      </c>
      <c r="NJ320">
        <v>6.9799137399876772</v>
      </c>
      <c r="NK320">
        <v>7.0756941148552448</v>
      </c>
      <c r="NL320">
        <v>7.3428708177591391</v>
      </c>
    </row>
    <row r="321" spans="1:376">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94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v>5</v>
      </c>
      <c r="MY321">
        <v>5</v>
      </c>
      <c r="MZ321">
        <v>5</v>
      </c>
      <c r="NA321">
        <v>5</v>
      </c>
      <c r="NB321">
        <v>5</v>
      </c>
      <c r="NC321">
        <v>5</v>
      </c>
      <c r="ND321">
        <v>5</v>
      </c>
      <c r="NE321">
        <v>5</v>
      </c>
      <c r="NF321">
        <v>5</v>
      </c>
      <c r="NG321">
        <v>5</v>
      </c>
      <c r="NH321">
        <v>5</v>
      </c>
      <c r="NI321">
        <v>5</v>
      </c>
      <c r="NJ321">
        <v>5</v>
      </c>
      <c r="NK321">
        <v>5</v>
      </c>
      <c r="NL321">
        <v>5</v>
      </c>
    </row>
    <row r="322" spans="1:376">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94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row>
    <row r="323" spans="1:376">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94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v>6.6329227684647662</v>
      </c>
      <c r="MY323">
        <v>6.7924815571175978</v>
      </c>
      <c r="MZ323">
        <v>6.8872403489799421</v>
      </c>
      <c r="NA323">
        <v>6.159999999999684</v>
      </c>
      <c r="NB323">
        <v>4.5331696335079048</v>
      </c>
      <c r="NC323">
        <v>5.5439586666666552</v>
      </c>
      <c r="ND323">
        <v>5.5655138339920809</v>
      </c>
      <c r="NE323">
        <v>5.8547540476861029</v>
      </c>
      <c r="NF323">
        <v>6.2783497736401621</v>
      </c>
      <c r="NG323">
        <v>6.7588056649308292</v>
      </c>
      <c r="NH323">
        <v>6.9383082685858248</v>
      </c>
      <c r="NI323">
        <v>6.8936678679741075</v>
      </c>
      <c r="NJ323">
        <v>7.1142569741199377</v>
      </c>
      <c r="NK323">
        <v>7.1574371849822045</v>
      </c>
      <c r="NL323">
        <v>7.2672839646498115</v>
      </c>
    </row>
    <row r="324" spans="1:376">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94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v>7.1300275482093678</v>
      </c>
      <c r="MY324">
        <v>7.1150711875000043</v>
      </c>
      <c r="MZ324">
        <v>7.1383478260869557</v>
      </c>
      <c r="NA324">
        <v>6.25</v>
      </c>
      <c r="NB324">
        <v>5.0073293262761265</v>
      </c>
      <c r="NC324">
        <v>5.6500000000000208</v>
      </c>
      <c r="ND324">
        <v>5.7027661206349149</v>
      </c>
      <c r="NE324">
        <v>5.9049896563380253</v>
      </c>
      <c r="NF324">
        <v>6.5586120674035167</v>
      </c>
      <c r="NG324">
        <v>6.813825652415324</v>
      </c>
      <c r="NH324">
        <v>7.2691855944342203</v>
      </c>
      <c r="NI324">
        <v>7.6068584348902233</v>
      </c>
      <c r="NJ324">
        <v>7.992787859274693</v>
      </c>
      <c r="NK324">
        <v>8.2287156137978794</v>
      </c>
      <c r="NL324">
        <v>8.3486956521739142</v>
      </c>
    </row>
    <row r="325" spans="1:376">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946">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v>7.3111206896551755</v>
      </c>
      <c r="MY325">
        <v>7.3625925925925895</v>
      </c>
      <c r="MZ325">
        <v>7.3152631578947389</v>
      </c>
      <c r="NA325">
        <v>6.5600000000000023</v>
      </c>
      <c r="NB325">
        <v>5.2800000000000011</v>
      </c>
      <c r="NC325">
        <v>5.7664287559808658</v>
      </c>
      <c r="ND325">
        <v>5.8817431322033915</v>
      </c>
      <c r="NE325">
        <v>6.1056553290573259</v>
      </c>
      <c r="NF325">
        <v>6.7722960151802631</v>
      </c>
      <c r="NG325">
        <v>7.07809714285714</v>
      </c>
      <c r="NH325">
        <v>7.5343596815972607</v>
      </c>
      <c r="NI325">
        <v>7.5728235354807332</v>
      </c>
      <c r="NJ325">
        <v>8.1806517146838011</v>
      </c>
      <c r="NK325">
        <v>8.4930837851907413</v>
      </c>
      <c r="NL325">
        <v>8.5486658280922452</v>
      </c>
    </row>
    <row r="326" spans="1:376">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946">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v>8.1209999999999987</v>
      </c>
      <c r="MY326">
        <v>7.9804887218045124</v>
      </c>
      <c r="MZ326">
        <v>7.8314582306376268</v>
      </c>
      <c r="NA326">
        <v>7.1232673267326723</v>
      </c>
      <c r="NB326">
        <v>5.4112359550561822</v>
      </c>
      <c r="NC326">
        <v>6.8666666666666663</v>
      </c>
      <c r="ND326">
        <v>6.865065557377048</v>
      </c>
      <c r="NE326">
        <v>7.3261097497761698</v>
      </c>
      <c r="NF326">
        <v>7.3886361665548499</v>
      </c>
      <c r="NG326">
        <v>7.7753622463768099</v>
      </c>
      <c r="NH326">
        <v>8.1991249691975323</v>
      </c>
      <c r="NI326">
        <v>8.4569312698897967</v>
      </c>
      <c r="NJ326">
        <v>8.5048103415134211</v>
      </c>
      <c r="NK326">
        <v>8.6045454545454554</v>
      </c>
      <c r="NL326">
        <v>8.9061764705882354</v>
      </c>
    </row>
    <row r="327" spans="1:376"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946">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6">
        <v>7.2987677515823268</v>
      </c>
      <c r="MY327" s="216">
        <v>7.312658514753676</v>
      </c>
      <c r="MZ327" s="216">
        <v>7.293077390899815</v>
      </c>
      <c r="NA327" s="216">
        <v>6.5233168316830898</v>
      </c>
      <c r="NB327" s="216">
        <v>5.0579337287100534</v>
      </c>
      <c r="NC327" s="216">
        <v>5.9567635223285524</v>
      </c>
      <c r="ND327" s="216">
        <v>6.0037721610518586</v>
      </c>
      <c r="NE327" s="216">
        <v>6.2978771957144053</v>
      </c>
      <c r="NF327" s="216">
        <v>6.7494735056946977</v>
      </c>
      <c r="NG327" s="216">
        <v>7.1065226766450262</v>
      </c>
      <c r="NH327" s="216">
        <v>7.4852446284537102</v>
      </c>
      <c r="NI327" s="216">
        <v>7.6325702770587149</v>
      </c>
      <c r="NJ327" s="216">
        <v>7.9481267223979639</v>
      </c>
      <c r="NK327" s="216">
        <v>8.1209455096290704</v>
      </c>
      <c r="NL327" s="216">
        <v>8.2677054788760511</v>
      </c>
    </row>
    <row r="328" spans="1:376"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946"/>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row>
    <row r="329" spans="1:376">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946">
        <v>10.65</v>
      </c>
      <c r="LK329" s="217">
        <v>10.65</v>
      </c>
      <c r="LL329" s="217">
        <v>10.65</v>
      </c>
      <c r="LM329" s="217">
        <v>10.65</v>
      </c>
      <c r="LN329" s="217">
        <v>10.65</v>
      </c>
      <c r="LO329" s="217">
        <v>10.65</v>
      </c>
      <c r="LP329" s="217">
        <v>0</v>
      </c>
      <c r="LQ329" s="217">
        <v>0</v>
      </c>
      <c r="LR329" s="217">
        <v>0</v>
      </c>
      <c r="LS329" s="217">
        <v>0</v>
      </c>
      <c r="LT329" s="217">
        <v>10.85</v>
      </c>
      <c r="LU329" s="217" t="s">
        <v>1514</v>
      </c>
      <c r="LV329" s="217" t="s">
        <v>1515</v>
      </c>
      <c r="LW329" s="217" t="s">
        <v>1516</v>
      </c>
      <c r="LX329" s="217" t="s">
        <v>1517</v>
      </c>
      <c r="LY329" s="217" t="s">
        <v>1520</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Z329">
        <v>10.5</v>
      </c>
      <c r="NE329">
        <v>10.5</v>
      </c>
    </row>
    <row r="330" spans="1:376">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946">
        <v>11</v>
      </c>
      <c r="LK330" s="217">
        <v>11</v>
      </c>
      <c r="LL330" s="217">
        <v>11</v>
      </c>
      <c r="LM330" s="217">
        <v>11</v>
      </c>
      <c r="LN330" s="217">
        <v>11</v>
      </c>
      <c r="LO330" s="217">
        <v>11</v>
      </c>
      <c r="LP330" s="217">
        <v>0</v>
      </c>
      <c r="LQ330" s="217">
        <v>0</v>
      </c>
      <c r="LR330" s="217">
        <v>0</v>
      </c>
      <c r="LS330" s="217">
        <v>0</v>
      </c>
      <c r="LT330" s="217">
        <v>0</v>
      </c>
      <c r="LU330" s="712" t="s">
        <v>1514</v>
      </c>
      <c r="LV330" s="217" t="s">
        <v>1515</v>
      </c>
      <c r="LW330" s="217" t="s">
        <v>1516</v>
      </c>
      <c r="LX330" s="217" t="s">
        <v>1517</v>
      </c>
      <c r="LY330" s="217" t="s">
        <v>1520</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NC330">
        <v>11</v>
      </c>
      <c r="NH330">
        <v>10.8</v>
      </c>
    </row>
    <row r="331" spans="1:376">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946">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1515</v>
      </c>
      <c r="LW331" s="217" t="s">
        <v>1516</v>
      </c>
      <c r="LX331" s="217">
        <v>11.75</v>
      </c>
      <c r="LY331" s="217" t="s">
        <v>1520</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v>11.93</v>
      </c>
      <c r="ND331">
        <v>11.5</v>
      </c>
      <c r="NK331">
        <v>11.3</v>
      </c>
    </row>
    <row r="332" spans="1:376">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946">
        <v>11.94</v>
      </c>
      <c r="LK332" s="217">
        <v>11.94</v>
      </c>
      <c r="LL332" s="217">
        <v>11.94</v>
      </c>
      <c r="LM332" s="217">
        <v>11.94</v>
      </c>
      <c r="LN332" s="217">
        <v>11.94</v>
      </c>
      <c r="LO332" s="217">
        <v>11.99</v>
      </c>
      <c r="LP332" s="217">
        <v>0</v>
      </c>
      <c r="LQ332" s="217">
        <v>0</v>
      </c>
      <c r="LR332" s="217">
        <v>12.15</v>
      </c>
      <c r="LS332" s="217">
        <v>0</v>
      </c>
      <c r="LT332" s="217">
        <v>0</v>
      </c>
      <c r="LU332" s="217" t="s">
        <v>1514</v>
      </c>
      <c r="LV332" s="217" t="s">
        <v>1515</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NA332">
        <v>12.15</v>
      </c>
      <c r="NJ332">
        <v>12</v>
      </c>
    </row>
    <row r="333" spans="1:376">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946">
        <v>12.45</v>
      </c>
      <c r="LK333" s="217">
        <v>12.45</v>
      </c>
      <c r="LL333" s="217">
        <v>12.45</v>
      </c>
      <c r="LM333" s="217">
        <v>12.45</v>
      </c>
      <c r="LN333" s="217">
        <v>12.46</v>
      </c>
      <c r="LO333" s="217">
        <v>12.46</v>
      </c>
      <c r="LP333" s="217">
        <v>0</v>
      </c>
      <c r="LQ333" s="217">
        <v>12.45</v>
      </c>
      <c r="LR333" s="217">
        <v>0</v>
      </c>
      <c r="LS333" s="217">
        <v>0</v>
      </c>
      <c r="LT333" s="217">
        <v>0</v>
      </c>
      <c r="LU333" s="217">
        <v>12.75</v>
      </c>
      <c r="LV333" s="217" t="s">
        <v>1515</v>
      </c>
      <c r="LW333" s="217" t="s">
        <v>1516</v>
      </c>
      <c r="LX333" s="217">
        <v>12.749000000000001</v>
      </c>
      <c r="LY333" s="217" t="s">
        <v>1520</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Y333">
        <v>13.14</v>
      </c>
      <c r="NF333">
        <v>13</v>
      </c>
      <c r="NI333">
        <v>12.9</v>
      </c>
      <c r="NL333">
        <v>12.7</v>
      </c>
    </row>
    <row r="334" spans="1:376"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947">
        <v>13</v>
      </c>
      <c r="LK334" s="229">
        <v>13</v>
      </c>
      <c r="LL334" s="229">
        <v>13</v>
      </c>
      <c r="LM334" s="229">
        <v>12.95</v>
      </c>
      <c r="LN334" s="229">
        <v>12.95</v>
      </c>
      <c r="LO334" s="229">
        <v>12.95</v>
      </c>
      <c r="LP334" s="826">
        <v>0</v>
      </c>
      <c r="LQ334" s="826">
        <v>0</v>
      </c>
      <c r="LR334" s="826">
        <v>0</v>
      </c>
      <c r="LS334" s="824">
        <v>12.94</v>
      </c>
      <c r="LT334" s="229">
        <v>0</v>
      </c>
      <c r="LU334" s="229" t="s">
        <v>1514</v>
      </c>
      <c r="LV334" s="825">
        <v>13</v>
      </c>
      <c r="LW334" s="229" t="s">
        <v>1516</v>
      </c>
      <c r="LX334" s="229" t="s">
        <v>1517</v>
      </c>
      <c r="LY334" s="229" t="s">
        <v>1520</v>
      </c>
      <c r="LZ334" s="824">
        <v>13.15</v>
      </c>
      <c r="MA334" s="229">
        <v>0</v>
      </c>
      <c r="MB334" s="826">
        <v>0</v>
      </c>
      <c r="MC334" s="229" t="s">
        <v>1521</v>
      </c>
      <c r="MD334" s="824">
        <v>13.25</v>
      </c>
      <c r="ME334" s="826">
        <v>0</v>
      </c>
      <c r="MF334" s="824">
        <v>13.15</v>
      </c>
      <c r="MG334" s="826">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NB334">
        <v>13</v>
      </c>
      <c r="NG334">
        <v>13.15</v>
      </c>
      <c r="NK334">
        <v>13.1</v>
      </c>
    </row>
    <row r="335" spans="1:376">
      <c r="A335" s="444" t="s">
        <v>1444</v>
      </c>
      <c r="EP335" t="s">
        <v>1496</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6">
      <c r="EP336" t="s">
        <v>1497</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1498</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1499</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1500</v>
      </c>
      <c r="FN339">
        <v>0</v>
      </c>
      <c r="FO339">
        <v>0</v>
      </c>
    </row>
    <row r="340" spans="146:356">
      <c r="EP340" t="s">
        <v>1494</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1495</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1501</v>
      </c>
    </row>
    <row r="343" spans="146:356">
      <c r="EP343" t="s">
        <v>1502</v>
      </c>
      <c r="FR343">
        <v>-889.78935153134364</v>
      </c>
      <c r="FS343">
        <v>-915.61821240812571</v>
      </c>
      <c r="FT343">
        <v>-1128.2863791212642</v>
      </c>
      <c r="FU343">
        <v>-1033.3008103168993</v>
      </c>
      <c r="FV343">
        <v>-930.65600954969977</v>
      </c>
      <c r="FW343">
        <v>-652.90570642222701</v>
      </c>
      <c r="FX343">
        <v>-678.62049589925482</v>
      </c>
    </row>
    <row r="344" spans="146:356">
      <c r="EP344" t="s">
        <v>1500</v>
      </c>
    </row>
    <row r="345" spans="146:356">
      <c r="EP345" t="s">
        <v>1496</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1497</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1498</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1499</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1503</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1504</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1505</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1504</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1506</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1507</v>
      </c>
      <c r="FP358">
        <v>0</v>
      </c>
      <c r="FQ358">
        <v>0</v>
      </c>
      <c r="FR358">
        <v>0</v>
      </c>
      <c r="FS358">
        <v>0</v>
      </c>
      <c r="FT358">
        <v>0</v>
      </c>
      <c r="FU358">
        <v>176.48993439969337</v>
      </c>
      <c r="FV358">
        <v>124.35037986633439</v>
      </c>
      <c r="FW358">
        <v>0</v>
      </c>
      <c r="FX358">
        <v>95.866754269456081</v>
      </c>
    </row>
    <row r="359" spans="146:180">
      <c r="EP359" t="s">
        <v>1508</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1509</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1510</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1511</v>
      </c>
      <c r="FQ362">
        <v>200.85026087600002</v>
      </c>
      <c r="FR362">
        <v>54.219483155067408</v>
      </c>
      <c r="FS362">
        <v>0</v>
      </c>
      <c r="FT362">
        <v>130</v>
      </c>
    </row>
    <row r="363" spans="146:180">
      <c r="EP363" t="s">
        <v>1512</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1513</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5429687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796875" defaultRowHeight="14.5"/>
  <cols>
    <col min="1" max="1" width="62.81640625" style="1" bestFit="1" customWidth="1"/>
    <col min="2" max="2" width="13.1796875" style="1" hidden="1" customWidth="1"/>
    <col min="3" max="3" width="12.1796875" style="1" hidden="1" customWidth="1"/>
    <col min="4" max="4" width="12.26953125" style="1" hidden="1" customWidth="1"/>
    <col min="5" max="5" width="13.1796875" style="1" hidden="1" customWidth="1"/>
    <col min="6" max="6" width="12.26953125" style="1" hidden="1" customWidth="1"/>
    <col min="7" max="7" width="12.1796875" style="1" hidden="1" customWidth="1"/>
    <col min="8" max="8" width="13.1796875" style="1" hidden="1" customWidth="1"/>
    <col min="9" max="10" width="12.1796875" style="1" hidden="1" customWidth="1"/>
    <col min="11" max="12" width="13.1796875" style="1" hidden="1" customWidth="1"/>
    <col min="13" max="50" width="12" style="1" hidden="1" customWidth="1"/>
    <col min="51" max="51" width="12.81640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1796875" style="1" hidden="1" customWidth="1"/>
    <col min="57" max="57" width="12.81640625" style="1" hidden="1" customWidth="1"/>
    <col min="58" max="65" width="13.1796875" style="1" hidden="1" customWidth="1"/>
    <col min="66" max="66" width="13.26953125" style="1" hidden="1" customWidth="1"/>
    <col min="67" max="67" width="13.1796875" style="1" hidden="1" customWidth="1"/>
    <col min="68" max="68" width="13.54296875" style="1" hidden="1" customWidth="1"/>
    <col min="69" max="69" width="14.26953125" style="1" hidden="1" customWidth="1"/>
    <col min="70" max="70" width="13.1796875" style="1" hidden="1" customWidth="1"/>
    <col min="71" max="71" width="14.26953125" style="1" hidden="1" customWidth="1"/>
    <col min="72" max="74" width="13.1796875" style="1" hidden="1" customWidth="1"/>
    <col min="75" max="76" width="14.26953125" style="1" hidden="1" customWidth="1"/>
    <col min="77" max="77" width="11.81640625" style="1" hidden="1" customWidth="1"/>
    <col min="78" max="78" width="13.26953125" style="1" bestFit="1" customWidth="1"/>
    <col min="79" max="97" width="14.26953125" style="1" bestFit="1" customWidth="1"/>
    <col min="98" max="100" width="10.81640625" style="1" bestFit="1" customWidth="1"/>
    <col min="101" max="101" width="10.81640625" style="1" hidden="1" customWidth="1"/>
    <col min="102" max="118" width="9.453125" style="1" hidden="1" customWidth="1"/>
    <col min="119" max="16384" width="9.17968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-4.0932461757148264E-4</v>
      </c>
      <c r="BT11">
        <f>'Quarterly data'!BU9</f>
        <v>1.6839375213861807E-4</v>
      </c>
      <c r="BU11">
        <f>'Quarterly data'!BV9</f>
        <v>-1.2286825053900996E-3</v>
      </c>
      <c r="BV11">
        <f>'Quarterly data'!BW9</f>
        <v>4.5939105273009595E-3</v>
      </c>
      <c r="BW11">
        <f>'Quarterly data'!BX9</f>
        <v>5.2117443410224507E-3</v>
      </c>
      <c r="BX11">
        <f>'Quarterly data'!BY9</f>
        <v>6.3449987259496243E-3</v>
      </c>
      <c r="BY11">
        <f>'Quarterly data'!BZ9</f>
        <v>5.0996490036496755E-3</v>
      </c>
      <c r="BZ11">
        <f>'Quarterly data'!CA9</f>
        <v>1.7573718078947032E-3</v>
      </c>
      <c r="CA11">
        <f>'Quarterly data'!CB9</f>
        <v>5.2586291603675672E-3</v>
      </c>
      <c r="CB11">
        <f>'Quarterly data'!CC9</f>
        <v>7.7422929120487538E-3</v>
      </c>
      <c r="CC11">
        <f>'Quarterly data'!CD9</f>
        <v>4.7295446376220962E-3</v>
      </c>
      <c r="CD11">
        <f>'Quarterly data'!CE9</f>
        <v>7.9712642734541816E-3</v>
      </c>
      <c r="CE11">
        <f>'Quarterly data'!CF9</f>
        <v>4.4955625660714205E-3</v>
      </c>
      <c r="CF11">
        <f>'Quarterly data'!CG9</f>
        <v>3.7697120014374974E-3</v>
      </c>
      <c r="CG11">
        <f>'Quarterly data'!CH9</f>
        <v>2.9140147012198803E-3</v>
      </c>
      <c r="CH11">
        <f>'Quarterly data'!CI9</f>
        <v>5.4314678785900572E-3</v>
      </c>
      <c r="CI11">
        <f>'Quarterly data'!CJ9</f>
        <v>1.9080670119024923E-3</v>
      </c>
      <c r="CJ11">
        <f>'Quarterly data'!CK9</f>
        <v>5.7258474367485324E-3</v>
      </c>
      <c r="CK11">
        <f>'Quarterly data'!CL9</f>
        <v>5.9841448260409269E-3</v>
      </c>
      <c r="CL11">
        <f>'Quarterly data'!CM9</f>
        <v>6.9955756857513762E-3</v>
      </c>
      <c r="CM11">
        <f>'Quarterly data'!CN9</f>
        <v>6.1171018419023948E-3</v>
      </c>
      <c r="CN11">
        <f>'Quarterly data'!CO9</f>
        <v>7.3348260987320391E-3</v>
      </c>
      <c r="CO11">
        <f>'Quarterly data'!CP9</f>
        <v>8.4389968632314627E-3</v>
      </c>
      <c r="CP11">
        <f>'Quarterly data'!CQ9</f>
        <v>4.0838780498773097E-3</v>
      </c>
      <c r="CQ11">
        <f>'Quarterly data'!CR9</f>
        <v>5.0251721585614639E-3</v>
      </c>
      <c r="CR11">
        <f>'Quarterly data'!CS9</f>
        <v>2.7685267571928573E-3</v>
      </c>
      <c r="CS11">
        <f>'Quarterly data'!CT9</f>
        <v>2.658794675514331E-3</v>
      </c>
      <c r="CT11">
        <f>'Quarterly data'!CU9</f>
        <v>6.0391879491941136E-3</v>
      </c>
      <c r="CU11">
        <f>'Quarterly data'!CV9</f>
        <v>5.9377044630961606E-3</v>
      </c>
      <c r="CV11">
        <f>'Quarterly data'!CW9</f>
        <v>6.2361879602443882E-3</v>
      </c>
      <c r="CW11">
        <f>'Quarterly data'!CX9</f>
        <v>-4.8895388941327944E-4</v>
      </c>
      <c r="CX11">
        <f>'Quarterly data'!CY9</f>
        <v>-2.0269651954151424E-2</v>
      </c>
      <c r="CY11">
        <f>'Quarterly data'!CZ9</f>
        <v>-9.9033104019306539E-2</v>
      </c>
      <c r="CZ11">
        <f>'Quarterly data'!DA9</f>
        <v>9.5762635508716221E-2</v>
      </c>
      <c r="DA11">
        <f>'Quarterly data'!DB9</f>
        <v>9.1341538286282553E-3</v>
      </c>
      <c r="DB11">
        <f>'Quarterly data'!DC9</f>
        <v>9.3165614984211942E-3</v>
      </c>
      <c r="DC11">
        <f>'Quarterly data'!DD9</f>
        <v>1.9663701568295E-2</v>
      </c>
      <c r="DD11">
        <f>'Quarterly data'!DE9</f>
        <v>1.1959011271940989E-2</v>
      </c>
      <c r="DE11">
        <f>'Quarterly data'!DF9</f>
        <v>1.2764128990408796E-2</v>
      </c>
      <c r="DF11">
        <f>'Quarterly data'!DG9</f>
        <v>2.1864030360674303E-3</v>
      </c>
      <c r="DG11">
        <f>'Quarterly data'!DH9</f>
        <v>5.9086447160530131E-3</v>
      </c>
      <c r="DH11">
        <f>'Quarterly data'!DI9</f>
        <v>4.7798579231685956E-3</v>
      </c>
      <c r="DI11">
        <f>'Quarterly data'!DJ9</f>
        <v>2.8892644875520013E-3</v>
      </c>
      <c r="DJ11">
        <f>'Quarterly data'!DK9</f>
        <v>4.4817674732029467E-3</v>
      </c>
      <c r="DK11">
        <f>'Quarterly data'!DL9</f>
        <v>3.641244462200488E-3</v>
      </c>
      <c r="DL11">
        <f>'Quarterly data'!DM9</f>
        <v>3.5393229396407655E-3</v>
      </c>
      <c r="DM11">
        <f>'Quarterly data'!DN9</f>
        <v>3.4449223134254137E-3</v>
      </c>
      <c r="DN11">
        <f>'Quarterly data'!DO9</f>
        <v>2.4527487857879393E-3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2.2603017896212219E-3</v>
      </c>
      <c r="BT14" s="215">
        <f>'Quarterly data'!BU12</f>
        <v>4.2344810272383349E-3</v>
      </c>
      <c r="BU14" s="215">
        <f>'Quarterly data'!BV12</f>
        <v>3.3591325068900169E-3</v>
      </c>
      <c r="BV14" s="215">
        <f>'Quarterly data'!BW12</f>
        <v>4.4462958578947998E-3</v>
      </c>
      <c r="BW14" s="215">
        <f>'Quarterly data'!BX12</f>
        <v>1.8711813462901628E-3</v>
      </c>
      <c r="BX14" s="215">
        <f>'Quarterly data'!BY12</f>
        <v>3.1885502408965927E-3</v>
      </c>
      <c r="BY14" s="215">
        <f>'Quarterly data'!BZ12</f>
        <v>2.4936886697752847E-3</v>
      </c>
      <c r="BZ14" s="215">
        <f>'Quarterly data'!CA12</f>
        <v>4.2261323452716937E-3</v>
      </c>
      <c r="CA14" s="215">
        <f>'Quarterly data'!CB12</f>
        <v>5.3151658029468862E-3</v>
      </c>
      <c r="CB14" s="215">
        <f>'Quarterly data'!CC12</f>
        <v>3.0559354853194609E-3</v>
      </c>
      <c r="CC14" s="215">
        <f>'Quarterly data'!CD12</f>
        <v>1.3492112036996851E-3</v>
      </c>
      <c r="CD14" s="215">
        <f>'Quarterly data'!CE12</f>
        <v>2.2653890949204669E-3</v>
      </c>
      <c r="CE14" s="215">
        <f>'Quarterly data'!CF12</f>
        <v>4.5438754560043204E-3</v>
      </c>
      <c r="CF14" s="215">
        <f>'Quarterly data'!CG12</f>
        <v>3.0692139259547169E-3</v>
      </c>
      <c r="CG14" s="215">
        <f>'Quarterly data'!CH12</f>
        <v>5.7109155672452339E-4</v>
      </c>
      <c r="CH14" s="215">
        <f>'Quarterly data'!CI12</f>
        <v>1.1688577743877993E-3</v>
      </c>
      <c r="CI14" s="215">
        <f>'Quarterly data'!CJ12</f>
        <v>3.6821743826125353E-3</v>
      </c>
      <c r="CJ14" s="215">
        <f>'Quarterly data'!CK12</f>
        <v>2.6814089028710519E-3</v>
      </c>
      <c r="CK14" s="215">
        <f>'Quarterly data'!CL12</f>
        <v>3.1486000392000335E-3</v>
      </c>
      <c r="CL14" s="215">
        <f>'Quarterly data'!CM12</f>
        <v>3.9872379213929943E-3</v>
      </c>
      <c r="CM14" s="215">
        <f>'Quarterly data'!CN12</f>
        <v>2.8864219816095993E-3</v>
      </c>
      <c r="CN14" s="215">
        <f>'Quarterly data'!CO12</f>
        <v>3.551833225381662E-3</v>
      </c>
      <c r="CO14" s="215">
        <f>'Quarterly data'!CP12</f>
        <v>4.9621636874790376E-3</v>
      </c>
      <c r="CP14" s="215">
        <f>'Quarterly data'!CQ12</f>
        <v>4.6461788604721388E-3</v>
      </c>
      <c r="CQ14" s="215">
        <f>'Quarterly data'!CR12</f>
        <v>4.2667773363613826E-3</v>
      </c>
      <c r="CR14" s="215">
        <f>'Quarterly data'!CS12</f>
        <v>4.0963605605410791E-3</v>
      </c>
      <c r="CS14" s="215">
        <f>'Quarterly data'!CT12</f>
        <v>3.3590003390477907E-3</v>
      </c>
      <c r="CT14" s="215">
        <f>'Quarterly data'!CU12</f>
        <v>3.8837356952901025E-3</v>
      </c>
      <c r="CU14" s="215">
        <f>'Quarterly data'!CV12</f>
        <v>4.2759819015283362E-3</v>
      </c>
      <c r="CV14" s="215">
        <f>'Quarterly data'!CW12</f>
        <v>3.5107352124545965E-3</v>
      </c>
      <c r="CW14" s="215">
        <f>'Quarterly data'!CX12</f>
        <v>5.2156372154537056E-3</v>
      </c>
      <c r="CX14" s="215">
        <f>'Quarterly data'!CY12</f>
        <v>4.1851848318301688E-3</v>
      </c>
      <c r="CY14" s="215">
        <f>'Quarterly data'!CZ12</f>
        <v>6.6997331092217838E-3</v>
      </c>
      <c r="CZ14" s="215">
        <f>'Quarterly data'!DA12</f>
        <v>-1.4905425739446532E-3</v>
      </c>
      <c r="DA14" s="215">
        <f>'Quarterly data'!DB12</f>
        <v>6.125678833044601E-3</v>
      </c>
      <c r="DB14" s="215">
        <f>'Quarterly data'!DC12</f>
        <v>9.0012510746075858E-3</v>
      </c>
      <c r="DC14" s="215">
        <f>'Quarterly data'!DD12</f>
        <v>8.0447226025561758E-3</v>
      </c>
      <c r="DD14" s="215">
        <f>'Quarterly data'!DE12</f>
        <v>1.1814113292677231E-2</v>
      </c>
      <c r="DE14" s="215">
        <f>'Quarterly data'!DF12</f>
        <v>1.280706573124557E-2</v>
      </c>
      <c r="DF14" s="215">
        <f>'Quarterly data'!DG12</f>
        <v>1.7013913005196279E-2</v>
      </c>
      <c r="DG14" s="215">
        <f>'Quarterly data'!DH12</f>
        <v>1.6392859906164237E-2</v>
      </c>
      <c r="DH14" s="215">
        <f>'Quarterly data'!DI12</f>
        <v>9.55126731506728E-3</v>
      </c>
      <c r="DI14" s="215">
        <f>'Quarterly data'!DJ12</f>
        <v>1.4383155649210888E-2</v>
      </c>
      <c r="DJ14" s="215">
        <f>'Quarterly data'!DK12</f>
        <v>1.3590729936877821E-2</v>
      </c>
      <c r="DK14" s="215">
        <f>'Quarterly data'!DL12</f>
        <v>9.216293740202719E-3</v>
      </c>
      <c r="DL14" s="215">
        <f>'Quarterly data'!DM12</f>
        <v>8.5425022357379365E-3</v>
      </c>
      <c r="DM14" s="215">
        <f>'Quarterly data'!DN12</f>
        <v>6.9128446658237586E-3</v>
      </c>
      <c r="DN14" s="215">
        <f>'Quarterly data'!DO12</f>
        <v>6.4716166466771696E-3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120.030207387944</v>
      </c>
      <c r="BS19" s="215">
        <f>'Quarterly data'!BT17</f>
        <v>120.45004158572</v>
      </c>
      <c r="BT19" s="215">
        <f>'Quarterly data'!BU17</f>
        <v>120.33303029853801</v>
      </c>
      <c r="BU19" s="215">
        <f>'Quarterly data'!BV17</f>
        <v>119.66853722434</v>
      </c>
      <c r="BV19" s="215">
        <f>'Quarterly data'!BW17</f>
        <v>118.064171733764</v>
      </c>
      <c r="BW19" s="215">
        <f>'Quarterly data'!BX17</f>
        <v>116.92464601894</v>
      </c>
      <c r="BX19" s="215">
        <f>'Quarterly data'!BY17</f>
        <v>116.013683951693</v>
      </c>
      <c r="BY19" s="215">
        <f>'Quarterly data'!BZ17</f>
        <v>115.53901380996101</v>
      </c>
      <c r="BZ19" s="215">
        <f>'Quarterly data'!CA17</f>
        <v>115.878671822537</v>
      </c>
      <c r="CA19" s="215">
        <f>'Quarterly data'!CB17</f>
        <v>116.079936985053</v>
      </c>
      <c r="CB19" s="215">
        <f>'Quarterly data'!CC17</f>
        <v>116.18506403956501</v>
      </c>
      <c r="CC19" s="215">
        <f>'Quarterly data'!CD17</f>
        <v>115.87507926889501</v>
      </c>
      <c r="CD19" s="215">
        <f>'Quarterly data'!CE17</f>
        <v>114.923156961206</v>
      </c>
      <c r="CE19" s="215">
        <f>'Quarterly data'!CF17</f>
        <v>113.463940478585</v>
      </c>
      <c r="CF19" s="215">
        <f>'Quarterly data'!CG17</f>
        <v>111.669074412409</v>
      </c>
      <c r="CG19" s="215">
        <f>'Quarterly data'!CH17</f>
        <v>109.85676690020099</v>
      </c>
      <c r="CH19" s="215">
        <f>'Quarterly data'!CI17</f>
        <v>107.92729788564</v>
      </c>
      <c r="CI19" s="215">
        <f>'Quarterly data'!CJ17</f>
        <v>106.85193147894699</v>
      </c>
      <c r="CJ19" s="215">
        <f>'Quarterly data'!CK17</f>
        <v>106.269135367904</v>
      </c>
      <c r="CK19" s="215">
        <f>'Quarterly data'!CL17</f>
        <v>106.096425489092</v>
      </c>
      <c r="CL19" s="215">
        <f>'Quarterly data'!CM17</f>
        <v>106.425126559405</v>
      </c>
      <c r="CM19" s="215">
        <f>'Quarterly data'!CN17</f>
        <v>106.697212421288</v>
      </c>
      <c r="CN19" s="215">
        <f>'Quarterly data'!CO17</f>
        <v>107.075377597258</v>
      </c>
      <c r="CO19" s="215">
        <f>'Quarterly data'!CP17</f>
        <v>107.547242350734</v>
      </c>
      <c r="CP19" s="215">
        <f>'Quarterly data'!CQ17</f>
        <v>108.22603664799701</v>
      </c>
      <c r="CQ19" s="215">
        <f>'Quarterly data'!CR17</f>
        <v>108.854121265822</v>
      </c>
      <c r="CR19" s="215">
        <f>'Quarterly data'!CS17</f>
        <v>109.462341044986</v>
      </c>
      <c r="CS19" s="215">
        <f>'Quarterly data'!CT17</f>
        <v>109.920845014755</v>
      </c>
      <c r="CT19" s="215">
        <f>'Quarterly data'!CU17</f>
        <v>110.266878353785</v>
      </c>
      <c r="CU19" s="215">
        <f>'Quarterly data'!CV17</f>
        <v>110.034846464491</v>
      </c>
      <c r="CV19" s="215">
        <f>'Quarterly data'!CW17</f>
        <v>109.385500720563</v>
      </c>
      <c r="CW19" s="215">
        <f>'Quarterly data'!CX17</f>
        <v>108.420530648</v>
      </c>
      <c r="CX19" s="215">
        <f>'Quarterly data'!CY17</f>
        <v>106.651519497612</v>
      </c>
      <c r="CY19" s="215">
        <f>'Quarterly data'!CZ17</f>
        <v>105.847145224695</v>
      </c>
      <c r="CZ19" s="215">
        <f>'Quarterly data'!DA17</f>
        <v>105.658935617563</v>
      </c>
      <c r="DA19" s="215">
        <f>'Quarterly data'!DB17</f>
        <v>106.40311840908799</v>
      </c>
      <c r="DB19" s="215">
        <f>'Quarterly data'!DC17</f>
        <v>108.464214634656</v>
      </c>
      <c r="DC19" s="215">
        <f>'Quarterly data'!DD17</f>
        <v>111.319991889158</v>
      </c>
      <c r="DD19" s="215">
        <f>'Quarterly data'!DE17</f>
        <v>114.85981537618299</v>
      </c>
      <c r="DE19" s="215">
        <f>'Quarterly data'!DF17</f>
        <v>118.544605745826</v>
      </c>
      <c r="DF19" s="215">
        <f>'Quarterly data'!DG17</f>
        <v>122.773992911178</v>
      </c>
      <c r="DG19" s="215">
        <f>'Quarterly data'!DH17</f>
        <v>125.01389110309</v>
      </c>
      <c r="DH19" s="215">
        <f>'Quarterly data'!DI17</f>
        <v>126.024407053909</v>
      </c>
      <c r="DI19" s="215">
        <f>'Quarterly data'!DJ17</f>
        <v>125.89356413409899</v>
      </c>
      <c r="DJ19" s="215">
        <f>'Quarterly data'!DK17</f>
        <v>123.96072350239299</v>
      </c>
      <c r="DK19" s="215">
        <f>'Quarterly data'!DL17</f>
        <v>122.88815470260801</v>
      </c>
      <c r="DL19" s="215">
        <f>'Quarterly data'!DM17</f>
        <v>122.140339523671</v>
      </c>
      <c r="DM19" s="215">
        <f>'Quarterly data'!DN17</f>
        <v>122.021443805693</v>
      </c>
      <c r="DN19" s="215">
        <f>'Quarterly data'!DO17</f>
        <v>122.937904797654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242.843895549823</v>
      </c>
      <c r="BS23" s="215">
        <f>'Quarterly data'!BT19</f>
        <v>225.08664024186999</v>
      </c>
      <c r="BT23" s="215">
        <f>'Quarterly data'!BU19</f>
        <v>223.08500355817799</v>
      </c>
      <c r="BU23" s="215">
        <f>'Quarterly data'!BV19</f>
        <v>221.468364219009</v>
      </c>
      <c r="BV23" s="215">
        <f>'Quarterly data'!BW19</f>
        <v>227.321005980883</v>
      </c>
      <c r="BW23" s="215">
        <f>'Quarterly data'!BX19</f>
        <v>218.757537921824</v>
      </c>
      <c r="BX23" s="215">
        <f>'Quarterly data'!BY19</f>
        <v>229.53352049281301</v>
      </c>
      <c r="BY23" s="215">
        <f>'Quarterly data'!BZ19</f>
        <v>227.90750656528999</v>
      </c>
      <c r="BZ23" s="215">
        <f>'Quarterly data'!CA19</f>
        <v>229.464508504387</v>
      </c>
      <c r="CA23" s="215">
        <f>'Quarterly data'!CB19</f>
        <v>230.69254444135601</v>
      </c>
      <c r="CB23" s="215">
        <f>'Quarterly data'!CC19</f>
        <v>216.907707721816</v>
      </c>
      <c r="CC23" s="215">
        <f>'Quarterly data'!CD19</f>
        <v>172.21802084692999</v>
      </c>
      <c r="CD23" s="215">
        <f>'Quarterly data'!CE19</f>
        <v>127.99715127952101</v>
      </c>
      <c r="CE23" s="215">
        <f>'Quarterly data'!CF19</f>
        <v>134.056398572967</v>
      </c>
      <c r="CF23" s="215">
        <f>'Quarterly data'!CG19</f>
        <v>113.730486322402</v>
      </c>
      <c r="CG23" s="215">
        <f>'Quarterly data'!CH19</f>
        <v>100.14444865305801</v>
      </c>
      <c r="CH23" s="215">
        <f>'Quarterly data'!CI19</f>
        <v>81.029943301720095</v>
      </c>
      <c r="CI23" s="215">
        <f>'Quarterly data'!CJ19</f>
        <v>100.240128807945</v>
      </c>
      <c r="CJ23" s="215">
        <f>'Quarterly data'!CK19</f>
        <v>103.26084167509001</v>
      </c>
      <c r="CK23" s="215">
        <f>'Quarterly data'!CL19</f>
        <v>115.469086215243</v>
      </c>
      <c r="CL23" s="215">
        <f>'Quarterly data'!CM19</f>
        <v>123.072285690635</v>
      </c>
      <c r="CM23" s="215">
        <f>'Quarterly data'!CN19</f>
        <v>113.86478712349</v>
      </c>
      <c r="CN23" s="215">
        <f>'Quarterly data'!CO19</f>
        <v>118.156222212028</v>
      </c>
      <c r="CO23" s="215">
        <f>'Quarterly data'!CP19</f>
        <v>138.10949676474601</v>
      </c>
      <c r="CP23" s="215">
        <f>'Quarterly data'!CQ19</f>
        <v>149.10555280992</v>
      </c>
      <c r="CQ23" s="215">
        <f>'Quarterly data'!CR19</f>
        <v>159.27654338550499</v>
      </c>
      <c r="CR23" s="215">
        <f>'Quarterly data'!CS19</f>
        <v>166.74900264397201</v>
      </c>
      <c r="CS23" s="215">
        <f>'Quarterly data'!CT19</f>
        <v>151.007929842441</v>
      </c>
      <c r="CT23" s="215">
        <f>'Quarterly data'!CU19</f>
        <v>135.05368074227499</v>
      </c>
      <c r="CU23" s="215">
        <f>'Quarterly data'!CV19</f>
        <v>134.13926837934</v>
      </c>
      <c r="CV23" s="215">
        <f>'Quarterly data'!CW19</f>
        <v>121.76935135957901</v>
      </c>
      <c r="CW23" s="215">
        <f>'Quarterly data'!CX19</f>
        <v>126.177616297472</v>
      </c>
      <c r="CX23" s="215">
        <f>'Quarterly data'!CY19</f>
        <v>102.808533248456</v>
      </c>
      <c r="CY23" s="215">
        <f>'Quarterly data'!CZ19</f>
        <v>68.766525057512297</v>
      </c>
      <c r="CZ23" s="215">
        <f>'Quarterly data'!DA19</f>
        <v>90.313762799734803</v>
      </c>
      <c r="DA23" s="215">
        <f>'Quarterly data'!DB19</f>
        <v>104.930749402806</v>
      </c>
      <c r="DB23" s="215">
        <f>'Quarterly data'!DC19</f>
        <v>139.41590968961199</v>
      </c>
      <c r="DC23" s="215">
        <f>'Quarterly data'!DD19</f>
        <v>156.21544317047099</v>
      </c>
      <c r="DD23" s="215">
        <f>'Quarterly data'!DE19</f>
        <v>192.67849832809901</v>
      </c>
      <c r="DE23" s="215">
        <f>'Quarterly data'!DF19</f>
        <v>244.04503960763699</v>
      </c>
      <c r="DF23" s="215">
        <f>'Quarterly data'!DG19</f>
        <v>277.73650009523101</v>
      </c>
      <c r="DG23" s="215">
        <f>'Quarterly data'!DH19</f>
        <v>311.77721241872302</v>
      </c>
      <c r="DH23" s="215">
        <f>'Quarterly data'!DI19</f>
        <v>350.12388884559499</v>
      </c>
      <c r="DI23" s="215">
        <f>'Quarterly data'!DJ19</f>
        <v>258.40673529227797</v>
      </c>
      <c r="DJ23" s="215">
        <f>'Quarterly data'!DK19</f>
        <v>203.67137773532301</v>
      </c>
      <c r="DK23" s="215">
        <f>'Quarterly data'!DL19</f>
        <v>175.80578664329701</v>
      </c>
      <c r="DL23" s="215">
        <f>'Quarterly data'!DM19</f>
        <v>189.25054852504601</v>
      </c>
      <c r="DM23" s="215">
        <f>'Quarterly data'!DN19</f>
        <v>189.292346786492</v>
      </c>
      <c r="DN23" s="215">
        <f>'Quarterly data'!DO19</f>
        <v>175.570639324886</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112.41666185666099</v>
      </c>
      <c r="BS24" s="215">
        <f>'Quarterly data'!BT20</f>
        <v>103.003144697492</v>
      </c>
      <c r="BT24" s="215">
        <f>'Quarterly data'!BU20</f>
        <v>102.990684453228</v>
      </c>
      <c r="BU24" s="215">
        <f>'Quarterly data'!BV20</f>
        <v>101.975976953803</v>
      </c>
      <c r="BV24" s="215">
        <f>'Quarterly data'!BW20</f>
        <v>105.205773406947</v>
      </c>
      <c r="BW24" s="215">
        <f>'Quarterly data'!BX20</f>
        <v>99.367261967501094</v>
      </c>
      <c r="BX24" s="215">
        <f>'Quarterly data'!BY20</f>
        <v>107.44796526339999</v>
      </c>
      <c r="BY24" s="215">
        <f>'Quarterly data'!BZ20</f>
        <v>104.66626105778199</v>
      </c>
      <c r="BZ24" s="215">
        <f>'Quarterly data'!CA20</f>
        <v>103.80442247527</v>
      </c>
      <c r="CA24" s="215">
        <f>'Quarterly data'!CB20</f>
        <v>106.44512025012</v>
      </c>
      <c r="CB24" s="215">
        <f>'Quarterly data'!CC20</f>
        <v>100.46670932931799</v>
      </c>
      <c r="CC24" s="215">
        <f>'Quarterly data'!CD20</f>
        <v>74.588258454106196</v>
      </c>
      <c r="CD24" s="215">
        <f>'Quarterly data'!CE20</f>
        <v>51.848595959595897</v>
      </c>
      <c r="CE24" s="215">
        <f>'Quarterly data'!CF20</f>
        <v>60.516113516113499</v>
      </c>
      <c r="CF24" s="215">
        <f>'Quarterly data'!CG20</f>
        <v>49.019454378150002</v>
      </c>
      <c r="CG24" s="215">
        <f>'Quarterly data'!CH20</f>
        <v>42.263525524395</v>
      </c>
      <c r="CH24" s="215">
        <f>'Quarterly data'!CI20</f>
        <v>33.1382654704393</v>
      </c>
      <c r="CI24" s="215">
        <f>'Quarterly data'!CJ20</f>
        <v>45.288667628667604</v>
      </c>
      <c r="CJ24" s="215">
        <f>'Quarterly data'!CK20</f>
        <v>45.107305456218498</v>
      </c>
      <c r="CK24" s="215">
        <f>'Quarterly data'!CL20</f>
        <v>49.521190476190398</v>
      </c>
      <c r="CL24" s="215">
        <f>'Quarterly data'!CM20</f>
        <v>53.191375933245503</v>
      </c>
      <c r="CM24" s="215">
        <f>'Quarterly data'!CN20</f>
        <v>49.663256258234497</v>
      </c>
      <c r="CN24" s="215">
        <f>'Quarterly data'!CO20</f>
        <v>50.343225212790401</v>
      </c>
      <c r="CO24" s="215">
        <f>'Quarterly data'!CP20</f>
        <v>58.712722462722397</v>
      </c>
      <c r="CP24" s="215">
        <f>'Quarterly data'!CQ20</f>
        <v>64.743637900746606</v>
      </c>
      <c r="CQ24" s="215">
        <f>'Quarterly data'!CR20</f>
        <v>71.646128364389199</v>
      </c>
      <c r="CR24" s="215">
        <f>'Quarterly data'!CS20</f>
        <v>73.302795564338993</v>
      </c>
      <c r="CS24" s="215">
        <f>'Quarterly data'!CT20</f>
        <v>64.437560909300004</v>
      </c>
      <c r="CT24" s="215">
        <f>'Quarterly data'!CU20</f>
        <v>60.702674028065303</v>
      </c>
      <c r="CU24" s="215">
        <f>'Quarterly data'!CV20</f>
        <v>64.985770092226602</v>
      </c>
      <c r="CV24" s="215">
        <f>'Quarterly data'!CW20</f>
        <v>59.739888951627997</v>
      </c>
      <c r="CW24" s="215">
        <f>'Quarterly data'!CX20</f>
        <v>60.301003199698798</v>
      </c>
      <c r="CX24" s="215">
        <f>'Quarterly data'!CY20</f>
        <v>49.096131971892802</v>
      </c>
      <c r="CY24" s="215">
        <f>'Quarterly data'!CZ20</f>
        <v>31.451851851851799</v>
      </c>
      <c r="CZ24" s="215">
        <f>'Quarterly data'!DA20</f>
        <v>42.312498692933403</v>
      </c>
      <c r="DA24" s="215">
        <f>'Quarterly data'!DB20</f>
        <v>44.201507622811903</v>
      </c>
      <c r="DB24" s="215">
        <f>'Quarterly data'!DC20</f>
        <v>59.648475385323202</v>
      </c>
      <c r="DC24" s="215">
        <f>'Quarterly data'!DD20</f>
        <v>67.3508898508898</v>
      </c>
      <c r="DD24" s="215">
        <f>'Quarterly data'!DE20</f>
        <v>71.7073737373737</v>
      </c>
      <c r="DE24" s="215">
        <f>'Quarterly data'!DF20</f>
        <v>78.293173766652004</v>
      </c>
      <c r="DF24" s="215">
        <f>'Quarterly data'!DG20</f>
        <v>95.353100989187894</v>
      </c>
      <c r="DG24" s="215">
        <f>'Quarterly data'!DH20</f>
        <v>109.423566618566</v>
      </c>
      <c r="DH24" s="215">
        <f>'Quarterly data'!DI20</f>
        <v>95.474347616956194</v>
      </c>
      <c r="DI24" s="215">
        <f>'Quarterly data'!DJ20</f>
        <v>85.197222222222194</v>
      </c>
      <c r="DJ24" s="215">
        <f>'Quarterly data'!DK20</f>
        <v>79.560981554677099</v>
      </c>
      <c r="DK24" s="215">
        <f>'Quarterly data'!DL20</f>
        <v>76.476929292929199</v>
      </c>
      <c r="DL24" s="215">
        <f>'Quarterly data'!DM20</f>
        <v>84.926466528640404</v>
      </c>
      <c r="DM24" s="215">
        <f>'Quarterly data'!DN20</f>
        <v>81.415252525252498</v>
      </c>
      <c r="DN24" s="215">
        <f>'Quarterly data'!DO20</f>
        <v>80.851637911203099</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119.151550710325</v>
      </c>
      <c r="BS25" s="215">
        <f>'Quarterly data'!BT21</f>
        <v>117.459889235277</v>
      </c>
      <c r="BT25" s="215">
        <f>'Quarterly data'!BU21</f>
        <v>123.57621998352499</v>
      </c>
      <c r="BU25" s="215">
        <f>'Quarterly data'!BV21</f>
        <v>120.89542401369501</v>
      </c>
      <c r="BV25" s="215">
        <f>'Quarterly data'!BW21</f>
        <v>121.69744436821</v>
      </c>
      <c r="BW25" s="215">
        <f>'Quarterly data'!BX21</f>
        <v>125.062702079536</v>
      </c>
      <c r="BX25" s="215">
        <f>'Quarterly data'!BY21</f>
        <v>119.119316725435</v>
      </c>
      <c r="BY25" s="215">
        <f>'Quarterly data'!BZ21</f>
        <v>115.979515047365</v>
      </c>
      <c r="BZ25" s="215">
        <f>'Quarterly data'!CA21</f>
        <v>122.28920432723</v>
      </c>
      <c r="CA25" s="215">
        <f>'Quarterly data'!CB21</f>
        <v>126.184761186551</v>
      </c>
      <c r="CB25" s="215">
        <f>'Quarterly data'!CC21</f>
        <v>115.400103887082</v>
      </c>
      <c r="CC25" s="215">
        <f>'Quarterly data'!CD21</f>
        <v>110.557759746532</v>
      </c>
      <c r="CD25" s="215">
        <f>'Quarterly data'!CE21</f>
        <v>101.795663535228</v>
      </c>
      <c r="CE25" s="215">
        <f>'Quarterly data'!CF21</f>
        <v>100.601121057836</v>
      </c>
      <c r="CF25" s="215">
        <f>'Quarterly data'!CG21</f>
        <v>97.833033052715905</v>
      </c>
      <c r="CG25" s="215">
        <f>'Quarterly data'!CH21</f>
        <v>93.9721539140901</v>
      </c>
      <c r="CH25" s="215">
        <f>'Quarterly data'!CI21</f>
        <v>94.271838532230305</v>
      </c>
      <c r="CI25" s="215">
        <f>'Quarterly data'!CJ21</f>
        <v>101.70830169870101</v>
      </c>
      <c r="CJ25" s="215">
        <f>'Quarterly data'!CK21</f>
        <v>102.563132346039</v>
      </c>
      <c r="CK25" s="215">
        <f>'Quarterly data'!CL21</f>
        <v>101.45672742302899</v>
      </c>
      <c r="CL25" s="215">
        <f>'Quarterly data'!CM21</f>
        <v>105.641112082113</v>
      </c>
      <c r="CM25" s="215">
        <f>'Quarterly data'!CN21</f>
        <v>104.137546575524</v>
      </c>
      <c r="CN25" s="215">
        <f>'Quarterly data'!CO21</f>
        <v>103.226240190767</v>
      </c>
      <c r="CO25" s="215">
        <f>'Quarterly data'!CP21</f>
        <v>102.05009160353001</v>
      </c>
      <c r="CP25" s="215">
        <f>'Quarterly data'!CQ21</f>
        <v>106.163615742876</v>
      </c>
      <c r="CQ25" s="215">
        <f>'Quarterly data'!CR21</f>
        <v>106.40358337518801</v>
      </c>
      <c r="CR25" s="215">
        <f>'Quarterly data'!CS21</f>
        <v>99.097787853622606</v>
      </c>
      <c r="CS25" s="215">
        <f>'Quarterly data'!CT21</f>
        <v>98.327503925840603</v>
      </c>
      <c r="CT25" s="215">
        <f>'Quarterly data'!CU21</f>
        <v>99.124545279270905</v>
      </c>
      <c r="CU25" s="215">
        <f>'Quarterly data'!CV21</f>
        <v>99.944002140690401</v>
      </c>
      <c r="CV25" s="215">
        <f>'Quarterly data'!CW21</f>
        <v>98.188327501000202</v>
      </c>
      <c r="CW25" s="215">
        <f>'Quarterly data'!CX21</f>
        <v>100.20969880976099</v>
      </c>
      <c r="CX25" s="215">
        <f>'Quarterly data'!CY21</f>
        <v>101.275335679017</v>
      </c>
      <c r="CY25" s="215">
        <f>'Quarterly data'!CZ21</f>
        <v>96.413058561458996</v>
      </c>
      <c r="CZ25" s="215">
        <f>'Quarterly data'!DA21</f>
        <v>98.723000339574895</v>
      </c>
      <c r="DA25" s="215">
        <f>'Quarterly data'!DB21</f>
        <v>107.929748164622</v>
      </c>
      <c r="DB25" s="215">
        <f>'Quarterly data'!DC21</f>
        <v>119.73264721564099</v>
      </c>
      <c r="DC25" s="215">
        <f>'Quarterly data'!DD21</f>
        <v>131.76672395669999</v>
      </c>
      <c r="DD25" s="215">
        <f>'Quarterly data'!DE21</f>
        <v>129.80133303535399</v>
      </c>
      <c r="DE25" s="215">
        <f>'Quarterly data'!DF21</f>
        <v>132.158009812638</v>
      </c>
      <c r="DF25" s="215">
        <f>'Quarterly data'!DG21</f>
        <v>150.49857059155099</v>
      </c>
      <c r="DG25" s="215">
        <f>'Quarterly data'!DH21</f>
        <v>161.492207751601</v>
      </c>
      <c r="DH25" s="215">
        <f>'Quarterly data'!DI21</f>
        <v>140.030820676839</v>
      </c>
      <c r="DI25" s="215">
        <f>'Quarterly data'!DJ21</f>
        <v>137.58854973079201</v>
      </c>
      <c r="DJ25" s="215">
        <f>'Quarterly data'!DK21</f>
        <v>142.40391183100499</v>
      </c>
      <c r="DK25" s="215">
        <f>'Quarterly data'!DL21</f>
        <v>140.273528420036</v>
      </c>
      <c r="DL25" s="215">
        <f>'Quarterly data'!DM21</f>
        <v>133.02025995426499</v>
      </c>
      <c r="DM25" s="215">
        <f>'Quarterly data'!DN21</f>
        <v>134.01358432051401</v>
      </c>
      <c r="DN25" s="215">
        <f>'Quarterly data'!DO21</f>
        <v>135.213067979474</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136.696382126305</v>
      </c>
      <c r="BS26" s="215">
        <f>'Quarterly data'!BT22</f>
        <v>131.49743037114999</v>
      </c>
      <c r="BT26" s="215">
        <f>'Quarterly data'!BU22</f>
        <v>122.011240402041</v>
      </c>
      <c r="BU26" s="215">
        <f>'Quarterly data'!BV22</f>
        <v>123.36946189547299</v>
      </c>
      <c r="BV26" s="215">
        <f>'Quarterly data'!BW22</f>
        <v>125.23645775067899</v>
      </c>
      <c r="BW26" s="215">
        <f>'Quarterly data'!BX22</f>
        <v>124.954018717678</v>
      </c>
      <c r="BX26" s="215">
        <f>'Quarterly data'!BY22</f>
        <v>119.522310153516</v>
      </c>
      <c r="BY26" s="215">
        <f>'Quarterly data'!BZ22</f>
        <v>119.293149341722</v>
      </c>
      <c r="BZ26" s="215">
        <f>'Quarterly data'!CA22</f>
        <v>119.291244297289</v>
      </c>
      <c r="CA26" s="215">
        <f>'Quarterly data'!CB22</f>
        <v>117.42837312118699</v>
      </c>
      <c r="CB26" s="215">
        <f>'Quarterly data'!CC22</f>
        <v>109.78593165557101</v>
      </c>
      <c r="CC26" s="215">
        <f>'Quarterly data'!CD22</f>
        <v>105.10042015265</v>
      </c>
      <c r="CD26" s="215">
        <f>'Quarterly data'!CE22</f>
        <v>104.094744493747</v>
      </c>
      <c r="CE26" s="215">
        <f>'Quarterly data'!CF22</f>
        <v>104.666543083069</v>
      </c>
      <c r="CF26" s="215">
        <f>'Quarterly data'!CG22</f>
        <v>97.545961233562807</v>
      </c>
      <c r="CG26" s="215">
        <f>'Quarterly data'!CH22</f>
        <v>94.406890517510902</v>
      </c>
      <c r="CH26" s="215">
        <f>'Quarterly data'!CI22</f>
        <v>94.569023303350804</v>
      </c>
      <c r="CI26" s="215">
        <f>'Quarterly data'!CJ22</f>
        <v>100.580522892178</v>
      </c>
      <c r="CJ26" s="215">
        <f>'Quarterly data'!CK22</f>
        <v>101.847906978979</v>
      </c>
      <c r="CK26" s="215">
        <f>'Quarterly data'!CL22</f>
        <v>103.002546825491</v>
      </c>
      <c r="CL26" s="215">
        <f>'Quarterly data'!CM22</f>
        <v>109.684141605514</v>
      </c>
      <c r="CM26" s="215">
        <f>'Quarterly data'!CN22</f>
        <v>106.639678526626</v>
      </c>
      <c r="CN26" s="215">
        <f>'Quarterly data'!CO22</f>
        <v>103.00231902985399</v>
      </c>
      <c r="CO26" s="215">
        <f>'Quarterly data'!CP22</f>
        <v>102.208013546205</v>
      </c>
      <c r="CP26" s="215">
        <f>'Quarterly data'!CQ22</f>
        <v>110.315569564969</v>
      </c>
      <c r="CQ26" s="215">
        <f>'Quarterly data'!CR22</f>
        <v>110.188796157271</v>
      </c>
      <c r="CR26" s="215">
        <f>'Quarterly data'!CS22</f>
        <v>106.631990865451</v>
      </c>
      <c r="CS26" s="215">
        <f>'Quarterly data'!CT22</f>
        <v>102.826486981538</v>
      </c>
      <c r="CT26" s="215">
        <f>'Quarterly data'!CU22</f>
        <v>104.520903169294</v>
      </c>
      <c r="CU26" s="215">
        <f>'Quarterly data'!CV22</f>
        <v>105.26022255402</v>
      </c>
      <c r="CV26" s="215">
        <f>'Quarterly data'!CW22</f>
        <v>98.754405496420702</v>
      </c>
      <c r="CW26" s="215">
        <f>'Quarterly data'!CX22</f>
        <v>98.111809165460897</v>
      </c>
      <c r="CX26" s="215">
        <f>'Quarterly data'!CY22</f>
        <v>98.870199063315596</v>
      </c>
      <c r="CY26" s="215">
        <f>'Quarterly data'!CZ22</f>
        <v>91.973478077030094</v>
      </c>
      <c r="CZ26" s="215">
        <f>'Quarterly data'!DA22</f>
        <v>95.308470519232401</v>
      </c>
      <c r="DA26" s="215">
        <f>'Quarterly data'!DB22</f>
        <v>106.61854405430201</v>
      </c>
      <c r="DB26" s="215">
        <f>'Quarterly data'!DC22</f>
        <v>112.06541680617001</v>
      </c>
      <c r="DC26" s="215">
        <f>'Quarterly data'!DD22</f>
        <v>116.91769192589</v>
      </c>
      <c r="DD26" s="215">
        <f>'Quarterly data'!DE22</f>
        <v>110.336348908939</v>
      </c>
      <c r="DE26" s="215">
        <f>'Quarterly data'!DF22</f>
        <v>114.20581187027101</v>
      </c>
      <c r="DF26" s="215">
        <f>'Quarterly data'!DG22</f>
        <v>125.33964269250799</v>
      </c>
      <c r="DG26" s="215">
        <f>'Quarterly data'!DH22</f>
        <v>132.83885090676301</v>
      </c>
      <c r="DH26" s="215">
        <f>'Quarterly data'!DI22</f>
        <v>115.97340382717699</v>
      </c>
      <c r="DI26" s="215">
        <f>'Quarterly data'!DJ22</f>
        <v>105.41970777407801</v>
      </c>
      <c r="DJ26" s="215">
        <f>'Quarterly data'!DK22</f>
        <v>102.611150253982</v>
      </c>
      <c r="DK26" s="215">
        <f>'Quarterly data'!DL22</f>
        <v>100.773471897218</v>
      </c>
      <c r="DL26" s="215">
        <f>'Quarterly data'!DM22</f>
        <v>101.207460720548</v>
      </c>
      <c r="DM26" s="215">
        <f>'Quarterly data'!DN22</f>
        <v>100.353581864417</v>
      </c>
      <c r="DN26" s="215">
        <f>'Quarterly data'!DO22</f>
        <v>108.130336037803</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160.21553195102101</v>
      </c>
      <c r="BS27" s="215">
        <f>'Quarterly data'!BT23</f>
        <v>149.12727935628899</v>
      </c>
      <c r="BT27" s="215">
        <f>'Quarterly data'!BU23</f>
        <v>143.56007168915301</v>
      </c>
      <c r="BU27" s="215">
        <f>'Quarterly data'!BV23</f>
        <v>147.309754635627</v>
      </c>
      <c r="BV27" s="215">
        <f>'Quarterly data'!BW23</f>
        <v>148.65161504948301</v>
      </c>
      <c r="BW27" s="215">
        <f>'Quarterly data'!BX23</f>
        <v>134.94336623497799</v>
      </c>
      <c r="BX27" s="215">
        <f>'Quarterly data'!BY23</f>
        <v>131.09004376171899</v>
      </c>
      <c r="BY27" s="215">
        <f>'Quarterly data'!BZ23</f>
        <v>132.01450781328401</v>
      </c>
      <c r="BZ27" s="215">
        <f>'Quarterly data'!CA23</f>
        <v>131.97589662585401</v>
      </c>
      <c r="CA27" s="215">
        <f>'Quarterly data'!CB23</f>
        <v>138.970129743168</v>
      </c>
      <c r="CB27" s="215">
        <f>'Quarterly data'!CC23</f>
        <v>143.61827055485401</v>
      </c>
      <c r="CC27" s="215">
        <f>'Quarterly data'!CD23</f>
        <v>132.23173350846301</v>
      </c>
      <c r="CD27" s="215">
        <f>'Quarterly data'!CE23</f>
        <v>116.43545578022599</v>
      </c>
      <c r="CE27" s="215">
        <f>'Quarterly data'!CF23</f>
        <v>113.351430968904</v>
      </c>
      <c r="CF27" s="215">
        <f>'Quarterly data'!CG23</f>
        <v>101.19706716184599</v>
      </c>
      <c r="CG27" s="215">
        <f>'Quarterly data'!CH23</f>
        <v>91.434035229744694</v>
      </c>
      <c r="CH27" s="215">
        <f>'Quarterly data'!CI23</f>
        <v>90.500301970199402</v>
      </c>
      <c r="CI27" s="215">
        <f>'Quarterly data'!CJ23</f>
        <v>96.636711520545404</v>
      </c>
      <c r="CJ27" s="215">
        <f>'Quarterly data'!CK23</f>
        <v>100.89638593509</v>
      </c>
      <c r="CK27" s="215">
        <f>'Quarterly data'!CL23</f>
        <v>111.966600574164</v>
      </c>
      <c r="CL27" s="215">
        <f>'Quarterly data'!CM23</f>
        <v>125.76864477216699</v>
      </c>
      <c r="CM27" s="215">
        <f>'Quarterly data'!CN23</f>
        <v>112.805883048769</v>
      </c>
      <c r="CN27" s="215">
        <f>'Quarterly data'!CO23</f>
        <v>123.43509285454699</v>
      </c>
      <c r="CO27" s="215">
        <f>'Quarterly data'!CP23</f>
        <v>126.74514466337</v>
      </c>
      <c r="CP27" s="215">
        <f>'Quarterly data'!CQ23</f>
        <v>135.56567123324999</v>
      </c>
      <c r="CQ27" s="215">
        <f>'Quarterly data'!CR23</f>
        <v>134.51856268775299</v>
      </c>
      <c r="CR27" s="215">
        <f>'Quarterly data'!CS23</f>
        <v>125.51079880402899</v>
      </c>
      <c r="CS27" s="215">
        <f>'Quarterly data'!CT23</f>
        <v>125.554259015737</v>
      </c>
      <c r="CT27" s="215">
        <f>'Quarterly data'!CU23</f>
        <v>131.94420575435001</v>
      </c>
      <c r="CU27" s="215">
        <f>'Quarterly data'!CV23</f>
        <v>140.08870212055501</v>
      </c>
      <c r="CV27" s="215">
        <f>'Quarterly data'!CW23</f>
        <v>138.606575401258</v>
      </c>
      <c r="CW27" s="215">
        <f>'Quarterly data'!CX23</f>
        <v>130.64183762292001</v>
      </c>
      <c r="CX27" s="215">
        <f>'Quarterly data'!CY23</f>
        <v>126.764676032964</v>
      </c>
      <c r="CY27" s="215">
        <f>'Quarterly data'!CZ23</f>
        <v>123.182146279547</v>
      </c>
      <c r="CZ27" s="215">
        <f>'Quarterly data'!DA23</f>
        <v>147.01823824176901</v>
      </c>
      <c r="DA27" s="215">
        <f>'Quarterly data'!DB23</f>
        <v>163.07507277840301</v>
      </c>
      <c r="DB27" s="215">
        <f>'Quarterly data'!DC23</f>
        <v>193.60173569841399</v>
      </c>
      <c r="DC27" s="215">
        <f>'Quarterly data'!DD23</f>
        <v>224.860677022961</v>
      </c>
      <c r="DD27" s="215">
        <f>'Quarterly data'!DE23</f>
        <v>214.14888192772199</v>
      </c>
      <c r="DE27" s="215">
        <f>'Quarterly data'!DF23</f>
        <v>189.03886555230201</v>
      </c>
      <c r="DF27" s="215">
        <f>'Quarterly data'!DG23</f>
        <v>219.655490298236</v>
      </c>
      <c r="DG27" s="215">
        <f>'Quarterly data'!DH23</f>
        <v>213.261418766068</v>
      </c>
      <c r="DH27" s="215">
        <f>'Quarterly data'!DI23</f>
        <v>171.022762368553</v>
      </c>
      <c r="DI27" s="215">
        <f>'Quarterly data'!DJ23</f>
        <v>171.64084338089299</v>
      </c>
      <c r="DJ27" s="215">
        <f>'Quarterly data'!DK23</f>
        <v>203.83514554282999</v>
      </c>
      <c r="DK27" s="215">
        <f>'Quarterly data'!DL23</f>
        <v>184.230228455819</v>
      </c>
      <c r="DL27" s="215">
        <f>'Quarterly data'!DM23</f>
        <v>179.609582617591</v>
      </c>
      <c r="DM27" s="215">
        <f>'Quarterly data'!DN23</f>
        <v>186.51531753741</v>
      </c>
      <c r="DN27" s="215">
        <f>'Quarterly data'!DO23</f>
        <v>184.56476162432301</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220.87344877344799</v>
      </c>
      <c r="BS29" s="215">
        <f>'Quarterly data'!BT24</f>
        <v>181.500006901311</v>
      </c>
      <c r="BT29" s="215">
        <f>'Quarterly data'!BU24</f>
        <v>181.41575230566499</v>
      </c>
      <c r="BU29" s="215">
        <f>'Quarterly data'!BV24</f>
        <v>161.97712466277599</v>
      </c>
      <c r="BV29" s="215">
        <f>'Quarterly data'!BW24</f>
        <v>152.10149551414699</v>
      </c>
      <c r="BW29" s="215">
        <f>'Quarterly data'!BX24</f>
        <v>145.077468379446</v>
      </c>
      <c r="BX29" s="215">
        <f>'Quarterly data'!BY24</f>
        <v>135.274303594955</v>
      </c>
      <c r="BY29" s="215">
        <f>'Quarterly data'!BZ24</f>
        <v>125.484081811907</v>
      </c>
      <c r="BZ29" s="215">
        <f>'Quarterly data'!CA24</f>
        <v>173.41614251207699</v>
      </c>
      <c r="CA29" s="215">
        <f>'Quarterly data'!CB24</f>
        <v>211.86259018759</v>
      </c>
      <c r="CB29" s="215">
        <f>'Quarterly data'!CC24</f>
        <v>206.795606374302</v>
      </c>
      <c r="CC29" s="215">
        <f>'Quarterly data'!CD24</f>
        <v>209.34924637681101</v>
      </c>
      <c r="CD29" s="215">
        <f>'Quarterly data'!CE24</f>
        <v>176.41692424242399</v>
      </c>
      <c r="CE29" s="215">
        <f>'Quarterly data'!CF24</f>
        <v>160.74519480519399</v>
      </c>
      <c r="CF29" s="215">
        <f>'Quarterly data'!CG24</f>
        <v>152.50555775142701</v>
      </c>
      <c r="CG29" s="215">
        <f>'Quarterly data'!CH24</f>
        <v>149.947066629023</v>
      </c>
      <c r="CH29" s="215">
        <f>'Quarterly data'!CI24</f>
        <v>150.254403036577</v>
      </c>
      <c r="CI29" s="215">
        <f>'Quarterly data'!CJ24</f>
        <v>158.28814574314501</v>
      </c>
      <c r="CJ29" s="215">
        <f>'Quarterly data'!CK24</f>
        <v>171.86685613903001</v>
      </c>
      <c r="CK29" s="215">
        <f>'Quarterly data'!CL24</f>
        <v>174.95053391053301</v>
      </c>
      <c r="CL29" s="215">
        <f>'Quarterly data'!CM24</f>
        <v>165.038054018445</v>
      </c>
      <c r="CM29" s="215">
        <f>'Quarterly data'!CN24</f>
        <v>149.59890909090899</v>
      </c>
      <c r="CN29" s="215">
        <f>'Quarterly data'!CO24</f>
        <v>148.74690821255999</v>
      </c>
      <c r="CO29" s="215">
        <f>'Quarterly data'!CP24</f>
        <v>139.63994227994201</v>
      </c>
      <c r="CP29" s="215">
        <f>'Quarterly data'!CQ24</f>
        <v>136.69955928853699</v>
      </c>
      <c r="CQ29" s="215">
        <f>'Quarterly data'!CR24</f>
        <v>134.660966183574</v>
      </c>
      <c r="CR29" s="215">
        <f>'Quarterly data'!CS24</f>
        <v>125.66316864295101</v>
      </c>
      <c r="CS29" s="215">
        <f>'Quarterly data'!CT24</f>
        <v>133.836012610577</v>
      </c>
      <c r="CT29" s="215">
        <f>'Quarterly data'!CU24</f>
        <v>126.899987577639</v>
      </c>
      <c r="CU29" s="215">
        <f>'Quarterly data'!CV24</f>
        <v>123.754361660079</v>
      </c>
      <c r="CV29" s="215">
        <f>'Quarterly data'!CW24</f>
        <v>130.214755317146</v>
      </c>
      <c r="CW29" s="215">
        <f>'Quarterly data'!CX24</f>
        <v>141.35394127611499</v>
      </c>
      <c r="CX29" s="215">
        <f>'Quarterly data'!CY24</f>
        <v>142.25476482213401</v>
      </c>
      <c r="CY29" s="215">
        <f>'Quarterly data'!CZ24</f>
        <v>148.68888167388101</v>
      </c>
      <c r="CZ29" s="215">
        <f>'Quarterly data'!DA24</f>
        <v>158.80561453039701</v>
      </c>
      <c r="DA29" s="215">
        <f>'Quarterly data'!DB24</f>
        <v>153.578539117887</v>
      </c>
      <c r="DB29" s="215">
        <f>'Quarterly data'!DC24</f>
        <v>164.76646445824699</v>
      </c>
      <c r="DC29" s="215">
        <f>'Quarterly data'!DD24</f>
        <v>182.392012987013</v>
      </c>
      <c r="DD29" s="215">
        <f>'Quarterly data'!DE24</f>
        <v>215.49075757575699</v>
      </c>
      <c r="DE29" s="215">
        <f>'Quarterly data'!DF24</f>
        <v>256.12688186209903</v>
      </c>
      <c r="DF29" s="215">
        <f>'Quarterly data'!DG24</f>
        <v>269.96946894409899</v>
      </c>
      <c r="DG29" s="215">
        <f>'Quarterly data'!DH24</f>
        <v>266.53693362193297</v>
      </c>
      <c r="DH29" s="215">
        <f>'Quarterly data'!DI24</f>
        <v>263.96080588493601</v>
      </c>
      <c r="DI29" s="215">
        <f>'Quarterly data'!DJ24</f>
        <v>221.396399711399</v>
      </c>
      <c r="DJ29" s="215">
        <f>'Quarterly data'!DK24</f>
        <v>219.64330434782599</v>
      </c>
      <c r="DK29" s="215">
        <f>'Quarterly data'!DL24</f>
        <v>219.15393478260799</v>
      </c>
      <c r="DL29" s="215">
        <f>'Quarterly data'!DM24</f>
        <v>187.81009661835699</v>
      </c>
      <c r="DM29" s="215">
        <f>'Quarterly data'!DN24</f>
        <v>197.231673881673</v>
      </c>
      <c r="DN29" s="215">
        <f>'Quarterly data'!DO24</f>
        <v>207.19193236714901</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73.412675302720004</v>
      </c>
      <c r="BS30" s="215">
        <f>'Quarterly data'!BT26</f>
        <v>82.086142383844006</v>
      </c>
      <c r="BT30" s="215">
        <f>'Quarterly data'!BU26</f>
        <v>84.618181090154806</v>
      </c>
      <c r="BU30" s="215">
        <f>'Quarterly data'!BV26</f>
        <v>86.442121402219698</v>
      </c>
      <c r="BV30" s="215">
        <f>'Quarterly data'!BW26</f>
        <v>91.811544321576605</v>
      </c>
      <c r="BW30" s="215">
        <f>'Quarterly data'!BX26</f>
        <v>99.110717531837196</v>
      </c>
      <c r="BX30" s="215">
        <f>'Quarterly data'!BY26</f>
        <v>97.273733000967695</v>
      </c>
      <c r="BY30" s="215">
        <f>'Quarterly data'!BZ26</f>
        <v>97.162473738098996</v>
      </c>
      <c r="BZ30" s="215">
        <f>'Quarterly data'!CA26</f>
        <v>103.944163780886</v>
      </c>
      <c r="CA30" s="215">
        <f>'Quarterly data'!CB26</f>
        <v>107.349323801298</v>
      </c>
      <c r="CB30" s="215">
        <f>'Quarterly data'!CC26</f>
        <v>105.66363384570199</v>
      </c>
      <c r="CC30" s="215">
        <f>'Quarterly data'!CD26</f>
        <v>109.31953384971</v>
      </c>
      <c r="CD30" s="215">
        <f>'Quarterly data'!CE26</f>
        <v>99.431324689545406</v>
      </c>
      <c r="CE30" s="215">
        <f>'Quarterly data'!CF26</f>
        <v>100.464345262763</v>
      </c>
      <c r="CF30" s="215">
        <f>'Quarterly data'!CG26</f>
        <v>79.590019112911705</v>
      </c>
      <c r="CG30" s="215">
        <f>'Quarterly data'!CH26</f>
        <v>72.061104427915794</v>
      </c>
      <c r="CH30" s="215">
        <f>'Quarterly data'!CI26</f>
        <v>72.735828203560999</v>
      </c>
      <c r="CI30" s="215">
        <f>'Quarterly data'!CJ26</f>
        <v>72.9495279590043</v>
      </c>
      <c r="CJ30" s="215">
        <f>'Quarterly data'!CK26</f>
        <v>73.360676043106494</v>
      </c>
      <c r="CK30" s="215">
        <f>'Quarterly data'!CL26</f>
        <v>74.063134502705594</v>
      </c>
      <c r="CL30" s="215">
        <f>'Quarterly data'!CM26</f>
        <v>75.7857431989124</v>
      </c>
      <c r="CM30" s="215">
        <f>'Quarterly data'!CN26</f>
        <v>74.420500389051398</v>
      </c>
      <c r="CN30" s="215">
        <f>'Quarterly data'!CO26</f>
        <v>65.634699211193904</v>
      </c>
      <c r="CO30" s="215">
        <f>'Quarterly data'!CP26</f>
        <v>60.974688983694001</v>
      </c>
      <c r="CP30" s="215">
        <f>'Quarterly data'!CQ26</f>
        <v>66.396122249133697</v>
      </c>
      <c r="CQ30" s="215">
        <f>'Quarterly data'!CR26</f>
        <v>62.481866126818502</v>
      </c>
      <c r="CR30" s="215">
        <f>'Quarterly data'!CS26</f>
        <v>57.649529752968299</v>
      </c>
      <c r="CS30" s="215">
        <f>'Quarterly data'!CT26</f>
        <v>53.274603136425696</v>
      </c>
      <c r="CT30" s="215">
        <f>'Quarterly data'!CU26</f>
        <v>47.432608836702499</v>
      </c>
      <c r="CU30" s="215">
        <f>'Quarterly data'!CV26</f>
        <v>42.707846226689</v>
      </c>
      <c r="CV30" s="215">
        <f>'Quarterly data'!CW26</f>
        <v>34.4158769173834</v>
      </c>
      <c r="CW30" s="215">
        <f>'Quarterly data'!CX26</f>
        <v>38.671752484656203</v>
      </c>
      <c r="CX30" s="215">
        <f>'Quarterly data'!CY26</f>
        <v>39.226486741932803</v>
      </c>
      <c r="CY30" s="215">
        <f>'Quarterly data'!CZ26</f>
        <v>35.412096528232297</v>
      </c>
      <c r="CZ30" s="215">
        <f>'Quarterly data'!DA26</f>
        <v>29.525372750127001</v>
      </c>
      <c r="DA30" s="215">
        <f>'Quarterly data'!DB26</f>
        <v>30.104897477355198</v>
      </c>
      <c r="DB30" s="215">
        <f>'Quarterly data'!DC26</f>
        <v>37.904705644179401</v>
      </c>
      <c r="DC30" s="215">
        <f>'Quarterly data'!DD26</f>
        <v>40.446767276709899</v>
      </c>
      <c r="DD30" s="215">
        <f>'Quarterly data'!DE26</f>
        <v>54.127626920151499</v>
      </c>
      <c r="DE30" s="215">
        <f>'Quarterly data'!DF26</f>
        <v>57.196067886320002</v>
      </c>
      <c r="DF30" s="215">
        <f>'Quarterly data'!DG26</f>
        <v>58.054542559143499</v>
      </c>
      <c r="DG30" s="215">
        <f>'Quarterly data'!DH26</f>
        <v>57.7024350482179</v>
      </c>
      <c r="DH30" s="215">
        <f>'Quarterly data'!DI26</f>
        <v>56.917119280000001</v>
      </c>
      <c r="DI30" s="215">
        <f>'Quarterly data'!DJ26</f>
        <v>57.551790306666597</v>
      </c>
      <c r="DJ30" s="215">
        <f>'Quarterly data'!DK26</f>
        <v>58.580295546666598</v>
      </c>
      <c r="DK30" s="215">
        <f>'Quarterly data'!DL26</f>
        <v>59.757258559999997</v>
      </c>
      <c r="DL30" s="215">
        <f>'Quarterly data'!DM26</f>
        <v>58.468579669999997</v>
      </c>
      <c r="DM30" s="215">
        <f>'Quarterly data'!DN26</f>
        <v>57.729758750000002</v>
      </c>
      <c r="DN30" s="215">
        <f>'Quarterly data'!DO26</f>
        <v>58.410880913333301</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1690.8369408369399</v>
      </c>
      <c r="BS31" s="215">
        <f>'Quarterly data'!BT27</f>
        <v>1610.7559011164201</v>
      </c>
      <c r="BT31" s="215">
        <f>'Quarterly data'!BU27</f>
        <v>1654.7977272727201</v>
      </c>
      <c r="BU31" s="215">
        <f>'Quarterly data'!BV27</f>
        <v>1718.8922149887601</v>
      </c>
      <c r="BV31" s="215">
        <f>'Quarterly data'!BW27</f>
        <v>1630.46818181818</v>
      </c>
      <c r="BW31" s="215">
        <f>'Quarterly data'!BX27</f>
        <v>1413.6486111111101</v>
      </c>
      <c r="BX31" s="215">
        <f>'Quarterly data'!BY27</f>
        <v>1327.53892339544</v>
      </c>
      <c r="BY31" s="215">
        <f>'Quarterly data'!BZ27</f>
        <v>1272.46966298596</v>
      </c>
      <c r="BZ31" s="215">
        <f>'Quarterly data'!CA27</f>
        <v>1293.9512626262599</v>
      </c>
      <c r="CA31" s="215">
        <f>'Quarterly data'!CB27</f>
        <v>1288.5400793650699</v>
      </c>
      <c r="CB31" s="215">
        <f>'Quarterly data'!CC27</f>
        <v>1281.9243577075099</v>
      </c>
      <c r="CC31" s="215">
        <f>'Quarterly data'!CD27</f>
        <v>1200.3595347063299</v>
      </c>
      <c r="CD31" s="215">
        <f>'Quarterly data'!CE27</f>
        <v>1219.22076118326</v>
      </c>
      <c r="CE31" s="215">
        <f>'Quarterly data'!CF27</f>
        <v>1192.82239234449</v>
      </c>
      <c r="CF31" s="215">
        <f>'Quarterly data'!CG27</f>
        <v>1124.0145915678499</v>
      </c>
      <c r="CG31" s="215">
        <f>'Quarterly data'!CH27</f>
        <v>1104.4001556922599</v>
      </c>
      <c r="CH31" s="215">
        <f>'Quarterly data'!CI27</f>
        <v>1181.2083333333301</v>
      </c>
      <c r="CI31" s="215">
        <f>'Quarterly data'!CJ27</f>
        <v>1259.35465007215</v>
      </c>
      <c r="CJ31" s="215">
        <f>'Quarterly data'!CK27</f>
        <v>1334.8147907647899</v>
      </c>
      <c r="CK31" s="215">
        <f>'Quarterly data'!CL27</f>
        <v>1217.9837902837901</v>
      </c>
      <c r="CL31" s="215">
        <f>'Quarterly data'!CM27</f>
        <v>1219.35588164251</v>
      </c>
      <c r="CM31" s="215">
        <f>'Quarterly data'!CN27</f>
        <v>1256.96311928811</v>
      </c>
      <c r="CN31" s="215">
        <f>'Quarterly data'!CO27</f>
        <v>1277.83863636363</v>
      </c>
      <c r="CO31" s="215">
        <f>'Quarterly data'!CP27</f>
        <v>1274.35120320855</v>
      </c>
      <c r="CP31" s="215">
        <f>'Quarterly data'!CQ27</f>
        <v>1329.2826839826801</v>
      </c>
      <c r="CQ31" s="215">
        <f>'Quarterly data'!CR27</f>
        <v>1306.4442857142801</v>
      </c>
      <c r="CR31" s="215">
        <f>'Quarterly data'!CS27</f>
        <v>1212.74765151515</v>
      </c>
      <c r="CS31" s="215">
        <f>'Quarterly data'!CT27</f>
        <v>1228.08748740603</v>
      </c>
      <c r="CT31" s="215">
        <f>'Quarterly data'!CU27</f>
        <v>1304.2360245310199</v>
      </c>
      <c r="CU31" s="215">
        <f>'Quarterly data'!CV27</f>
        <v>1309.8117063492</v>
      </c>
      <c r="CV31" s="215">
        <f>'Quarterly data'!CW27</f>
        <v>1474.3633885438201</v>
      </c>
      <c r="CW31" s="215">
        <f>'Quarterly data'!CX27</f>
        <v>1480.2870370370299</v>
      </c>
      <c r="CX31" s="215">
        <f>'Quarterly data'!CY27</f>
        <v>1583.23416666666</v>
      </c>
      <c r="CY31" s="215">
        <f>'Quarterly data'!CZ27</f>
        <v>1710.5099202551801</v>
      </c>
      <c r="CZ31" s="215">
        <f>'Quarterly data'!DA27</f>
        <v>1911.18587740761</v>
      </c>
      <c r="DA31" s="215">
        <f>'Quarterly data'!DB27</f>
        <v>1873.2410401002501</v>
      </c>
      <c r="DB31" s="215">
        <f>'Quarterly data'!DC27</f>
        <v>1797.79608695652</v>
      </c>
      <c r="DC31" s="215">
        <f>'Quarterly data'!DD27</f>
        <v>1817.2678030303</v>
      </c>
      <c r="DD31" s="215">
        <f>'Quarterly data'!DE27</f>
        <v>1789.4381673881601</v>
      </c>
      <c r="DE31" s="215">
        <f>'Quarterly data'!DF27</f>
        <v>1794.5804947976001</v>
      </c>
      <c r="DF31" s="215">
        <f>'Quarterly data'!DG27</f>
        <v>1873.62942028985</v>
      </c>
      <c r="DG31" s="215">
        <f>'Quarterly data'!DH27</f>
        <v>1873.5990909090899</v>
      </c>
      <c r="DH31" s="215">
        <f>'Quarterly data'!DI27</f>
        <v>1728.24042223477</v>
      </c>
      <c r="DI31" s="215">
        <f>'Quarterly data'!DJ27</f>
        <v>1730.6444949494901</v>
      </c>
      <c r="DJ31" s="215">
        <f>'Quarterly data'!DK27</f>
        <v>1887.70560210803</v>
      </c>
      <c r="DK31" s="215">
        <f>'Quarterly data'!DL27</f>
        <v>1978.0746976284499</v>
      </c>
      <c r="DL31" s="215">
        <f>'Quarterly data'!DM27</f>
        <v>1928.3356452726</v>
      </c>
      <c r="DM31" s="215">
        <f>'Quarterly data'!DN27</f>
        <v>1978.1555194805101</v>
      </c>
      <c r="DN31" s="215">
        <f>'Quarterly data'!DO27</f>
        <v>2073.5994893029601</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339.75757575757598</v>
      </c>
      <c r="BS32" s="215">
        <f>'Quarterly data'!BT25</f>
        <v>341</v>
      </c>
      <c r="BT32" s="215">
        <f>'Quarterly data'!BU25</f>
        <v>352.332342036765</v>
      </c>
      <c r="BU32" s="215">
        <f>'Quarterly data'!BV25</f>
        <v>362.570580174832</v>
      </c>
      <c r="BV32" s="215">
        <f>'Quarterly data'!BW25</f>
        <v>319.05469281494101</v>
      </c>
      <c r="BW32" s="215">
        <f>'Quarterly data'!BX25</f>
        <v>264.23267826940003</v>
      </c>
      <c r="BX32" s="215">
        <f>'Quarterly data'!BY25</f>
        <v>244.89697631095399</v>
      </c>
      <c r="BY32" s="215">
        <f>'Quarterly data'!BZ25</f>
        <v>234.22068183821401</v>
      </c>
      <c r="BZ32" s="215">
        <f>'Quarterly data'!CA25</f>
        <v>247.90083424291899</v>
      </c>
      <c r="CA32" s="215">
        <f>'Quarterly data'!CB25</f>
        <v>222.20800000151499</v>
      </c>
      <c r="CB32" s="215">
        <f>'Quarterly data'!CC25</f>
        <v>233.708593520161</v>
      </c>
      <c r="CC32" s="215">
        <f>'Quarterly data'!CD25</f>
        <v>247.61278454637599</v>
      </c>
      <c r="CD32" s="215">
        <f>'Quarterly data'!CE25</f>
        <v>291.176800012424</v>
      </c>
      <c r="CE32" s="215">
        <f>'Quarterly data'!CF25</f>
        <v>320.14175661002798</v>
      </c>
      <c r="CF32" s="215">
        <f>'Quarterly data'!CG25</f>
        <v>387.193237631633</v>
      </c>
      <c r="CG32" s="215">
        <f>'Quarterly data'!CH25</f>
        <v>363.03491695349402</v>
      </c>
      <c r="CH32" s="215">
        <f>'Quarterly data'!CI25</f>
        <v>290.26497354223602</v>
      </c>
      <c r="CI32" s="215">
        <f>'Quarterly data'!CJ25</f>
        <v>251.38539682135601</v>
      </c>
      <c r="CJ32" s="215">
        <f>'Quarterly data'!CK25</f>
        <v>284.671110183785</v>
      </c>
      <c r="CK32" s="215">
        <f>'Quarterly data'!CL25</f>
        <v>323.39659258932102</v>
      </c>
      <c r="CL32" s="215">
        <f>'Quarterly data'!CM25</f>
        <v>369.23743575238399</v>
      </c>
      <c r="CM32" s="215">
        <f>'Quarterly data'!CN25</f>
        <v>371.59876715745003</v>
      </c>
      <c r="CN32" s="215">
        <f>'Quarterly data'!CO25</f>
        <v>365.19617392104902</v>
      </c>
      <c r="CO32" s="215">
        <f>'Quarterly data'!CP25</f>
        <v>342.77346673318903</v>
      </c>
      <c r="CP32" s="215">
        <f>'Quarterly data'!CQ25</f>
        <v>334.74191447070501</v>
      </c>
      <c r="CQ32" s="215">
        <f>'Quarterly data'!CR25</f>
        <v>297.516964625051</v>
      </c>
      <c r="CR32" s="215">
        <f>'Quarterly data'!CS25</f>
        <v>282.05219833589501</v>
      </c>
      <c r="CS32" s="215">
        <f>'Quarterly data'!CT25</f>
        <v>278.729506382605</v>
      </c>
      <c r="CT32" s="215">
        <f>'Quarterly data'!CU25</f>
        <v>272.99500361116202</v>
      </c>
      <c r="CU32" s="215">
        <f>'Quarterly data'!CV25</f>
        <v>262.04412912643602</v>
      </c>
      <c r="CV32" s="215">
        <f>'Quarterly data'!CW25</f>
        <v>258.744421895627</v>
      </c>
      <c r="CW32" s="215">
        <f>'Quarterly data'!CX25</f>
        <v>279.32178180542002</v>
      </c>
      <c r="CX32" s="215">
        <f>'Quarterly data'!CY25</f>
        <v>269.30200106051302</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22942.147907647901</v>
      </c>
      <c r="BS33" s="215">
        <f>'Quarterly data'!BT28</f>
        <v>20555.087320574101</v>
      </c>
      <c r="BT33" s="215">
        <f>'Quarterly data'!BU28</f>
        <v>19330.970075757501</v>
      </c>
      <c r="BU33" s="215">
        <f>'Quarterly data'!BV28</f>
        <v>21609.219523611398</v>
      </c>
      <c r="BV33" s="215">
        <f>'Quarterly data'!BW28</f>
        <v>24037.545075757502</v>
      </c>
      <c r="BW33" s="215">
        <f>'Quarterly data'!BX28</f>
        <v>20879.553968253898</v>
      </c>
      <c r="BX33" s="215">
        <f>'Quarterly data'!BY28</f>
        <v>21312.370600414</v>
      </c>
      <c r="BY33" s="215">
        <f>'Quarterly data'!BZ28</f>
        <v>22896.8643029675</v>
      </c>
      <c r="BZ33" s="215">
        <f>'Quarterly data'!CA28</f>
        <v>22636.282720057701</v>
      </c>
      <c r="CA33" s="215">
        <f>'Quarterly data'!CB28</f>
        <v>23146.15</v>
      </c>
      <c r="CB33" s="215">
        <f>'Quarterly data'!CC28</f>
        <v>21915.1945322793</v>
      </c>
      <c r="CC33" s="215">
        <f>'Quarterly data'!CD28</f>
        <v>19897.8674430641</v>
      </c>
      <c r="CD33" s="215">
        <f>'Quarterly data'!CE28</f>
        <v>18369.9802128427</v>
      </c>
      <c r="CE33" s="215">
        <f>'Quarterly data'!CF28</f>
        <v>15589.803429027101</v>
      </c>
      <c r="CF33" s="215">
        <f>'Quarterly data'!CG28</f>
        <v>15229.5495059288</v>
      </c>
      <c r="CG33" s="215">
        <f>'Quarterly data'!CH28</f>
        <v>15077.1966089466</v>
      </c>
      <c r="CH33" s="215">
        <f>'Quarterly data'!CI28</f>
        <v>15438.6043650793</v>
      </c>
      <c r="CI33" s="215">
        <f>'Quarterly data'!CJ28</f>
        <v>16902.119155844099</v>
      </c>
      <c r="CJ33" s="215">
        <f>'Quarterly data'!CK28</f>
        <v>18584.257215007201</v>
      </c>
      <c r="CK33" s="215">
        <f>'Quarterly data'!CL28</f>
        <v>20810.067604617601</v>
      </c>
      <c r="CL33" s="215">
        <f>'Quarterly data'!CM28</f>
        <v>20004.485455486501</v>
      </c>
      <c r="CM33" s="215">
        <f>'Quarterly data'!CN28</f>
        <v>19923.164562289501</v>
      </c>
      <c r="CN33" s="215">
        <f>'Quarterly data'!CO28</f>
        <v>20513.698412698399</v>
      </c>
      <c r="CO33" s="215">
        <f>'Quarterly data'!CP28</f>
        <v>19803.327352471999</v>
      </c>
      <c r="CP33" s="215">
        <f>'Quarterly data'!CQ28</f>
        <v>21186.799855699799</v>
      </c>
      <c r="CQ33" s="215">
        <f>'Quarterly data'!CR28</f>
        <v>20936.819047618999</v>
      </c>
      <c r="CR33" s="215">
        <f>'Quarterly data'!CS28</f>
        <v>19308.564393939301</v>
      </c>
      <c r="CS33" s="215">
        <f>'Quarterly data'!CT28</f>
        <v>19148.640281533801</v>
      </c>
      <c r="CT33" s="215">
        <f>'Quarterly data'!CU28</f>
        <v>21038.368253968201</v>
      </c>
      <c r="CU33" s="215">
        <f>'Quarterly data'!CV28</f>
        <v>19773.801587301499</v>
      </c>
      <c r="CV33" s="215">
        <f>'Quarterly data'!CW28</f>
        <v>17139.151656314702</v>
      </c>
      <c r="CW33" s="215">
        <f>'Quarterly data'!CX28</f>
        <v>16693.305831607999</v>
      </c>
      <c r="CX33" s="215">
        <f>'Quarterly data'!CY28</f>
        <v>16266.796969696899</v>
      </c>
      <c r="CY33" s="215">
        <f>'Quarterly data'!CZ28</f>
        <v>15730.853110047799</v>
      </c>
      <c r="CZ33" s="215">
        <f>'Quarterly data'!DA28</f>
        <v>17693.846621808101</v>
      </c>
      <c r="DA33" s="215">
        <f>'Quarterly data'!DB28</f>
        <v>18810.3411471861</v>
      </c>
      <c r="DB33" s="215">
        <f>'Quarterly data'!DC28</f>
        <v>25098.995833333302</v>
      </c>
      <c r="DC33" s="215">
        <f>'Quarterly data'!DD28</f>
        <v>31038.290151515099</v>
      </c>
      <c r="DD33" s="215">
        <f>'Quarterly data'!DE28</f>
        <v>34643.8281818182</v>
      </c>
      <c r="DE33" s="215">
        <f>'Quarterly data'!DF28</f>
        <v>38768.042229437197</v>
      </c>
      <c r="DF33" s="215">
        <f>'Quarterly data'!DG28</f>
        <v>43241.574065217399</v>
      </c>
      <c r="DG33" s="215">
        <f>'Quarterly data'!DH28</f>
        <v>36968.251031745996</v>
      </c>
      <c r="DH33" s="215">
        <f>'Quarterly data'!DI28</f>
        <v>23726.653632285499</v>
      </c>
      <c r="DI33" s="215">
        <f>'Quarterly data'!DJ28</f>
        <v>21596.667972582902</v>
      </c>
      <c r="DJ33" s="215">
        <f>'Quarterly data'!DK28</f>
        <v>26287.489916996001</v>
      </c>
      <c r="DK33" s="215">
        <f>'Quarterly data'!DL28</f>
        <v>26151.589947298999</v>
      </c>
      <c r="DL33" s="215">
        <f>'Quarterly data'!DM28</f>
        <v>26785.821476880599</v>
      </c>
      <c r="DM33" s="215">
        <f>'Quarterly data'!DN28</f>
        <v>24424.082128427101</v>
      </c>
      <c r="DN33" s="215">
        <f>'Quarterly data'!DO28</f>
        <v>26233.045341614899</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1.31099862933333</v>
      </c>
      <c r="BS35" s="215">
        <f>'Quarterly data'!BT31</f>
        <v>1.2825643879999999</v>
      </c>
      <c r="BT35" s="215">
        <f>'Quarterly data'!BU31</f>
        <v>1.251470369</v>
      </c>
      <c r="BU35" s="215">
        <f>'Quarterly data'!BV31</f>
        <v>1.29737565333333</v>
      </c>
      <c r="BV35" s="215">
        <f>'Quarterly data'!BW31</f>
        <v>1.3203565150000001</v>
      </c>
      <c r="BW35" s="215">
        <f>'Quarterly data'!BX31</f>
        <v>1.3065598483333301</v>
      </c>
      <c r="BX35" s="215">
        <f>'Quarterly data'!BY31</f>
        <v>1.3245845063333299</v>
      </c>
      <c r="BY35" s="215">
        <f>'Quarterly data'!BZ31</f>
        <v>1.3610487093333301</v>
      </c>
      <c r="BZ35" s="215">
        <f>'Quarterly data'!CA31</f>
        <v>1.3697083693333301</v>
      </c>
      <c r="CA35" s="215">
        <f>'Quarterly data'!CB31</f>
        <v>1.3712341269999999</v>
      </c>
      <c r="CB35" s="215">
        <f>'Quarterly data'!CC31</f>
        <v>1.3252210929999999</v>
      </c>
      <c r="CC35" s="215">
        <f>'Quarterly data'!CD31</f>
        <v>1.2492090819999999</v>
      </c>
      <c r="CD35" s="215">
        <f>'Quarterly data'!CE31</f>
        <v>1.126955505</v>
      </c>
      <c r="CE35" s="215">
        <f>'Quarterly data'!CF31</f>
        <v>1.104735909</v>
      </c>
      <c r="CF35" s="215">
        <f>'Quarterly data'!CG31</f>
        <v>1.11186706833333</v>
      </c>
      <c r="CG35" s="215">
        <f>'Quarterly data'!CH31</f>
        <v>1.0949424243333299</v>
      </c>
      <c r="CH35" s="215">
        <f>'Quarterly data'!CI31</f>
        <v>1.1017423016666601</v>
      </c>
      <c r="CI35" s="215">
        <f>'Quarterly data'!CJ31</f>
        <v>1.12930634933333</v>
      </c>
      <c r="CJ35" s="215">
        <f>'Quarterly data'!CK31</f>
        <v>1.1164117950000001</v>
      </c>
      <c r="CK35" s="215">
        <f>'Quarterly data'!CL31</f>
        <v>1.078930231</v>
      </c>
      <c r="CL35" s="215">
        <f>'Quarterly data'!CM31</f>
        <v>1.0647251579999999</v>
      </c>
      <c r="CM35" s="215">
        <f>'Quarterly data'!CN31</f>
        <v>1.1003207073333301</v>
      </c>
      <c r="CN35" s="215">
        <f>'Quarterly data'!CO31</f>
        <v>1.1744151140000001</v>
      </c>
      <c r="CO35" s="215">
        <f>'Quarterly data'!CP31</f>
        <v>1.177669139</v>
      </c>
      <c r="CP35" s="215">
        <f>'Quarterly data'!CQ31</f>
        <v>1.2294496826666601</v>
      </c>
      <c r="CQ35" s="215">
        <f>'Quarterly data'!CR31</f>
        <v>1.1922270993333299</v>
      </c>
      <c r="CR35" s="215">
        <f>'Quarterly data'!CS31</f>
        <v>1.163112793</v>
      </c>
      <c r="CS35" s="215">
        <f>'Quarterly data'!CT31</f>
        <v>1.1411705883333301</v>
      </c>
      <c r="CT35" s="215">
        <f>'Quarterly data'!CU31</f>
        <v>1.13566784266666</v>
      </c>
      <c r="CU35" s="215">
        <f>'Quarterly data'!CV31</f>
        <v>1.123874697</v>
      </c>
      <c r="CV35" s="215">
        <f>'Quarterly data'!CW31</f>
        <v>1.11161744433333</v>
      </c>
      <c r="CW35" s="215">
        <f>'Quarterly data'!CX31</f>
        <v>1.1072322533333301</v>
      </c>
      <c r="CX35" s="215">
        <f>'Quarterly data'!CY31</f>
        <v>1.1022924243333301</v>
      </c>
      <c r="CY35" s="215">
        <f>'Quarterly data'!CZ31</f>
        <v>1.1006113636666599</v>
      </c>
      <c r="CZ35" s="215">
        <f>'Quarterly data'!DA31</f>
        <v>1.1694631876666599</v>
      </c>
      <c r="DA35" s="215">
        <f>'Quarterly data'!DB31</f>
        <v>1.1927604616666601</v>
      </c>
      <c r="DB35" s="215">
        <f>'Quarterly data'!DC31</f>
        <v>1.20559456533333</v>
      </c>
      <c r="DC35" s="215">
        <f>'Quarterly data'!DD31</f>
        <v>1.2057365223333301</v>
      </c>
      <c r="DD35" s="215">
        <f>'Quarterly data'!DE31</f>
        <v>1.1787984846666599</v>
      </c>
      <c r="DE35" s="215">
        <f>'Quarterly data'!DF31</f>
        <v>1.1439768083333299</v>
      </c>
      <c r="DF35" s="215">
        <f>'Quarterly data'!DG31</f>
        <v>1.12251109033333</v>
      </c>
      <c r="DG35" s="215">
        <f>'Quarterly data'!DH31</f>
        <v>1.06543516733333</v>
      </c>
      <c r="DH35" s="215">
        <f>'Quarterly data'!DI31</f>
        <v>1.00703707556666</v>
      </c>
      <c r="DI35" s="215">
        <f>'Quarterly data'!DJ31</f>
        <v>1.0205249639</v>
      </c>
      <c r="DJ35" s="215">
        <f>'Quarterly data'!DK31</f>
        <v>1.0729975363333299</v>
      </c>
      <c r="DK35" s="215">
        <f>'Quarterly data'!DL31</f>
        <v>1.0891695286666601</v>
      </c>
      <c r="DL35" s="215">
        <f>'Quarterly data'!DM31</f>
        <v>1.0883607316666599</v>
      </c>
      <c r="DM35" s="215">
        <f>'Quarterly data'!DN31</f>
        <v>1.07579417833333</v>
      </c>
      <c r="DN35" s="215">
        <f>'Quarterly data'!DO31</f>
        <v>1.0857350216666599</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0.65372044040781296</v>
      </c>
      <c r="BT36" s="215">
        <f>'Quarterly data'!BU32</f>
        <v>0.65837411079741004</v>
      </c>
      <c r="BU36" s="215">
        <f>'Quarterly data'!BV32</f>
        <v>0.65096486832020795</v>
      </c>
      <c r="BV36" s="215">
        <f>'Quarterly data'!BW32</f>
        <v>0.65714034197925097</v>
      </c>
      <c r="BW36" s="215">
        <f>'Quarterly data'!BX32</f>
        <v>0.66406269751095903</v>
      </c>
      <c r="BX36" s="215">
        <f>'Quarterly data'!BY32</f>
        <v>0.659986337352646</v>
      </c>
      <c r="BY36" s="215">
        <f>'Quarterly data'!BZ32</f>
        <v>0.65107555007538598</v>
      </c>
      <c r="BZ36" s="215">
        <f>'Quarterly data'!CA32</f>
        <v>0.64897101890377995</v>
      </c>
      <c r="CA36" s="215">
        <f>'Quarterly data'!CB32</f>
        <v>0.647033396521833</v>
      </c>
      <c r="CB36" s="215">
        <f>'Quarterly data'!CC32</f>
        <v>0.65702333365000098</v>
      </c>
      <c r="CC36" s="215">
        <f>'Quarterly data'!CD32</f>
        <v>0.68030313720399005</v>
      </c>
      <c r="CD36" s="215">
        <f>'Quarterly data'!CE32</f>
        <v>0.71130147218670203</v>
      </c>
      <c r="CE36" s="215">
        <f>'Quarterly data'!CF32</f>
        <v>0.71549036244030495</v>
      </c>
      <c r="CF36" s="215">
        <f>'Quarterly data'!CG32</f>
        <v>0.71350255575193899</v>
      </c>
      <c r="CG36" s="215">
        <f>'Quarterly data'!CH32</f>
        <v>0.71876154421272598</v>
      </c>
      <c r="CH36" s="215">
        <f>'Quarterly data'!CI32</f>
        <v>0.71943216328409698</v>
      </c>
      <c r="CI36" s="215">
        <f>'Quarterly data'!CJ32</f>
        <v>0.70959877397587501</v>
      </c>
      <c r="CJ36" s="215">
        <f>'Quarterly data'!CK32</f>
        <v>0.71625382263969395</v>
      </c>
      <c r="CK36" s="215">
        <f>'Quarterly data'!CL32</f>
        <v>0.73272919959539995</v>
      </c>
      <c r="CL36" s="215">
        <f>'Quarterly data'!CM32</f>
        <v>0.73862511349152704</v>
      </c>
      <c r="CM36" s="215">
        <f>'Quarterly data'!CN32</f>
        <v>0.72830389461654099</v>
      </c>
      <c r="CN36" s="215">
        <f>'Quarterly data'!CO32</f>
        <v>0.70975967293034803</v>
      </c>
      <c r="CO36" s="215">
        <f>'Quarterly data'!CP32</f>
        <v>0.70870029044424798</v>
      </c>
      <c r="CP36" s="215">
        <f>'Quarterly data'!CQ32</f>
        <v>0.69085953113619103</v>
      </c>
      <c r="CQ36" s="215">
        <f>'Quarterly data'!CR32</f>
        <v>0.69958535139313005</v>
      </c>
      <c r="CR36" s="215">
        <f>'Quarterly data'!CS32</f>
        <v>0.71415746192558605</v>
      </c>
      <c r="CS36" s="215">
        <f>'Quarterly data'!CT32</f>
        <v>0.72104643044509098</v>
      </c>
      <c r="CT36" s="215">
        <f>'Quarterly data'!CU32</f>
        <v>0.71815010253739697</v>
      </c>
      <c r="CU36" s="215">
        <f>'Quarterly data'!CV32</f>
        <v>0.72213047707214295</v>
      </c>
      <c r="CV36" s="215">
        <f>'Quarterly data'!CW32</f>
        <v>0.72773490797550799</v>
      </c>
      <c r="CW36" s="215">
        <f>'Quarterly data'!CX32</f>
        <v>0.72709676265548495</v>
      </c>
      <c r="CX36" s="215">
        <f>'Quarterly data'!CY32</f>
        <v>0.72798471721845004</v>
      </c>
      <c r="CY36" s="215">
        <f>'Quarterly data'!CZ32</f>
        <v>0.73050118224893001</v>
      </c>
      <c r="CZ36" s="215">
        <f>'Quarterly data'!DA32</f>
        <v>0.71159403516432396</v>
      </c>
      <c r="DA36" s="215">
        <f>'Quarterly data'!DB32</f>
        <v>0.70209848823732701</v>
      </c>
      <c r="DB36" s="215">
        <f>'Quarterly data'!DC32</f>
        <v>0.69605202116604503</v>
      </c>
      <c r="DC36" s="215">
        <f>'Quarterly data'!DD32</f>
        <v>0.69693099321001095</v>
      </c>
      <c r="DD36" s="215">
        <f>'Quarterly data'!DE32</f>
        <v>0.70329270033968605</v>
      </c>
      <c r="DE36" s="215">
        <f>'Quarterly data'!DF32</f>
        <v>0.71184159124838198</v>
      </c>
      <c r="DF36" s="215">
        <f>'Quarterly data'!DG32</f>
        <v>0.71719596112832296</v>
      </c>
      <c r="DG36" s="215">
        <f>'Quarterly data'!DH32</f>
        <v>0.74176627439120302</v>
      </c>
      <c r="DH36" s="215">
        <f>'Quarterly data'!DI32</f>
        <v>0.76501122207702799</v>
      </c>
      <c r="DI36" s="215">
        <f>'Quarterly data'!DJ32</f>
        <v>0.76739441218264004</v>
      </c>
      <c r="DJ36" s="215">
        <f>'Quarterly data'!DK32</f>
        <v>0.74641461470853199</v>
      </c>
      <c r="DK36" s="215">
        <f>'Quarterly data'!DL32</f>
        <v>0.74556565399068098</v>
      </c>
      <c r="DL36" s="215">
        <f>'Quarterly data'!DM32</f>
        <v>0.75061065317791398</v>
      </c>
      <c r="DM36" s="215">
        <f>'Quarterly data'!DN32</f>
        <v>0.75594167181118399</v>
      </c>
      <c r="DN36" s="215">
        <f>'Quarterly data'!DO32</f>
        <v>0.75204816026683396</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9.67453125E-2</v>
      </c>
      <c r="CA39" s="215">
        <f>'Quarterly data'!CB35</f>
        <v>8.3838461538461501E-2</v>
      </c>
      <c r="CB39" s="215">
        <f>'Quarterly data'!CC35</f>
        <v>-1.5806060606060601E-2</v>
      </c>
      <c r="CC39" s="215">
        <f>'Quarterly data'!CD35</f>
        <v>-4.2534848484848502E-2</v>
      </c>
      <c r="CD39" s="215">
        <f>'Quarterly data'!CE35</f>
        <v>-0.16427</v>
      </c>
      <c r="CE39" s="215">
        <f>'Quarterly data'!CF35</f>
        <v>-0.21822</v>
      </c>
      <c r="CF39" s="215">
        <f>'Quarterly data'!CG35</f>
        <v>-0.2382</v>
      </c>
      <c r="CG39" s="215">
        <f>'Quarterly data'!CH35</f>
        <v>-0.28774</v>
      </c>
      <c r="CH39" s="215">
        <f>'Quarterly data'!CI35</f>
        <v>-0.47484307692307698</v>
      </c>
      <c r="CI39" s="215">
        <f>'Quarterly data'!CJ35</f>
        <v>-0.55059999999999998</v>
      </c>
      <c r="CJ39" s="215">
        <f>'Quarterly data'!CK35</f>
        <v>-0.70170757575757503</v>
      </c>
      <c r="CK39" s="215">
        <f>'Quarterly data'!CL35</f>
        <v>-0.85607846153846101</v>
      </c>
      <c r="CL39" s="215">
        <f>'Quarterly data'!CM35</f>
        <v>-0.87179692307692302</v>
      </c>
      <c r="CM39" s="215">
        <f>'Quarterly data'!CN35</f>
        <v>-0.76135846153846198</v>
      </c>
      <c r="CN39" s="215">
        <f>'Quarterly data'!CO35</f>
        <v>-0.77306153846153802</v>
      </c>
      <c r="CO39" s="215">
        <f>'Quarterly data'!CP35</f>
        <v>-0.83701230769230806</v>
      </c>
      <c r="CP39" s="215">
        <f>'Quarterly data'!CQ35</f>
        <v>-0.72846307692307699</v>
      </c>
      <c r="CQ39" s="215">
        <f>'Quarterly data'!CR35</f>
        <v>-0.70827230769230798</v>
      </c>
      <c r="CR39" s="215">
        <f>'Quarterly data'!CS35</f>
        <v>-0.72409076923076898</v>
      </c>
      <c r="CS39" s="215">
        <f>'Quarterly data'!CT35</f>
        <v>-0.79467575757575803</v>
      </c>
      <c r="CT39" s="215">
        <f>'Quarterly data'!CU35</f>
        <v>-0.61965000000000003</v>
      </c>
      <c r="CU39" s="215">
        <f>'Quarterly data'!CV35</f>
        <v>-0.60911230769230795</v>
      </c>
      <c r="CV39" s="215">
        <f>'Quarterly data'!CW35</f>
        <v>-0.74295454545454598</v>
      </c>
      <c r="CW39" s="215">
        <f>'Quarterly data'!CX35</f>
        <v>-0.68216818181818195</v>
      </c>
      <c r="CX39" s="215">
        <f>'Quarterly data'!CY35</f>
        <v>-0.67303230769230704</v>
      </c>
      <c r="CY39" s="215">
        <f>'Quarterly data'!CZ35</f>
        <v>-0.59571384615384604</v>
      </c>
      <c r="CZ39" s="215">
        <f>'Quarterly data'!DA35</f>
        <v>-0.67581818181818198</v>
      </c>
      <c r="DA39" s="215">
        <f>'Quarterly data'!DB35</f>
        <v>-0.73619999999999997</v>
      </c>
      <c r="DB39" s="215">
        <f>'Quarterly data'!DC35</f>
        <v>-0.64861250000000004</v>
      </c>
      <c r="DC39" s="215">
        <f>'Quarterly data'!DD35</f>
        <v>-0.65051846153846205</v>
      </c>
      <c r="DD39" s="215">
        <f>'Quarterly data'!DE35</f>
        <v>-0.70654242424242397</v>
      </c>
      <c r="DE39" s="215">
        <f>'Quarterly data'!DF35</f>
        <v>-0.83950000000000002</v>
      </c>
      <c r="DF39" s="215">
        <f>'Quarterly data'!DG35</f>
        <v>-0.74510312499999998</v>
      </c>
      <c r="DG39" s="215">
        <f>'Quarterly data'!DH35</f>
        <v>-0.46406153846153803</v>
      </c>
      <c r="DH39" s="215">
        <f>'Quarterly data'!DI35</f>
        <v>0.30509999999999998</v>
      </c>
      <c r="DI39" s="215">
        <f>'Quarterly data'!DJ35</f>
        <v>1.5343968750000001</v>
      </c>
      <c r="DJ39" s="215">
        <f>'Quarterly data'!DK35</f>
        <v>2.6044955555555598</v>
      </c>
      <c r="DK39" s="215">
        <f>'Quarterly data'!DL35</f>
        <v>2.9837681318681302</v>
      </c>
      <c r="DL39" s="215">
        <f>'Quarterly data'!DM35</f>
        <v>3.3729010869565199</v>
      </c>
      <c r="DM39" s="215">
        <f>'Quarterly data'!DN35</f>
        <v>3.61629130434783</v>
      </c>
      <c r="DN39" s="215">
        <f>'Quarterly data'!DO35</f>
        <v>3.7443516483516501</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1711</v>
      </c>
      <c r="CV61" s="273">
        <f>'Quarterly data'!CW61</f>
        <v>1406</v>
      </c>
      <c r="CW61" s="273">
        <f>'Quarterly data'!CX61</f>
        <v>1824</v>
      </c>
      <c r="CX61" s="273">
        <f>'Quarterly data'!CY61</f>
        <v>1768</v>
      </c>
      <c r="CY61" s="273">
        <f>'Quarterly data'!CZ61</f>
        <v>1812</v>
      </c>
      <c r="CZ61" s="273">
        <f>'Quarterly data'!DA61</f>
        <v>1550</v>
      </c>
      <c r="DA61" s="273">
        <f>'Quarterly data'!DB61</f>
        <v>2171</v>
      </c>
      <c r="DB61" s="273">
        <f>'Quarterly data'!DC61</f>
        <v>1813</v>
      </c>
      <c r="DC61" s="273">
        <f>'Quarterly data'!DD61</f>
        <v>1996</v>
      </c>
      <c r="DD61" s="273">
        <f>'Quarterly data'!DE61</f>
        <v>1568</v>
      </c>
      <c r="DE61" s="273">
        <f>'Quarterly data'!DF61</f>
        <v>2134</v>
      </c>
      <c r="DF61" s="273">
        <f>'Quarterly data'!DG61</f>
        <v>1883</v>
      </c>
      <c r="DG61" s="273">
        <f>'Quarterly data'!DH61</f>
        <v>2305</v>
      </c>
      <c r="DH61" s="273">
        <f>'Quarterly data'!DI61</f>
        <v>1871</v>
      </c>
      <c r="DI61" s="273">
        <f>'Quarterly data'!DJ61</f>
        <v>2771</v>
      </c>
      <c r="DJ61" s="273">
        <f>'Quarterly data'!DK61</f>
        <v>2653</v>
      </c>
      <c r="DK61" s="273">
        <f>'Quarterly data'!DL61</f>
        <v>2747</v>
      </c>
      <c r="DL61" s="273">
        <f>'Quarterly data'!DM61</f>
        <v>2205</v>
      </c>
      <c r="DM61" s="273">
        <f>'Quarterly data'!DN61</f>
        <v>3497</v>
      </c>
      <c r="DN61" s="273">
        <f>'Quarterly data'!DO61</f>
        <v>2757</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396</v>
      </c>
      <c r="AU62" s="234">
        <f>'Quarterly data'!AV57</f>
        <v>446</v>
      </c>
      <c r="AV62" s="234">
        <f>'Quarterly data'!AW57</f>
        <v>472</v>
      </c>
      <c r="AW62" s="234">
        <f>'Quarterly data'!AX57</f>
        <v>492</v>
      </c>
      <c r="AX62" s="234">
        <f>'Quarterly data'!AY57</f>
        <v>499</v>
      </c>
      <c r="AY62" s="234">
        <f>'Quarterly data'!AZ57</f>
        <v>540</v>
      </c>
      <c r="AZ62" s="234">
        <f>'Quarterly data'!BA57</f>
        <v>566</v>
      </c>
      <c r="BA62" s="234">
        <f>'Quarterly data'!BB57</f>
        <v>592</v>
      </c>
      <c r="BB62" s="234">
        <f>'Quarterly data'!BC57</f>
        <v>600</v>
      </c>
      <c r="BC62" s="234">
        <f>'Quarterly data'!BD57</f>
        <v>679</v>
      </c>
      <c r="BD62" s="234">
        <f>'Quarterly data'!BE57</f>
        <v>741</v>
      </c>
      <c r="BE62" s="234">
        <f>'Quarterly data'!BF57</f>
        <v>779</v>
      </c>
      <c r="BF62" s="234">
        <f>'Quarterly data'!BG57</f>
        <v>777</v>
      </c>
      <c r="BG62" s="234">
        <f>'Quarterly data'!BH57</f>
        <v>765</v>
      </c>
      <c r="BH62" s="234">
        <f>'Quarterly data'!BI57</f>
        <v>799</v>
      </c>
      <c r="BI62" s="234">
        <f>'Quarterly data'!BJ57</f>
        <v>844</v>
      </c>
      <c r="BJ62" s="234">
        <f>'Quarterly data'!BK57</f>
        <v>842</v>
      </c>
      <c r="BK62" s="234">
        <f>'Quarterly data'!BL57</f>
        <v>848</v>
      </c>
      <c r="BL62" s="234">
        <f>'Quarterly data'!BM57</f>
        <v>895</v>
      </c>
      <c r="BM62" s="234">
        <f>'Quarterly data'!BN57</f>
        <v>944</v>
      </c>
      <c r="BN62" s="234">
        <f>'Quarterly data'!BO57</f>
        <v>952</v>
      </c>
      <c r="BO62" s="234">
        <f>'Quarterly data'!BP57</f>
        <v>987</v>
      </c>
      <c r="BP62" s="234">
        <f>'Quarterly data'!BQ57</f>
        <v>1062</v>
      </c>
      <c r="BQ62" s="234">
        <f>'Quarterly data'!BR57</f>
        <v>1083</v>
      </c>
      <c r="BR62" s="234">
        <f>'Quarterly data'!BS57</f>
        <v>1100</v>
      </c>
      <c r="BS62" s="234">
        <f>'Quarterly data'!BT57</f>
        <v>1128</v>
      </c>
      <c r="BT62" s="234">
        <f>'Quarterly data'!BU57</f>
        <v>1195</v>
      </c>
      <c r="BU62" s="234">
        <f>'Quarterly data'!BV57</f>
        <v>1219</v>
      </c>
      <c r="BV62" s="234">
        <f>'Quarterly data'!BW57</f>
        <v>1196</v>
      </c>
      <c r="BW62" s="234">
        <f>'Quarterly data'!BX57</f>
        <v>1235</v>
      </c>
      <c r="BX62" s="234">
        <f>'Quarterly data'!BY57</f>
        <v>1245</v>
      </c>
      <c r="BY62" s="234">
        <f>'Quarterly data'!BZ57</f>
        <v>1312</v>
      </c>
      <c r="BZ62" s="234">
        <f>'Quarterly data'!CA57</f>
        <v>1336</v>
      </c>
      <c r="CA62" s="234">
        <f>'Quarterly data'!CB57</f>
        <v>1403</v>
      </c>
      <c r="CB62" s="234">
        <f>'Quarterly data'!CC57</f>
        <v>1296</v>
      </c>
      <c r="CC62" s="234">
        <f>'Quarterly data'!CD57</f>
        <v>1513</v>
      </c>
      <c r="CD62" s="234">
        <f>'Quarterly data'!CE57</f>
        <v>1451</v>
      </c>
      <c r="CE62" s="234">
        <f>'Quarterly data'!CF57</f>
        <v>1511</v>
      </c>
      <c r="CF62" s="234">
        <f>'Quarterly data'!CG57</f>
        <v>1418</v>
      </c>
      <c r="CG62" s="234">
        <f>'Quarterly data'!CH57</f>
        <v>1701</v>
      </c>
      <c r="CH62" s="234">
        <f>'Quarterly data'!CI57</f>
        <v>1617</v>
      </c>
      <c r="CI62" s="234">
        <f>'Quarterly data'!CJ57</f>
        <v>1707</v>
      </c>
      <c r="CJ62" s="234">
        <f>'Quarterly data'!CK57</f>
        <v>1538</v>
      </c>
      <c r="CK62" s="234">
        <f>'Quarterly data'!CL57</f>
        <v>1906</v>
      </c>
      <c r="CL62" s="234">
        <f>'Quarterly data'!CM57</f>
        <v>1830</v>
      </c>
      <c r="CM62" s="234">
        <f>'Quarterly data'!CN57</f>
        <v>1964</v>
      </c>
      <c r="CN62" s="234">
        <f>'Quarterly data'!CO57</f>
        <v>1722</v>
      </c>
      <c r="CO62" s="234">
        <f>'Quarterly data'!CP57</f>
        <v>2105</v>
      </c>
      <c r="CP62" s="234">
        <f>'Quarterly data'!CQ57</f>
        <v>2016</v>
      </c>
      <c r="CQ62" s="234">
        <f>'Quarterly data'!CR57</f>
        <v>2132</v>
      </c>
      <c r="CR62" s="234">
        <f>'Quarterly data'!CS57</f>
        <v>1884</v>
      </c>
      <c r="CS62" s="234">
        <f>'Quarterly data'!CT57</f>
        <v>2277</v>
      </c>
      <c r="CT62" s="234">
        <f>'Quarterly data'!CU57</f>
        <v>2160</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472</v>
      </c>
      <c r="CV63">
        <f>'Quarterly data'!CW64</f>
        <v>585</v>
      </c>
      <c r="CW63">
        <f>'Quarterly data'!CX64</f>
        <v>572</v>
      </c>
      <c r="CX63">
        <f>'Quarterly data'!CY64</f>
        <v>462</v>
      </c>
      <c r="CY63">
        <f>'Quarterly data'!CZ64</f>
        <v>416</v>
      </c>
      <c r="CZ63">
        <f>'Quarterly data'!DA64</f>
        <v>446</v>
      </c>
      <c r="DA63">
        <f>'Quarterly data'!DB64</f>
        <v>475</v>
      </c>
      <c r="DB63">
        <f>'Quarterly data'!DC64</f>
        <v>907</v>
      </c>
      <c r="DC63">
        <f>'Quarterly data'!DD64</f>
        <v>936</v>
      </c>
      <c r="DD63">
        <f>'Quarterly data'!DE64</f>
        <v>1081</v>
      </c>
      <c r="DE63">
        <f>'Quarterly data'!DF64</f>
        <v>1089</v>
      </c>
      <c r="DF63">
        <f>'Quarterly data'!DG64</f>
        <v>1138</v>
      </c>
      <c r="DG63">
        <f>'Quarterly data'!DH64</f>
        <v>1348</v>
      </c>
      <c r="DH63">
        <f>'Quarterly data'!DI64</f>
        <v>1457</v>
      </c>
      <c r="DI63">
        <f>'Quarterly data'!DJ64</f>
        <v>1404</v>
      </c>
      <c r="DJ63">
        <f>'Quarterly data'!DK64</f>
        <v>1468</v>
      </c>
      <c r="DK63">
        <f>'Quarterly data'!DL64</f>
        <v>1510</v>
      </c>
      <c r="DL63">
        <f>'Quarterly data'!DM64</f>
        <v>1887</v>
      </c>
      <c r="DM63">
        <f>'Quarterly data'!DN64</f>
        <v>1724</v>
      </c>
      <c r="DN63">
        <f>'Quarterly data'!DO64</f>
        <v>1809</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386</v>
      </c>
      <c r="AU64" s="234">
        <f>'Quarterly data'!AV59</f>
        <v>422</v>
      </c>
      <c r="AV64" s="234">
        <f>'Quarterly data'!AW59</f>
        <v>461</v>
      </c>
      <c r="AW64" s="234">
        <f>'Quarterly data'!AX59</f>
        <v>468</v>
      </c>
      <c r="AX64" s="234">
        <f>'Quarterly data'!AY59</f>
        <v>450</v>
      </c>
      <c r="AY64" s="234">
        <f>'Quarterly data'!AZ59</f>
        <v>495</v>
      </c>
      <c r="AZ64" s="234">
        <f>'Quarterly data'!BA59</f>
        <v>522</v>
      </c>
      <c r="BA64" s="234">
        <f>'Quarterly data'!BB59</f>
        <v>548</v>
      </c>
      <c r="BB64" s="234">
        <f>'Quarterly data'!BC59</f>
        <v>571</v>
      </c>
      <c r="BC64" s="234">
        <f>'Quarterly data'!BD59</f>
        <v>625</v>
      </c>
      <c r="BD64" s="234">
        <f>'Quarterly data'!BE59</f>
        <v>707</v>
      </c>
      <c r="BE64" s="234">
        <f>'Quarterly data'!BF59</f>
        <v>717</v>
      </c>
      <c r="BF64" s="234">
        <f>'Quarterly data'!BG59</f>
        <v>720</v>
      </c>
      <c r="BG64" s="234">
        <f>'Quarterly data'!BH59</f>
        <v>726</v>
      </c>
      <c r="BH64" s="234">
        <f>'Quarterly data'!BI59</f>
        <v>770</v>
      </c>
      <c r="BI64" s="234">
        <f>'Quarterly data'!BJ59</f>
        <v>808</v>
      </c>
      <c r="BJ64" s="234">
        <f>'Quarterly data'!BK59</f>
        <v>802</v>
      </c>
      <c r="BK64" s="234">
        <f>'Quarterly data'!BL59</f>
        <v>815</v>
      </c>
      <c r="BL64" s="234">
        <f>'Quarterly data'!BM59</f>
        <v>852</v>
      </c>
      <c r="BM64" s="234">
        <f>'Quarterly data'!BN59</f>
        <v>892</v>
      </c>
      <c r="BN64" s="234">
        <f>'Quarterly data'!BO59</f>
        <v>869</v>
      </c>
      <c r="BO64" s="234">
        <f>'Quarterly data'!BP59</f>
        <v>944</v>
      </c>
      <c r="BP64" s="234">
        <f>'Quarterly data'!BQ59</f>
        <v>1001</v>
      </c>
      <c r="BQ64" s="234">
        <f>'Quarterly data'!BR59</f>
        <v>1003</v>
      </c>
      <c r="BR64" s="234">
        <f>'Quarterly data'!BS59</f>
        <v>1020</v>
      </c>
      <c r="BS64" s="234">
        <f>'Quarterly data'!BT59</f>
        <v>1079</v>
      </c>
      <c r="BT64" s="234">
        <f>'Quarterly data'!BU59</f>
        <v>1143</v>
      </c>
      <c r="BU64" s="234">
        <f>'Quarterly data'!BV59</f>
        <v>1081</v>
      </c>
      <c r="BV64" s="234">
        <f>'Quarterly data'!BW59</f>
        <v>1080</v>
      </c>
      <c r="BW64" s="234">
        <f>'Quarterly data'!BX59</f>
        <v>1101</v>
      </c>
      <c r="BX64" s="234">
        <f>'Quarterly data'!BY59</f>
        <v>1146</v>
      </c>
      <c r="BY64" s="234">
        <f>'Quarterly data'!BZ59</f>
        <v>1221</v>
      </c>
      <c r="BZ64" s="234">
        <f>'Quarterly data'!CA59</f>
        <v>1254</v>
      </c>
      <c r="CA64" s="234">
        <f>'Quarterly data'!CB59</f>
        <v>1301</v>
      </c>
      <c r="CB64" s="234">
        <f>'Quarterly data'!CC59</f>
        <v>1233</v>
      </c>
      <c r="CC64" s="234">
        <f>'Quarterly data'!CD59</f>
        <v>1362</v>
      </c>
      <c r="CD64" s="234">
        <f>'Quarterly data'!CE59</f>
        <v>1365</v>
      </c>
      <c r="CE64" s="234">
        <f>'Quarterly data'!CF59</f>
        <v>1448</v>
      </c>
      <c r="CF64" s="234">
        <f>'Quarterly data'!CG59</f>
        <v>1355</v>
      </c>
      <c r="CG64" s="234">
        <f>'Quarterly data'!CH59</f>
        <v>1575</v>
      </c>
      <c r="CH64" s="234">
        <f>'Quarterly data'!CI59</f>
        <v>1456</v>
      </c>
      <c r="CI64" s="234">
        <f>'Quarterly data'!CJ59</f>
        <v>1608</v>
      </c>
      <c r="CJ64" s="234">
        <f>'Quarterly data'!CK59</f>
        <v>1466</v>
      </c>
      <c r="CK64" s="234">
        <f>'Quarterly data'!CL59</f>
        <v>1741</v>
      </c>
      <c r="CL64" s="234">
        <f>'Quarterly data'!CM59</f>
        <v>1618</v>
      </c>
      <c r="CM64" s="234">
        <f>'Quarterly data'!CN59</f>
        <v>1754</v>
      </c>
      <c r="CN64" s="234">
        <f>'Quarterly data'!CO59</f>
        <v>1524</v>
      </c>
      <c r="CO64" s="234">
        <f>'Quarterly data'!CP59</f>
        <v>1860</v>
      </c>
      <c r="CP64" s="234">
        <f>'Quarterly data'!CQ59</f>
        <v>1785</v>
      </c>
      <c r="CQ64" s="234">
        <f>'Quarterly data'!CR59</f>
        <v>1876</v>
      </c>
      <c r="CR64" s="234">
        <f>'Quarterly data'!CS59</f>
        <v>1591</v>
      </c>
      <c r="CS64" s="234">
        <f>'Quarterly data'!CT59</f>
        <v>1962</v>
      </c>
      <c r="CT64" s="234">
        <f>'Quarterly data'!CU59</f>
        <v>1851</v>
      </c>
      <c r="CU64" s="234">
        <f>'Quarterly data'!CV65</f>
        <v>322</v>
      </c>
      <c r="CV64" s="234">
        <f>'Quarterly data'!CW65</f>
        <v>344</v>
      </c>
      <c r="CW64" s="234">
        <f>'Quarterly data'!CX65</f>
        <v>361</v>
      </c>
      <c r="CX64" s="234">
        <f>'Quarterly data'!CY65</f>
        <v>313</v>
      </c>
      <c r="CY64" s="234">
        <f>'Quarterly data'!CZ65</f>
        <v>260</v>
      </c>
      <c r="CZ64" s="234">
        <f>'Quarterly data'!DA65</f>
        <v>326</v>
      </c>
      <c r="DA64" s="234">
        <f>'Quarterly data'!DB65</f>
        <v>363</v>
      </c>
      <c r="DB64" s="234">
        <f>'Quarterly data'!DC65</f>
        <v>565</v>
      </c>
      <c r="DC64" s="234">
        <f>'Quarterly data'!DD65</f>
        <v>492</v>
      </c>
      <c r="DD64" s="234">
        <f>'Quarterly data'!DE65</f>
        <v>620</v>
      </c>
      <c r="DE64" s="234">
        <f>'Quarterly data'!DF65</f>
        <v>666</v>
      </c>
      <c r="DF64" s="234">
        <f>'Quarterly data'!DG65</f>
        <v>795</v>
      </c>
      <c r="DG64" s="234">
        <f>'Quarterly data'!DH65</f>
        <v>741</v>
      </c>
      <c r="DH64" s="234">
        <f>'Quarterly data'!DI65</f>
        <v>768</v>
      </c>
      <c r="DI64" s="234">
        <f>'Quarterly data'!DJ65</f>
        <v>846</v>
      </c>
      <c r="DJ64" s="234">
        <f>'Quarterly data'!DK65</f>
        <v>1009</v>
      </c>
      <c r="DK64" s="234">
        <f>'Quarterly data'!DL65</f>
        <v>810</v>
      </c>
      <c r="DL64" s="234">
        <f>'Quarterly data'!DM65</f>
        <v>994</v>
      </c>
      <c r="DM64" s="234">
        <f>'Quarterly data'!DN65</f>
        <v>1136</v>
      </c>
      <c r="DN64" s="234">
        <f>'Quarterly data'!DO65</f>
        <v>1164</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267</v>
      </c>
      <c r="CQ65" s="112">
        <f>'Quarterly data'!CR60</f>
        <v>275</v>
      </c>
      <c r="CR65" s="112">
        <f>'Quarterly data'!CS60</f>
        <v>309</v>
      </c>
      <c r="CS65" s="112">
        <f>'Quarterly data'!CT60</f>
        <v>306</v>
      </c>
      <c r="CT65" s="112">
        <f>'Quarterly data'!CU60</f>
        <v>317</v>
      </c>
      <c r="CU65" s="112">
        <f>'Quarterly data'!CV66</f>
        <v>150</v>
      </c>
      <c r="CV65" s="112">
        <f>'Quarterly data'!CW66</f>
        <v>242</v>
      </c>
      <c r="CW65" s="112">
        <f>'Quarterly data'!CX66</f>
        <v>211</v>
      </c>
      <c r="CX65" s="112">
        <f>'Quarterly data'!CY66</f>
        <v>149</v>
      </c>
      <c r="CY65" s="112">
        <f>'Quarterly data'!CZ66</f>
        <v>157</v>
      </c>
      <c r="CZ65" s="112">
        <f>'Quarterly data'!DA66</f>
        <v>120</v>
      </c>
      <c r="DA65" s="112">
        <f>'Quarterly data'!DB66</f>
        <v>112</v>
      </c>
      <c r="DB65" s="112">
        <f>'Quarterly data'!DC66</f>
        <v>342</v>
      </c>
      <c r="DC65" s="112">
        <f>'Quarterly data'!DD66</f>
        <v>443</v>
      </c>
      <c r="DD65" s="112">
        <f>'Quarterly data'!DE66</f>
        <v>461</v>
      </c>
      <c r="DE65" s="112">
        <f>'Quarterly data'!DF66</f>
        <v>422</v>
      </c>
      <c r="DF65" s="112">
        <f>'Quarterly data'!DG66</f>
        <v>343</v>
      </c>
      <c r="DG65" s="112">
        <f>'Quarterly data'!DH66</f>
        <v>607</v>
      </c>
      <c r="DH65" s="112">
        <f>'Quarterly data'!DI66</f>
        <v>690</v>
      </c>
      <c r="DI65" s="112">
        <f>'Quarterly data'!DJ66</f>
        <v>558</v>
      </c>
      <c r="DJ65" s="112">
        <f>'Quarterly data'!DK66</f>
        <v>460</v>
      </c>
      <c r="DK65" s="112">
        <f>'Quarterly data'!DL66</f>
        <v>700</v>
      </c>
      <c r="DL65" s="112">
        <f>'Quarterly data'!DM66</f>
        <v>893</v>
      </c>
      <c r="DM65" s="112">
        <f>'Quarterly data'!DN66</f>
        <v>589</v>
      </c>
      <c r="DN65" s="112">
        <f>'Quarterly data'!DO66</f>
        <v>645</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322</v>
      </c>
      <c r="AU66" s="112">
        <f>'Quarterly data'!AV61</f>
        <v>342</v>
      </c>
      <c r="AV66" s="112">
        <f>'Quarterly data'!AW61</f>
        <v>383</v>
      </c>
      <c r="AW66" s="112">
        <f>'Quarterly data'!AX61</f>
        <v>396</v>
      </c>
      <c r="AX66" s="112">
        <f>'Quarterly data'!AY61</f>
        <v>375</v>
      </c>
      <c r="AY66" s="112">
        <f>'Quarterly data'!AZ61</f>
        <v>424</v>
      </c>
      <c r="AZ66" s="112">
        <f>'Quarterly data'!BA61</f>
        <v>441</v>
      </c>
      <c r="BA66" s="112">
        <f>'Quarterly data'!BB61</f>
        <v>460</v>
      </c>
      <c r="BB66" s="112">
        <f>'Quarterly data'!BC61</f>
        <v>490</v>
      </c>
      <c r="BC66" s="112">
        <f>'Quarterly data'!BD61</f>
        <v>544</v>
      </c>
      <c r="BD66" s="112">
        <f>'Quarterly data'!BE61</f>
        <v>617</v>
      </c>
      <c r="BE66" s="112">
        <f>'Quarterly data'!BF61</f>
        <v>621</v>
      </c>
      <c r="BF66" s="112">
        <f>'Quarterly data'!BG61</f>
        <v>620</v>
      </c>
      <c r="BG66" s="112">
        <f>'Quarterly data'!BH61</f>
        <v>621</v>
      </c>
      <c r="BH66" s="112">
        <f>'Quarterly data'!BI61</f>
        <v>668</v>
      </c>
      <c r="BI66" s="112">
        <f>'Quarterly data'!BJ61</f>
        <v>704</v>
      </c>
      <c r="BJ66" s="112">
        <f>'Quarterly data'!BK61</f>
        <v>694</v>
      </c>
      <c r="BK66" s="112">
        <f>'Quarterly data'!BL61</f>
        <v>696</v>
      </c>
      <c r="BL66" s="112">
        <f>'Quarterly data'!BM61</f>
        <v>737</v>
      </c>
      <c r="BM66" s="112">
        <f>'Quarterly data'!BN61</f>
        <v>766</v>
      </c>
      <c r="BN66" s="112">
        <f>'Quarterly data'!BO61</f>
        <v>774</v>
      </c>
      <c r="BO66" s="112">
        <f>'Quarterly data'!BP61</f>
        <v>828</v>
      </c>
      <c r="BP66" s="112">
        <f>'Quarterly data'!BQ61</f>
        <v>864</v>
      </c>
      <c r="BQ66" s="112">
        <f>'Quarterly data'!BR61</f>
        <v>854</v>
      </c>
      <c r="BR66" s="112">
        <f>'Quarterly data'!BS61</f>
        <v>873</v>
      </c>
      <c r="BS66" s="112">
        <f>'Quarterly data'!BT61</f>
        <v>905</v>
      </c>
      <c r="BT66" s="112">
        <f>'Quarterly data'!BU61</f>
        <v>1008</v>
      </c>
      <c r="BU66" s="112">
        <f>'Quarterly data'!BV61</f>
        <v>928</v>
      </c>
      <c r="BV66" s="112">
        <f>'Quarterly data'!BW61</f>
        <v>934</v>
      </c>
      <c r="BW66" s="112">
        <f>'Quarterly data'!BX61</f>
        <v>926</v>
      </c>
      <c r="BX66" s="112">
        <f>'Quarterly data'!BY61</f>
        <v>994</v>
      </c>
      <c r="BY66" s="112">
        <f>'Quarterly data'!BZ61</f>
        <v>1044</v>
      </c>
      <c r="BZ66" s="112">
        <f>'Quarterly data'!CA61</f>
        <v>1062</v>
      </c>
      <c r="CA66" s="112">
        <f>'Quarterly data'!CB61</f>
        <v>1072</v>
      </c>
      <c r="CB66" s="112">
        <f>'Quarterly data'!CC61</f>
        <v>1035</v>
      </c>
      <c r="CC66" s="112">
        <f>'Quarterly data'!CD61</f>
        <v>1178</v>
      </c>
      <c r="CD66" s="112">
        <f>'Quarterly data'!CE61</f>
        <v>1158</v>
      </c>
      <c r="CE66" s="112">
        <f>'Quarterly data'!CF61</f>
        <v>1236</v>
      </c>
      <c r="CF66" s="112">
        <f>'Quarterly data'!CG61</f>
        <v>1137</v>
      </c>
      <c r="CG66" s="112">
        <f>'Quarterly data'!CH61</f>
        <v>1360</v>
      </c>
      <c r="CH66" s="112">
        <f>'Quarterly data'!CI61</f>
        <v>1191</v>
      </c>
      <c r="CI66" s="112">
        <f>'Quarterly data'!CJ61</f>
        <v>1377</v>
      </c>
      <c r="CJ66" s="112">
        <f>'Quarterly data'!CK61</f>
        <v>1197</v>
      </c>
      <c r="CK66" s="112">
        <f>'Quarterly data'!CL61</f>
        <v>1475</v>
      </c>
      <c r="CL66" s="112">
        <f>'Quarterly data'!CM61</f>
        <v>1354</v>
      </c>
      <c r="CM66" s="112">
        <f>'Quarterly data'!CN61</f>
        <v>1469</v>
      </c>
      <c r="CN66" s="112">
        <f>'Quarterly data'!CO61</f>
        <v>1213</v>
      </c>
      <c r="CO66" s="112">
        <f>'Quarterly data'!CP61</f>
        <v>1564</v>
      </c>
      <c r="CP66" s="112">
        <f>'Quarterly data'!CQ61</f>
        <v>1518</v>
      </c>
      <c r="CQ66" s="112">
        <f>'Quarterly data'!CR61</f>
        <v>1601</v>
      </c>
      <c r="CR66" s="112">
        <f>'Quarterly data'!CS61</f>
        <v>1281</v>
      </c>
      <c r="CS66" s="112">
        <f>'Quarterly data'!CT61</f>
        <v>1656</v>
      </c>
      <c r="CT66" s="112">
        <f>'Quarterly data'!CU61</f>
        <v>1534</v>
      </c>
      <c r="CU66" s="112">
        <f>'Quarterly data'!CV67</f>
        <v>0</v>
      </c>
      <c r="CV66" s="112">
        <f>'Quarterly data'!CW67</f>
        <v>0</v>
      </c>
      <c r="CW66" s="112">
        <f>'Quarterly data'!CX67</f>
        <v>0</v>
      </c>
      <c r="CX66" s="112">
        <f>'Quarterly data'!CY67</f>
        <v>0</v>
      </c>
      <c r="CY66" s="112">
        <f>'Quarterly data'!CZ67</f>
        <v>0</v>
      </c>
      <c r="CZ66" s="112">
        <f>'Quarterly data'!DA67</f>
        <v>0</v>
      </c>
      <c r="DA66" s="112">
        <f>'Quarterly data'!DB67</f>
        <v>0</v>
      </c>
      <c r="DB66" s="112">
        <f>'Quarterly data'!DC67</f>
        <v>0</v>
      </c>
      <c r="DC66" s="112">
        <f>'Quarterly data'!DD67</f>
        <v>0</v>
      </c>
      <c r="DD66" s="112">
        <f>'Quarterly data'!DE67</f>
        <v>0</v>
      </c>
      <c r="DE66" s="112">
        <f>'Quarterly data'!DF67</f>
        <v>0</v>
      </c>
      <c r="DF66" s="112">
        <f>'Quarterly data'!DG67</f>
        <v>0</v>
      </c>
      <c r="DG66" s="112">
        <f>'Quarterly data'!DH67</f>
        <v>0</v>
      </c>
      <c r="DH66" s="112">
        <f>'Quarterly data'!DI67</f>
        <v>0</v>
      </c>
      <c r="DI66" s="112">
        <f>'Quarterly data'!DJ67</f>
        <v>0</v>
      </c>
      <c r="DJ66" s="112">
        <f>'Quarterly data'!DK67</f>
        <v>0</v>
      </c>
      <c r="DK66" s="112">
        <f>'Quarterly data'!DL67</f>
        <v>0</v>
      </c>
      <c r="DL66" s="112">
        <f>'Quarterly data'!DM67</f>
        <v>0</v>
      </c>
      <c r="DM66" s="112">
        <f>'Quarterly data'!DN67</f>
        <v>0</v>
      </c>
      <c r="DN66" s="112">
        <f>'Quarterly data'!DO67</f>
        <v>0</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58</v>
      </c>
      <c r="AU68" s="235">
        <f>'Quarterly data'!AV63</f>
        <v>72</v>
      </c>
      <c r="AV68" s="235">
        <f>'Quarterly data'!AW63</f>
        <v>68</v>
      </c>
      <c r="AW68" s="235">
        <f>'Quarterly data'!AX63</f>
        <v>77</v>
      </c>
      <c r="AX68" s="235">
        <f>'Quarterly data'!AY63</f>
        <v>86</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192</v>
      </c>
      <c r="BG68" s="235">
        <f>'Quarterly data'!BH63</f>
        <v>171</v>
      </c>
      <c r="BH68" s="235">
        <f>'Quarterly data'!BI63</f>
        <v>153</v>
      </c>
      <c r="BI68" s="235">
        <f>'Quarterly data'!BJ63</f>
        <v>162</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237</v>
      </c>
      <c r="BR68" s="235">
        <f>'Quarterly data'!BS63</f>
        <v>258</v>
      </c>
      <c r="BS68" s="235">
        <f>'Quarterly data'!BT63</f>
        <v>244</v>
      </c>
      <c r="BT68" s="235">
        <f>'Quarterly data'!BU63</f>
        <v>273</v>
      </c>
      <c r="BU68" s="235">
        <f>'Quarterly data'!BV63</f>
        <v>321</v>
      </c>
      <c r="BV68" s="235">
        <f>'Quarterly data'!BW63</f>
        <v>305</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443</v>
      </c>
      <c r="CJ68" s="235">
        <f>'Quarterly data'!CK63</f>
        <v>402</v>
      </c>
      <c r="CK68" s="235">
        <f>'Quarterly data'!CL63</f>
        <v>462</v>
      </c>
      <c r="CL68" s="235">
        <f>'Quarterly data'!CM63</f>
        <v>442</v>
      </c>
      <c r="CM68" s="235">
        <f>'Quarterly data'!CN63</f>
        <v>437</v>
      </c>
      <c r="CN68" s="235">
        <f>'Quarterly data'!CO63</f>
        <v>470</v>
      </c>
      <c r="CO68" s="235">
        <f>'Quarterly data'!CP63</f>
        <v>487</v>
      </c>
      <c r="CP68" s="235">
        <f>'Quarterly data'!CQ63</f>
        <v>356</v>
      </c>
      <c r="CQ68" s="235">
        <f>'Quarterly data'!CR63</f>
        <v>329</v>
      </c>
      <c r="CR68" s="235">
        <f>'Quarterly data'!CS63</f>
        <v>356</v>
      </c>
      <c r="CS68" s="235">
        <f>'Quarterly data'!CT63</f>
        <v>448</v>
      </c>
      <c r="CT68" s="235">
        <f>'Quarterly data'!CU63</f>
        <v>420</v>
      </c>
      <c r="CU68" s="235">
        <f>'Quarterly data'!CV70</f>
        <v>470</v>
      </c>
      <c r="CV68" s="235">
        <f>'Quarterly data'!CW70</f>
        <v>583</v>
      </c>
      <c r="CW68" s="235">
        <f>'Quarterly data'!CX70</f>
        <v>593</v>
      </c>
      <c r="CX68" s="235">
        <f>'Quarterly data'!CY70</f>
        <v>467</v>
      </c>
      <c r="CY68" s="235">
        <f>'Quarterly data'!CZ70</f>
        <v>329</v>
      </c>
      <c r="CZ68" s="235">
        <f>'Quarterly data'!DA70</f>
        <v>607</v>
      </c>
      <c r="DA68" s="235">
        <f>'Quarterly data'!DB70</f>
        <v>444</v>
      </c>
      <c r="DB68" s="235">
        <f>'Quarterly data'!DC70</f>
        <v>388</v>
      </c>
      <c r="DC68" s="235">
        <f>'Quarterly data'!DD70</f>
        <v>493</v>
      </c>
      <c r="DD68" s="235">
        <f>'Quarterly data'!DE70</f>
        <v>586</v>
      </c>
      <c r="DE68" s="235">
        <f>'Quarterly data'!DF70</f>
        <v>678</v>
      </c>
      <c r="DF68" s="235">
        <f>'Quarterly data'!DG70</f>
        <v>642</v>
      </c>
      <c r="DG68" s="235">
        <f>'Quarterly data'!DH70</f>
        <v>763</v>
      </c>
      <c r="DH68" s="235">
        <f>'Quarterly data'!DI70</f>
        <v>851</v>
      </c>
      <c r="DI68" s="235">
        <f>'Quarterly data'!DJ70</f>
        <v>832</v>
      </c>
      <c r="DJ68" s="235">
        <f>'Quarterly data'!DK70</f>
        <v>896</v>
      </c>
      <c r="DK68" s="235">
        <f>'Quarterly data'!DL70</f>
        <v>1003</v>
      </c>
      <c r="DL68" s="235">
        <f>'Quarterly data'!DM70</f>
        <v>1089</v>
      </c>
      <c r="DM68" s="235">
        <f>'Quarterly data'!DN70</f>
        <v>1084</v>
      </c>
      <c r="DN68" s="235">
        <f>'Quarterly data'!DO70</f>
        <v>1103</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58</v>
      </c>
      <c r="AU69" s="112">
        <f>'Quarterly data'!AV64</f>
        <v>72</v>
      </c>
      <c r="AV69" s="112">
        <f>'Quarterly data'!AW64</f>
        <v>68</v>
      </c>
      <c r="AW69" s="112">
        <f>'Quarterly data'!AX64</f>
        <v>77</v>
      </c>
      <c r="AX69" s="112">
        <f>'Quarterly data'!AY64</f>
        <v>86</v>
      </c>
      <c r="AY69" s="112">
        <f>'Quarterly data'!AZ64</f>
        <v>86</v>
      </c>
      <c r="AZ69" s="112">
        <f>'Quarterly data'!BA64</f>
        <v>95</v>
      </c>
      <c r="BA69" s="112">
        <f>'Quarterly data'!BB64</f>
        <v>106</v>
      </c>
      <c r="BB69" s="112">
        <f>'Quarterly data'!BC64</f>
        <v>110</v>
      </c>
      <c r="BC69" s="112">
        <f>'Quarterly data'!BD64</f>
        <v>157</v>
      </c>
      <c r="BD69" s="112">
        <f>'Quarterly data'!BE64</f>
        <v>156</v>
      </c>
      <c r="BE69" s="112">
        <f>'Quarterly data'!BF64</f>
        <v>182</v>
      </c>
      <c r="BF69" s="112">
        <f>'Quarterly data'!BG64</f>
        <v>192</v>
      </c>
      <c r="BG69" s="112">
        <f>'Quarterly data'!BH64</f>
        <v>171</v>
      </c>
      <c r="BH69" s="112">
        <f>'Quarterly data'!BI64</f>
        <v>153</v>
      </c>
      <c r="BI69" s="112">
        <f>'Quarterly data'!BJ64</f>
        <v>162</v>
      </c>
      <c r="BJ69" s="112">
        <f>'Quarterly data'!BK64</f>
        <v>186</v>
      </c>
      <c r="BK69" s="112">
        <f>'Quarterly data'!BL64</f>
        <v>167</v>
      </c>
      <c r="BL69" s="112">
        <f>'Quarterly data'!BM64</f>
        <v>174</v>
      </c>
      <c r="BM69" s="112">
        <f>'Quarterly data'!BN64</f>
        <v>207</v>
      </c>
      <c r="BN69" s="112">
        <f>'Quarterly data'!BO64</f>
        <v>221</v>
      </c>
      <c r="BO69" s="112">
        <f>'Quarterly data'!BP64</f>
        <v>194</v>
      </c>
      <c r="BP69" s="112">
        <f>'Quarterly data'!BQ64</f>
        <v>211</v>
      </c>
      <c r="BQ69" s="112">
        <f>'Quarterly data'!BR64</f>
        <v>237</v>
      </c>
      <c r="BR69" s="112">
        <f>'Quarterly data'!BS64</f>
        <v>258</v>
      </c>
      <c r="BS69" s="112">
        <f>'Quarterly data'!BT64</f>
        <v>244</v>
      </c>
      <c r="BT69" s="112">
        <f>'Quarterly data'!BU64</f>
        <v>273</v>
      </c>
      <c r="BU69" s="112">
        <f>'Quarterly data'!BV64</f>
        <v>321</v>
      </c>
      <c r="BV69" s="112">
        <f>'Quarterly data'!BW64</f>
        <v>305</v>
      </c>
      <c r="BW69" s="112">
        <f>'Quarterly data'!BX64</f>
        <v>300</v>
      </c>
      <c r="BX69" s="112">
        <f>'Quarterly data'!BY64</f>
        <v>296</v>
      </c>
      <c r="BY69" s="112">
        <f>'Quarterly data'!BZ64</f>
        <v>333</v>
      </c>
      <c r="BZ69" s="112">
        <f>'Quarterly data'!CA64</f>
        <v>326</v>
      </c>
      <c r="CA69" s="112">
        <f>'Quarterly data'!CB64</f>
        <v>325</v>
      </c>
      <c r="CB69" s="112">
        <f>'Quarterly data'!CC64</f>
        <v>280</v>
      </c>
      <c r="CC69" s="112">
        <f>'Quarterly data'!CD64</f>
        <v>375</v>
      </c>
      <c r="CD69" s="112">
        <f>'Quarterly data'!CE64</f>
        <v>359</v>
      </c>
      <c r="CE69" s="112">
        <f>'Quarterly data'!CF64</f>
        <v>363</v>
      </c>
      <c r="CF69" s="112">
        <f>'Quarterly data'!CG64</f>
        <v>350</v>
      </c>
      <c r="CG69" s="112">
        <f>'Quarterly data'!CH64</f>
        <v>419</v>
      </c>
      <c r="CH69" s="112">
        <f>'Quarterly data'!CI64</f>
        <v>466</v>
      </c>
      <c r="CI69" s="112">
        <f>'Quarterly data'!CJ64</f>
        <v>443</v>
      </c>
      <c r="CJ69" s="112">
        <f>'Quarterly data'!CK64</f>
        <v>402</v>
      </c>
      <c r="CK69" s="112">
        <f>'Quarterly data'!CL64</f>
        <v>462</v>
      </c>
      <c r="CL69" s="112">
        <f>'Quarterly data'!CM64</f>
        <v>442</v>
      </c>
      <c r="CM69" s="112">
        <f>'Quarterly data'!CN64</f>
        <v>437</v>
      </c>
      <c r="CN69" s="112">
        <f>'Quarterly data'!CO64</f>
        <v>470</v>
      </c>
      <c r="CO69" s="112">
        <f>'Quarterly data'!CP64</f>
        <v>487</v>
      </c>
      <c r="CP69" s="112">
        <f>'Quarterly data'!CQ64</f>
        <v>356</v>
      </c>
      <c r="CQ69" s="112">
        <f>'Quarterly data'!CR64</f>
        <v>329</v>
      </c>
      <c r="CR69" s="112">
        <f>'Quarterly data'!CS64</f>
        <v>356</v>
      </c>
      <c r="CS69" s="112">
        <f>'Quarterly data'!CT64</f>
        <v>448</v>
      </c>
      <c r="CT69" s="112">
        <f>'Quarterly data'!CU64</f>
        <v>420</v>
      </c>
      <c r="CU69" s="112">
        <f>'Quarterly data'!CV71</f>
        <v>244</v>
      </c>
      <c r="CV69" s="112">
        <f>'Quarterly data'!CW71</f>
        <v>287</v>
      </c>
      <c r="CW69" s="112">
        <f>'Quarterly data'!CX71</f>
        <v>310</v>
      </c>
      <c r="CX69" s="112">
        <f>'Quarterly data'!CY71</f>
        <v>277</v>
      </c>
      <c r="CY69" s="112">
        <f>'Quarterly data'!CZ71</f>
        <v>249</v>
      </c>
      <c r="CZ69" s="112">
        <f>'Quarterly data'!DA71</f>
        <v>458</v>
      </c>
      <c r="DA69" s="112">
        <f>'Quarterly data'!DB71</f>
        <v>313</v>
      </c>
      <c r="DB69" s="112">
        <f>'Quarterly data'!DC71</f>
        <v>258</v>
      </c>
      <c r="DC69" s="112">
        <f>'Quarterly data'!DD71</f>
        <v>364</v>
      </c>
      <c r="DD69" s="112">
        <f>'Quarterly data'!DE71</f>
        <v>443</v>
      </c>
      <c r="DE69" s="112">
        <f>'Quarterly data'!DF71</f>
        <v>510</v>
      </c>
      <c r="DF69" s="112">
        <f>'Quarterly data'!DG71</f>
        <v>479</v>
      </c>
      <c r="DG69" s="112">
        <f>'Quarterly data'!DH71</f>
        <v>535</v>
      </c>
      <c r="DH69" s="112">
        <f>'Quarterly data'!DI71</f>
        <v>585</v>
      </c>
      <c r="DI69" s="112">
        <f>'Quarterly data'!DJ71</f>
        <v>578</v>
      </c>
      <c r="DJ69" s="112">
        <f>'Quarterly data'!DK71</f>
        <v>650</v>
      </c>
      <c r="DK69" s="112">
        <f>'Quarterly data'!DL71</f>
        <v>761</v>
      </c>
      <c r="DL69" s="112">
        <f>'Quarterly data'!DM71</f>
        <v>712</v>
      </c>
      <c r="DM69" s="112">
        <f>'Quarterly data'!DN71</f>
        <v>742</v>
      </c>
      <c r="DN69" s="112">
        <f>'Quarterly data'!DO71</f>
        <v>821</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226</v>
      </c>
      <c r="CQ70" s="112">
        <f>'Quarterly data'!CR65</f>
        <v>230</v>
      </c>
      <c r="CR70" s="112">
        <f>'Quarterly data'!CS65</f>
        <v>258</v>
      </c>
      <c r="CS70" s="112">
        <f>'Quarterly data'!CT65</f>
        <v>278</v>
      </c>
      <c r="CT70" s="112">
        <f>'Quarterly data'!CU65</f>
        <v>296</v>
      </c>
      <c r="CU70" s="112">
        <f>'Quarterly data'!CV72</f>
        <v>226</v>
      </c>
      <c r="CV70" s="112">
        <f>'Quarterly data'!CW72</f>
        <v>297</v>
      </c>
      <c r="CW70" s="112">
        <f>'Quarterly data'!CX72</f>
        <v>282</v>
      </c>
      <c r="CX70" s="112">
        <f>'Quarterly data'!CY72</f>
        <v>190</v>
      </c>
      <c r="CY70" s="112">
        <f>'Quarterly data'!CZ72</f>
        <v>80</v>
      </c>
      <c r="CZ70" s="112">
        <f>'Quarterly data'!DA72</f>
        <v>149</v>
      </c>
      <c r="DA70" s="112">
        <f>'Quarterly data'!DB72</f>
        <v>130</v>
      </c>
      <c r="DB70" s="112">
        <f>'Quarterly data'!DC72</f>
        <v>130</v>
      </c>
      <c r="DC70" s="112">
        <f>'Quarterly data'!DD72</f>
        <v>130</v>
      </c>
      <c r="DD70" s="112">
        <f>'Quarterly data'!DE72</f>
        <v>144</v>
      </c>
      <c r="DE70" s="112">
        <f>'Quarterly data'!DF72</f>
        <v>167</v>
      </c>
      <c r="DF70" s="112">
        <f>'Quarterly data'!DG72</f>
        <v>164</v>
      </c>
      <c r="DG70" s="112">
        <f>'Quarterly data'!DH72</f>
        <v>228</v>
      </c>
      <c r="DH70" s="112">
        <f>'Quarterly data'!DI72</f>
        <v>265</v>
      </c>
      <c r="DI70" s="112">
        <f>'Quarterly data'!DJ72</f>
        <v>253</v>
      </c>
      <c r="DJ70" s="112">
        <f>'Quarterly data'!DK72</f>
        <v>245</v>
      </c>
      <c r="DK70" s="112">
        <f>'Quarterly data'!DL72</f>
        <v>241</v>
      </c>
      <c r="DL70" s="112">
        <f>'Quarterly data'!DM72</f>
        <v>377</v>
      </c>
      <c r="DM70" s="112">
        <f>'Quarterly data'!DN72</f>
        <v>342</v>
      </c>
      <c r="DN70" s="112">
        <f>'Quarterly data'!DO72</f>
        <v>282</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12</v>
      </c>
      <c r="AU71" s="112">
        <f>'Quarterly data'!AV66</f>
        <v>19</v>
      </c>
      <c r="AV71" s="112">
        <f>'Quarterly data'!AW66</f>
        <v>14</v>
      </c>
      <c r="AW71" s="112">
        <f>'Quarterly data'!AX66</f>
        <v>18</v>
      </c>
      <c r="AX71" s="112">
        <f>'Quarterly data'!AY66</f>
        <v>20</v>
      </c>
      <c r="AY71" s="112">
        <f>'Quarterly data'!AZ66</f>
        <v>25</v>
      </c>
      <c r="AZ71" s="112">
        <f>'Quarterly data'!BA66</f>
        <v>29</v>
      </c>
      <c r="BA71" s="112">
        <f>'Quarterly data'!BB66</f>
        <v>34</v>
      </c>
      <c r="BB71" s="112">
        <f>'Quarterly data'!BC66</f>
        <v>29</v>
      </c>
      <c r="BC71" s="112">
        <f>'Quarterly data'!BD66</f>
        <v>68</v>
      </c>
      <c r="BD71" s="112">
        <f>'Quarterly data'!BE66</f>
        <v>51</v>
      </c>
      <c r="BE71" s="112">
        <f>'Quarterly data'!BF66</f>
        <v>66</v>
      </c>
      <c r="BF71" s="112">
        <f>'Quarterly data'!BG66</f>
        <v>70</v>
      </c>
      <c r="BG71" s="112">
        <f>'Quarterly data'!BH66</f>
        <v>70</v>
      </c>
      <c r="BH71" s="112">
        <f>'Quarterly data'!BI66</f>
        <v>56</v>
      </c>
      <c r="BI71" s="112">
        <f>'Quarterly data'!BJ66</f>
        <v>46</v>
      </c>
      <c r="BJ71" s="112">
        <f>'Quarterly data'!BK66</f>
        <v>57</v>
      </c>
      <c r="BK71" s="112">
        <f>'Quarterly data'!BL66</f>
        <v>59</v>
      </c>
      <c r="BL71" s="112">
        <f>'Quarterly data'!BM66</f>
        <v>62</v>
      </c>
      <c r="BM71" s="112">
        <f>'Quarterly data'!BN66</f>
        <v>70</v>
      </c>
      <c r="BN71" s="112">
        <f>'Quarterly data'!BO66</f>
        <v>55</v>
      </c>
      <c r="BO71" s="112">
        <f>'Quarterly data'!BP66</f>
        <v>60</v>
      </c>
      <c r="BP71" s="112">
        <f>'Quarterly data'!BQ66</f>
        <v>65</v>
      </c>
      <c r="BQ71" s="112">
        <f>'Quarterly data'!BR66</f>
        <v>54</v>
      </c>
      <c r="BR71" s="112">
        <f>'Quarterly data'!BS66</f>
        <v>83</v>
      </c>
      <c r="BS71" s="112">
        <f>'Quarterly data'!BT66</f>
        <v>78</v>
      </c>
      <c r="BT71" s="112">
        <f>'Quarterly data'!BU66</f>
        <v>79</v>
      </c>
      <c r="BU71" s="112">
        <f>'Quarterly data'!BV66</f>
        <v>88</v>
      </c>
      <c r="BV71" s="112">
        <f>'Quarterly data'!BW66</f>
        <v>81</v>
      </c>
      <c r="BW71" s="112">
        <f>'Quarterly data'!BX66</f>
        <v>99</v>
      </c>
      <c r="BX71" s="112">
        <f>'Quarterly data'!BY66</f>
        <v>77</v>
      </c>
      <c r="BY71" s="112">
        <f>'Quarterly data'!BZ66</f>
        <v>92</v>
      </c>
      <c r="BZ71" s="112">
        <f>'Quarterly data'!CA66</f>
        <v>77</v>
      </c>
      <c r="CA71" s="112">
        <f>'Quarterly data'!CB66</f>
        <v>109</v>
      </c>
      <c r="CB71" s="112">
        <f>'Quarterly data'!CC66</f>
        <v>83</v>
      </c>
      <c r="CC71" s="112">
        <f>'Quarterly data'!CD66</f>
        <v>92</v>
      </c>
      <c r="CD71" s="112">
        <f>'Quarterly data'!CE66</f>
        <v>75</v>
      </c>
      <c r="CE71" s="112">
        <f>'Quarterly data'!CF66</f>
        <v>105</v>
      </c>
      <c r="CF71" s="112">
        <f>'Quarterly data'!CG66</f>
        <v>93</v>
      </c>
      <c r="CG71" s="112">
        <f>'Quarterly data'!CH66</f>
        <v>110</v>
      </c>
      <c r="CH71" s="112">
        <f>'Quarterly data'!CI66</f>
        <v>151</v>
      </c>
      <c r="CI71" s="112">
        <f>'Quarterly data'!CJ66</f>
        <v>146</v>
      </c>
      <c r="CJ71" s="112">
        <f>'Quarterly data'!CK66</f>
        <v>116</v>
      </c>
      <c r="CK71" s="112">
        <f>'Quarterly data'!CL66</f>
        <v>159</v>
      </c>
      <c r="CL71" s="112">
        <f>'Quarterly data'!CM66</f>
        <v>162</v>
      </c>
      <c r="CM71" s="112">
        <f>'Quarterly data'!CN66</f>
        <v>162</v>
      </c>
      <c r="CN71" s="112">
        <f>'Quarterly data'!CO66</f>
        <v>179</v>
      </c>
      <c r="CO71" s="112">
        <f>'Quarterly data'!CP66</f>
        <v>190</v>
      </c>
      <c r="CP71" s="112">
        <f>'Quarterly data'!CQ66</f>
        <v>130</v>
      </c>
      <c r="CQ71" s="112">
        <f>'Quarterly data'!CR66</f>
        <v>99</v>
      </c>
      <c r="CR71" s="112">
        <f>'Quarterly data'!CS66</f>
        <v>98</v>
      </c>
      <c r="CS71" s="112">
        <f>'Quarterly data'!CT66</f>
        <v>170</v>
      </c>
      <c r="CT71" s="112">
        <f>'Quarterly data'!CU66</f>
        <v>124</v>
      </c>
      <c r="CU71" s="112">
        <f>'Quarterly data'!CV73</f>
        <v>600</v>
      </c>
      <c r="CV71" s="112">
        <f>'Quarterly data'!CW73</f>
        <v>697</v>
      </c>
      <c r="CW71" s="112">
        <f>'Quarterly data'!CX73</f>
        <v>695</v>
      </c>
      <c r="CX71" s="112">
        <f>'Quarterly data'!CY73</f>
        <v>677</v>
      </c>
      <c r="CY71" s="112">
        <f>'Quarterly data'!CZ73</f>
        <v>503</v>
      </c>
      <c r="CZ71" s="112">
        <f>'Quarterly data'!DA73</f>
        <v>743</v>
      </c>
      <c r="DA71" s="112">
        <f>'Quarterly data'!DB73</f>
        <v>618</v>
      </c>
      <c r="DB71" s="112">
        <f>'Quarterly data'!DC73</f>
        <v>976</v>
      </c>
      <c r="DC71" s="112">
        <f>'Quarterly data'!DD73</f>
        <v>1086</v>
      </c>
      <c r="DD71" s="112">
        <f>'Quarterly data'!DE73</f>
        <v>1168</v>
      </c>
      <c r="DE71" s="112">
        <f>'Quarterly data'!DF73</f>
        <v>1278</v>
      </c>
      <c r="DF71" s="112">
        <f>'Quarterly data'!DG73</f>
        <v>1147</v>
      </c>
      <c r="DG71" s="112">
        <f>'Quarterly data'!DH73</f>
        <v>1419</v>
      </c>
      <c r="DH71" s="112">
        <f>'Quarterly data'!DI73</f>
        <v>1588</v>
      </c>
      <c r="DI71" s="112">
        <f>'Quarterly data'!DJ73</f>
        <v>1392</v>
      </c>
      <c r="DJ71" s="112">
        <f>'Quarterly data'!DK73</f>
        <v>1652</v>
      </c>
      <c r="DK71" s="112">
        <f>'Quarterly data'!DL73</f>
        <v>1842</v>
      </c>
      <c r="DL71" s="112">
        <f>'Quarterly data'!DM73</f>
        <v>1996</v>
      </c>
      <c r="DM71" s="112">
        <f>'Quarterly data'!DN73</f>
        <v>1929</v>
      </c>
      <c r="DN71" s="112">
        <f>'Quarterly data'!DO73</f>
        <v>1870</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0</v>
      </c>
      <c r="AU72" s="112">
        <f>'Quarterly data'!AV67</f>
        <v>0</v>
      </c>
      <c r="AV72" s="112">
        <f>'Quarterly data'!AW67</f>
        <v>0</v>
      </c>
      <c r="AW72" s="112">
        <f>'Quarterly data'!AX67</f>
        <v>0</v>
      </c>
      <c r="AX72" s="112">
        <f>'Quarterly data'!AY67</f>
        <v>0</v>
      </c>
      <c r="AY72" s="112">
        <f>'Quarterly data'!AZ67</f>
        <v>0</v>
      </c>
      <c r="AZ72" s="112">
        <f>'Quarterly data'!BA67</f>
        <v>0</v>
      </c>
      <c r="BA72" s="112">
        <f>'Quarterly data'!BB67</f>
        <v>0</v>
      </c>
      <c r="BB72" s="112">
        <f>'Quarterly data'!BC67</f>
        <v>0</v>
      </c>
      <c r="BC72" s="112">
        <f>'Quarterly data'!BD67</f>
        <v>0</v>
      </c>
      <c r="BD72" s="112">
        <f>'Quarterly data'!BE67</f>
        <v>0</v>
      </c>
      <c r="BE72" s="112">
        <f>'Quarterly data'!BF67</f>
        <v>0</v>
      </c>
      <c r="BF72" s="112">
        <f>'Quarterly data'!BG67</f>
        <v>0</v>
      </c>
      <c r="BG72" s="112">
        <f>'Quarterly data'!BH67</f>
        <v>0</v>
      </c>
      <c r="BH72" s="112">
        <f>'Quarterly data'!BI67</f>
        <v>0</v>
      </c>
      <c r="BI72" s="112">
        <f>'Quarterly data'!BJ67</f>
        <v>0</v>
      </c>
      <c r="BJ72" s="112">
        <f>'Quarterly data'!BK67</f>
        <v>0</v>
      </c>
      <c r="BK72" s="112">
        <f>'Quarterly data'!BL67</f>
        <v>0</v>
      </c>
      <c r="BL72" s="112">
        <f>'Quarterly data'!BM67</f>
        <v>0</v>
      </c>
      <c r="BM72" s="112">
        <f>'Quarterly data'!BN67</f>
        <v>0</v>
      </c>
      <c r="BN72" s="112">
        <f>'Quarterly data'!BO67</f>
        <v>0</v>
      </c>
      <c r="BO72" s="112">
        <f>'Quarterly data'!BP67</f>
        <v>0</v>
      </c>
      <c r="BP72" s="112">
        <f>'Quarterly data'!BQ67</f>
        <v>0</v>
      </c>
      <c r="BQ72" s="112">
        <f>'Quarterly data'!BR67</f>
        <v>0</v>
      </c>
      <c r="BR72" s="112">
        <f>'Quarterly data'!BS67</f>
        <v>0</v>
      </c>
      <c r="BS72" s="112">
        <f>'Quarterly data'!BT67</f>
        <v>0</v>
      </c>
      <c r="BT72" s="112">
        <f>'Quarterly data'!BU67</f>
        <v>0</v>
      </c>
      <c r="BU72" s="112">
        <f>'Quarterly data'!BV67</f>
        <v>0</v>
      </c>
      <c r="BV72" s="112">
        <f>'Quarterly data'!BW67</f>
        <v>0</v>
      </c>
      <c r="BW72" s="112">
        <f>'Quarterly data'!BX67</f>
        <v>0</v>
      </c>
      <c r="BX72" s="112">
        <f>'Quarterly data'!BY67</f>
        <v>0</v>
      </c>
      <c r="BY72" s="112">
        <f>'Quarterly data'!BZ67</f>
        <v>0</v>
      </c>
      <c r="BZ72" s="112">
        <f>'Quarterly data'!CA67</f>
        <v>0</v>
      </c>
      <c r="CA72" s="112">
        <f>'Quarterly data'!CB67</f>
        <v>0</v>
      </c>
      <c r="CB72" s="112">
        <f>'Quarterly data'!CC67</f>
        <v>0</v>
      </c>
      <c r="CC72" s="112">
        <f>'Quarterly data'!CD67</f>
        <v>0</v>
      </c>
      <c r="CD72" s="112">
        <f>'Quarterly data'!CE67</f>
        <v>0</v>
      </c>
      <c r="CE72" s="112">
        <f>'Quarterly data'!CF67</f>
        <v>0</v>
      </c>
      <c r="CF72" s="112">
        <f>'Quarterly data'!CG67</f>
        <v>0</v>
      </c>
      <c r="CG72" s="112">
        <f>'Quarterly data'!CH67</f>
        <v>0</v>
      </c>
      <c r="CH72" s="112">
        <f>'Quarterly data'!CI67</f>
        <v>0</v>
      </c>
      <c r="CI72" s="112">
        <f>'Quarterly data'!CJ67</f>
        <v>0</v>
      </c>
      <c r="CJ72" s="112">
        <f>'Quarterly data'!CK67</f>
        <v>0</v>
      </c>
      <c r="CK72" s="112">
        <f>'Quarterly data'!CL67</f>
        <v>0</v>
      </c>
      <c r="CL72" s="112">
        <f>'Quarterly data'!CM67</f>
        <v>0</v>
      </c>
      <c r="CM72" s="112">
        <f>'Quarterly data'!CN67</f>
        <v>0</v>
      </c>
      <c r="CN72" s="112">
        <f>'Quarterly data'!CO67</f>
        <v>0</v>
      </c>
      <c r="CO72" s="112">
        <f>'Quarterly data'!CP67</f>
        <v>0</v>
      </c>
      <c r="CP72" s="112">
        <f>'Quarterly data'!CQ67</f>
        <v>0</v>
      </c>
      <c r="CQ72" s="112">
        <f>'Quarterly data'!CR67</f>
        <v>0</v>
      </c>
      <c r="CR72" s="112">
        <f>'Quarterly data'!CS67</f>
        <v>0</v>
      </c>
      <c r="CS72" s="112">
        <f>'Quarterly data'!CT67</f>
        <v>0</v>
      </c>
      <c r="CT72" s="112">
        <f>'Quarterly data'!CU67</f>
        <v>0</v>
      </c>
      <c r="CU72" s="112">
        <f>'Quarterly data'!CV74</f>
        <v>428</v>
      </c>
      <c r="CV72" s="112">
        <f>'Quarterly data'!CW74</f>
        <v>473</v>
      </c>
      <c r="CW72" s="112">
        <f>'Quarterly data'!CX74</f>
        <v>495</v>
      </c>
      <c r="CX72" s="112">
        <f>'Quarterly data'!CY74</f>
        <v>505</v>
      </c>
      <c r="CY72" s="112">
        <f>'Quarterly data'!CZ74</f>
        <v>433</v>
      </c>
      <c r="CZ72" s="112">
        <f>'Quarterly data'!DA74</f>
        <v>632</v>
      </c>
      <c r="DA72" s="112">
        <f>'Quarterly data'!DB74</f>
        <v>534</v>
      </c>
      <c r="DB72" s="112">
        <f>'Quarterly data'!DC74</f>
        <v>844</v>
      </c>
      <c r="DC72" s="112">
        <f>'Quarterly data'!DD74</f>
        <v>928</v>
      </c>
      <c r="DD72" s="112">
        <f>'Quarterly data'!DE74</f>
        <v>953</v>
      </c>
      <c r="DE72" s="112">
        <f>'Quarterly data'!DF74</f>
        <v>1089</v>
      </c>
      <c r="DF72" s="112">
        <f>'Quarterly data'!DG74</f>
        <v>941</v>
      </c>
      <c r="DG72" s="112">
        <f>'Quarterly data'!DH74</f>
        <v>1206</v>
      </c>
      <c r="DH72" s="112">
        <f>'Quarterly data'!DI74</f>
        <v>1381</v>
      </c>
      <c r="DI72" s="112">
        <f>'Quarterly data'!DJ74</f>
        <v>1113</v>
      </c>
      <c r="DJ72" s="112">
        <f>'Quarterly data'!DK74</f>
        <v>1413</v>
      </c>
      <c r="DK72" s="112">
        <f>'Quarterly data'!DL74</f>
        <v>1585</v>
      </c>
      <c r="DL72" s="112">
        <f>'Quarterly data'!DM74</f>
        <v>1715</v>
      </c>
      <c r="DM72" s="112">
        <f>'Quarterly data'!DN74</f>
        <v>1622</v>
      </c>
      <c r="DN72" s="112">
        <f>'Quarterly data'!DO74</f>
        <v>1594</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173</v>
      </c>
      <c r="CV73">
        <f>'Quarterly data'!CW75</f>
        <v>224</v>
      </c>
      <c r="CW73">
        <f>'Quarterly data'!CX75</f>
        <v>200</v>
      </c>
      <c r="CX73">
        <f>'Quarterly data'!CY75</f>
        <v>172</v>
      </c>
      <c r="CY73">
        <f>'Quarterly data'!CZ75</f>
        <v>70</v>
      </c>
      <c r="CZ73">
        <f>'Quarterly data'!DA75</f>
        <v>111</v>
      </c>
      <c r="DA73">
        <f>'Quarterly data'!DB75</f>
        <v>83</v>
      </c>
      <c r="DB73">
        <f>'Quarterly data'!DC75</f>
        <v>132</v>
      </c>
      <c r="DC73">
        <f>'Quarterly data'!DD75</f>
        <v>158</v>
      </c>
      <c r="DD73">
        <f>'Quarterly data'!DE75</f>
        <v>215</v>
      </c>
      <c r="DE73">
        <f>'Quarterly data'!DF75</f>
        <v>189</v>
      </c>
      <c r="DF73">
        <f>'Quarterly data'!DG75</f>
        <v>206</v>
      </c>
      <c r="DG73">
        <f>'Quarterly data'!DH75</f>
        <v>213</v>
      </c>
      <c r="DH73">
        <f>'Quarterly data'!DI75</f>
        <v>207</v>
      </c>
      <c r="DI73">
        <f>'Quarterly data'!DJ75</f>
        <v>279</v>
      </c>
      <c r="DJ73">
        <f>'Quarterly data'!DK75</f>
        <v>239</v>
      </c>
      <c r="DK73">
        <f>'Quarterly data'!DL75</f>
        <v>258</v>
      </c>
      <c r="DL73">
        <f>'Quarterly data'!DM75</f>
        <v>281</v>
      </c>
      <c r="DM73">
        <f>'Quarterly data'!DN75</f>
        <v>307</v>
      </c>
      <c r="DN73">
        <f>'Quarterly data'!DO75</f>
        <v>276</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-48</v>
      </c>
      <c r="AU74" s="235">
        <f>'Quarterly data'!AV69</f>
        <v>-48</v>
      </c>
      <c r="AV74" s="235">
        <f>'Quarterly data'!AW69</f>
        <v>-57</v>
      </c>
      <c r="AW74" s="235">
        <f>'Quarterly data'!AX69</f>
        <v>-53</v>
      </c>
      <c r="AX74" s="235">
        <f>'Quarterly data'!AY69</f>
        <v>-37</v>
      </c>
      <c r="AY74" s="235">
        <f>'Quarterly data'!AZ69</f>
        <v>-41</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-126</v>
      </c>
      <c r="BJ74" s="235">
        <f>'Quarterly data'!BK69</f>
        <v>-146</v>
      </c>
      <c r="BK74" s="235">
        <f>'Quarterly data'!BL69</f>
        <v>-134</v>
      </c>
      <c r="BL74" s="235">
        <f>'Quarterly data'!BM69</f>
        <v>-131</v>
      </c>
      <c r="BM74" s="235">
        <f>'Quarterly data'!BN69</f>
        <v>-155</v>
      </c>
      <c r="BN74" s="235">
        <f>'Quarterly data'!BO69</f>
        <v>-138</v>
      </c>
      <c r="BO74" s="235">
        <f>'Quarterly data'!BP69</f>
        <v>-151</v>
      </c>
      <c r="BP74" s="235">
        <f>'Quarterly data'!BQ69</f>
        <v>-150</v>
      </c>
      <c r="BQ74" s="235">
        <f>'Quarterly data'!BR69</f>
        <v>-157</v>
      </c>
      <c r="BR74" s="235">
        <f>'Quarterly data'!BS69</f>
        <v>-178</v>
      </c>
      <c r="BS74" s="235">
        <f>'Quarterly data'!BT69</f>
        <v>-195</v>
      </c>
      <c r="BT74" s="235">
        <f>'Quarterly data'!BU69</f>
        <v>-221</v>
      </c>
      <c r="BU74" s="235">
        <f>'Quarterly data'!BV69</f>
        <v>-183</v>
      </c>
      <c r="BV74" s="235">
        <f>'Quarterly data'!BW69</f>
        <v>-189</v>
      </c>
      <c r="BW74" s="235">
        <f>'Quarterly data'!BX69</f>
        <v>-166</v>
      </c>
      <c r="BX74" s="235">
        <f>'Quarterly data'!BY69</f>
        <v>-197</v>
      </c>
      <c r="BY74" s="235">
        <f>'Quarterly data'!BZ69</f>
        <v>-242</v>
      </c>
      <c r="BZ74" s="235">
        <f>'Quarterly data'!CA69</f>
        <v>-244</v>
      </c>
      <c r="CA74" s="235">
        <f>'Quarterly data'!CB69</f>
        <v>-223</v>
      </c>
      <c r="CB74" s="235">
        <f>'Quarterly data'!CC69</f>
        <v>-217</v>
      </c>
      <c r="CC74" s="235">
        <f>'Quarterly data'!CD69</f>
        <v>-224</v>
      </c>
      <c r="CD74" s="235">
        <f>'Quarterly data'!CE69</f>
        <v>-273</v>
      </c>
      <c r="CE74" s="235">
        <f>'Quarterly data'!CF69</f>
        <v>-300</v>
      </c>
      <c r="CF74" s="235">
        <f>'Quarterly data'!CG69</f>
        <v>-287</v>
      </c>
      <c r="CG74" s="235">
        <f>'Quarterly data'!CH69</f>
        <v>-293</v>
      </c>
      <c r="CH74" s="235">
        <f>'Quarterly data'!CI69</f>
        <v>-305</v>
      </c>
      <c r="CI74" s="235">
        <f>'Quarterly data'!CJ69</f>
        <v>-344</v>
      </c>
      <c r="CJ74" s="235">
        <f>'Quarterly data'!CK69</f>
        <v>-330</v>
      </c>
      <c r="CK74" s="235">
        <f>'Quarterly data'!CL69</f>
        <v>-297</v>
      </c>
      <c r="CL74" s="235">
        <f>'Quarterly data'!CM69</f>
        <v>-230</v>
      </c>
      <c r="CM74" s="235">
        <f>'Quarterly data'!CN69</f>
        <v>-227</v>
      </c>
      <c r="CN74" s="235">
        <f>'Quarterly data'!CO69</f>
        <v>-272</v>
      </c>
      <c r="CO74" s="235">
        <f>'Quarterly data'!CP69</f>
        <v>-242</v>
      </c>
      <c r="CP74" s="235">
        <f>'Quarterly data'!CQ69</f>
        <v>-125</v>
      </c>
      <c r="CQ74" s="235">
        <f>'Quarterly data'!CR69</f>
        <v>-72</v>
      </c>
      <c r="CR74" s="235">
        <f>'Quarterly data'!CS69</f>
        <v>-62</v>
      </c>
      <c r="CS74" s="235">
        <f>'Quarterly data'!CT69</f>
        <v>-132</v>
      </c>
      <c r="CT74" s="235">
        <f>'Quarterly data'!CU69</f>
        <v>-111</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58</v>
      </c>
      <c r="AV75" s="112">
        <f>'Quarterly data'!AW70</f>
        <v>50</v>
      </c>
      <c r="AW75" s="112">
        <f>'Quarterly data'!AX70</f>
        <v>52</v>
      </c>
      <c r="AX75" s="112">
        <f>'Quarterly data'!AY70</f>
        <v>69</v>
      </c>
      <c r="AY75" s="112">
        <f>'Quarterly data'!AZ70</f>
        <v>77</v>
      </c>
      <c r="AZ75" s="112">
        <f>'Quarterly data'!BA70</f>
        <v>81</v>
      </c>
      <c r="BA75" s="112">
        <f>'Quarterly data'!BB70</f>
        <v>78</v>
      </c>
      <c r="BB75" s="112">
        <f>'Quarterly data'!BC70</f>
        <v>70</v>
      </c>
      <c r="BC75" s="112">
        <f>'Quarterly data'!BD70</f>
        <v>84</v>
      </c>
      <c r="BD75" s="112">
        <f>'Quarterly data'!BE70</f>
        <v>82</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107</v>
      </c>
      <c r="BM75" s="112">
        <f>'Quarterly data'!BN70</f>
        <v>101</v>
      </c>
      <c r="BN75" s="112">
        <f>'Quarterly data'!BO70</f>
        <v>117</v>
      </c>
      <c r="BO75" s="112">
        <f>'Quarterly data'!BP70</f>
        <v>114</v>
      </c>
      <c r="BP75" s="112">
        <f>'Quarterly data'!BQ70</f>
        <v>152</v>
      </c>
      <c r="BQ75" s="112">
        <f>'Quarterly data'!BR70</f>
        <v>139</v>
      </c>
      <c r="BR75" s="112">
        <f>'Quarterly data'!BS70</f>
        <v>137</v>
      </c>
      <c r="BS75" s="112">
        <f>'Quarterly data'!BT70</f>
        <v>124</v>
      </c>
      <c r="BT75" s="112">
        <f>'Quarterly data'!BU70</f>
        <v>152</v>
      </c>
      <c r="BU75" s="112">
        <f>'Quarterly data'!BV70</f>
        <v>152</v>
      </c>
      <c r="BV75" s="112">
        <f>'Quarterly data'!BW70</f>
        <v>150</v>
      </c>
      <c r="BW75" s="112">
        <f>'Quarterly data'!BX70</f>
        <v>191</v>
      </c>
      <c r="BX75" s="112">
        <f>'Quarterly data'!BY70</f>
        <v>179</v>
      </c>
      <c r="BY75" s="112">
        <f>'Quarterly data'!BZ70</f>
        <v>162</v>
      </c>
      <c r="BZ75" s="112">
        <f>'Quarterly data'!CA70</f>
        <v>174</v>
      </c>
      <c r="CA75" s="112">
        <f>'Quarterly data'!CB70</f>
        <v>187</v>
      </c>
      <c r="CB75" s="112">
        <f>'Quarterly data'!CC70</f>
        <v>213</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438</v>
      </c>
      <c r="CP75" s="112">
        <f>'Quarterly data'!CQ70</f>
        <v>403</v>
      </c>
      <c r="CQ75" s="112">
        <f>'Quarterly data'!CR70</f>
        <v>430</v>
      </c>
      <c r="CR75" s="112">
        <f>'Quarterly data'!CS70</f>
        <v>511</v>
      </c>
      <c r="CS75" s="112">
        <f>'Quarterly data'!CT70</f>
        <v>453</v>
      </c>
      <c r="CT75" s="112">
        <f>'Quarterly data'!CU70</f>
        <v>438</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224</v>
      </c>
      <c r="CQ76" s="112">
        <f>'Quarterly data'!CR71</f>
        <v>232</v>
      </c>
      <c r="CR76" s="112">
        <f>'Quarterly data'!CS71</f>
        <v>230</v>
      </c>
      <c r="CS76" s="112">
        <f>'Quarterly data'!CT71</f>
        <v>224</v>
      </c>
      <c r="CT76" s="112">
        <f>'Quarterly data'!CU71</f>
        <v>214</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179</v>
      </c>
      <c r="CQ77" s="112">
        <f>'Quarterly data'!CR72</f>
        <v>197</v>
      </c>
      <c r="CR77" s="112">
        <f>'Quarterly data'!CS72</f>
        <v>281</v>
      </c>
      <c r="CS77" s="112">
        <f>'Quarterly data'!CT72</f>
        <v>230</v>
      </c>
      <c r="CT77" s="112">
        <f>'Quarterly data'!CU72</f>
        <v>224</v>
      </c>
      <c r="CU77" s="112">
        <f>'Quarterly data'!CV83</f>
        <v>693</v>
      </c>
      <c r="CV77" s="112">
        <f>'Quarterly data'!CW83</f>
        <v>521</v>
      </c>
      <c r="CW77" s="112">
        <f>'Quarterly data'!CX83</f>
        <v>545</v>
      </c>
      <c r="CX77" s="112">
        <f>'Quarterly data'!CY83</f>
        <v>606</v>
      </c>
      <c r="CY77" s="112">
        <f>'Quarterly data'!CZ83</f>
        <v>569</v>
      </c>
      <c r="CZ77" s="112">
        <f>'Quarterly data'!DA83</f>
        <v>548</v>
      </c>
      <c r="DA77" s="112">
        <f>'Quarterly data'!DB83</f>
        <v>604</v>
      </c>
      <c r="DB77" s="112">
        <f>'Quarterly data'!DC83</f>
        <v>612</v>
      </c>
      <c r="DC77" s="112">
        <f>'Quarterly data'!DD83</f>
        <v>676</v>
      </c>
      <c r="DD77" s="112">
        <f>'Quarterly data'!DE83</f>
        <v>709</v>
      </c>
      <c r="DE77" s="112">
        <f>'Quarterly data'!DF83</f>
        <v>652</v>
      </c>
      <c r="DF77" s="112">
        <f>'Quarterly data'!DG83</f>
        <v>754</v>
      </c>
      <c r="DG77" s="112">
        <f>'Quarterly data'!DH83</f>
        <v>692</v>
      </c>
      <c r="DH77" s="112">
        <f>'Quarterly data'!DI83</f>
        <v>820</v>
      </c>
      <c r="DI77" s="112">
        <f>'Quarterly data'!DJ83</f>
        <v>644</v>
      </c>
      <c r="DJ77" s="112">
        <f>'Quarterly data'!DK83</f>
        <v>697</v>
      </c>
      <c r="DK77" s="112">
        <f>'Quarterly data'!DL83</f>
        <v>883</v>
      </c>
      <c r="DL77" s="112">
        <f>'Quarterly data'!DM83</f>
        <v>706</v>
      </c>
      <c r="DM77" s="112">
        <f>'Quarterly data'!DN83</f>
        <v>648</v>
      </c>
      <c r="DN77" s="112">
        <f>'Quarterly data'!DO83</f>
        <v>730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89</v>
      </c>
      <c r="AU78" s="112">
        <f>'Quarterly data'!AV73</f>
        <v>106</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204</v>
      </c>
      <c r="BE78" s="112">
        <f>'Quarterly data'!BF73</f>
        <v>203</v>
      </c>
      <c r="BF78" s="112">
        <f>'Quarterly data'!BG73</f>
        <v>216</v>
      </c>
      <c r="BG78" s="112">
        <f>'Quarterly data'!BH73</f>
        <v>210</v>
      </c>
      <c r="BH78" s="112">
        <f>'Quarterly data'!BI73</f>
        <v>214</v>
      </c>
      <c r="BI78" s="112">
        <f>'Quarterly data'!BJ73</f>
        <v>211</v>
      </c>
      <c r="BJ78" s="112">
        <f>'Quarterly data'!BK73</f>
        <v>230</v>
      </c>
      <c r="BK78" s="112">
        <f>'Quarterly data'!BL73</f>
        <v>225</v>
      </c>
      <c r="BL78" s="112">
        <f>'Quarterly data'!BM73</f>
        <v>238</v>
      </c>
      <c r="BM78" s="112">
        <f>'Quarterly data'!BN73</f>
        <v>256</v>
      </c>
      <c r="BN78" s="112">
        <f>'Quarterly data'!BO73</f>
        <v>255</v>
      </c>
      <c r="BO78" s="112">
        <f>'Quarterly data'!BP73</f>
        <v>265</v>
      </c>
      <c r="BP78" s="112">
        <f>'Quarterly data'!BQ73</f>
        <v>302</v>
      </c>
      <c r="BQ78" s="112">
        <f>'Quarterly data'!BR73</f>
        <v>296</v>
      </c>
      <c r="BR78" s="112">
        <f>'Quarterly data'!BS73</f>
        <v>315</v>
      </c>
      <c r="BS78" s="112">
        <f>'Quarterly data'!BT73</f>
        <v>319</v>
      </c>
      <c r="BT78" s="112">
        <f>'Quarterly data'!BU73</f>
        <v>373</v>
      </c>
      <c r="BU78" s="112">
        <f>'Quarterly data'!BV73</f>
        <v>335</v>
      </c>
      <c r="BV78" s="112">
        <f>'Quarterly data'!BW73</f>
        <v>339</v>
      </c>
      <c r="BW78" s="112">
        <f>'Quarterly data'!BX73</f>
        <v>357</v>
      </c>
      <c r="BX78" s="112">
        <f>'Quarterly data'!BY73</f>
        <v>376</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546</v>
      </c>
      <c r="CI78" s="112">
        <f>'Quarterly data'!CJ73</f>
        <v>576</v>
      </c>
      <c r="CJ78" s="112">
        <f>'Quarterly data'!CK73</f>
        <v>633</v>
      </c>
      <c r="CK78" s="112">
        <f>'Quarterly data'!CL73</f>
        <v>578</v>
      </c>
      <c r="CL78" s="112">
        <f>'Quarterly data'!CM73</f>
        <v>579</v>
      </c>
      <c r="CM78" s="112">
        <f>'Quarterly data'!CN73</f>
        <v>612</v>
      </c>
      <c r="CN78" s="112">
        <f>'Quarterly data'!CO73</f>
        <v>680</v>
      </c>
      <c r="CO78" s="112">
        <f>'Quarterly data'!CP73</f>
        <v>680</v>
      </c>
      <c r="CP78" s="112">
        <f>'Quarterly data'!CQ73</f>
        <v>528</v>
      </c>
      <c r="CQ78" s="112">
        <f>'Quarterly data'!CR73</f>
        <v>502</v>
      </c>
      <c r="CR78" s="112">
        <f>'Quarterly data'!CS73</f>
        <v>574</v>
      </c>
      <c r="CS78" s="112">
        <f>'Quarterly data'!CT73</f>
        <v>586</v>
      </c>
      <c r="CT78" s="112">
        <f>'Quarterly data'!CU73</f>
        <v>549</v>
      </c>
      <c r="CU78" s="112">
        <f>'Quarterly data'!CV84</f>
        <v>3049</v>
      </c>
      <c r="CV78" s="112">
        <f>'Quarterly data'!CW84</f>
        <v>2526</v>
      </c>
      <c r="CW78" s="112">
        <f>'Quarterly data'!CX84</f>
        <v>3178</v>
      </c>
      <c r="CX78" s="112">
        <f>'Quarterly data'!CY84</f>
        <v>3197</v>
      </c>
      <c r="CY78" s="112">
        <f>'Quarterly data'!CZ84</f>
        <v>2876</v>
      </c>
      <c r="CZ78" s="112">
        <f>'Quarterly data'!DA84</f>
        <v>2555</v>
      </c>
      <c r="DA78" s="112">
        <f>'Quarterly data'!DB84</f>
        <v>3428</v>
      </c>
      <c r="DB78" s="112">
        <f>'Quarterly data'!DC84</f>
        <v>2770</v>
      </c>
      <c r="DC78" s="112">
        <f>'Quarterly data'!DD84</f>
        <v>3024</v>
      </c>
      <c r="DD78" s="112">
        <f>'Quarterly data'!DE84</f>
        <v>2315</v>
      </c>
      <c r="DE78" s="112">
        <f>'Quarterly data'!DF84</f>
        <v>3215</v>
      </c>
      <c r="DF78" s="112">
        <f>'Quarterly data'!DG84</f>
        <v>2613</v>
      </c>
      <c r="DG78" s="112">
        <f>'Quarterly data'!DH84</f>
        <v>2955</v>
      </c>
      <c r="DH78" s="112">
        <f>'Quarterly data'!DI84</f>
        <v>2312</v>
      </c>
      <c r="DI78" s="112">
        <f>'Quarterly data'!DJ84</f>
        <v>3190</v>
      </c>
      <c r="DJ78" s="112">
        <f>'Quarterly data'!DK84</f>
        <v>3032</v>
      </c>
      <c r="DK78" s="112">
        <f>'Quarterly data'!DL84</f>
        <v>3032</v>
      </c>
      <c r="DL78" s="112">
        <f>'Quarterly data'!DM84</f>
        <v>2573</v>
      </c>
      <c r="DM78" s="112">
        <f>'Quarterly data'!DN84</f>
        <v>3679</v>
      </c>
      <c r="DN78" s="112">
        <f>'Quarterly data'!DO84</f>
        <v>2958</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336</v>
      </c>
      <c r="CQ79" s="112">
        <f>'Quarterly data'!CR74</f>
        <v>329</v>
      </c>
      <c r="CR79" s="112">
        <f>'Quarterly data'!CS74</f>
        <v>365</v>
      </c>
      <c r="CS79" s="112">
        <f>'Quarterly data'!CT74</f>
        <v>386</v>
      </c>
      <c r="CT79" s="112">
        <f>'Quarterly data'!CU74</f>
        <v>355</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192</v>
      </c>
      <c r="CQ80" s="112">
        <f>'Quarterly data'!CR75</f>
        <v>173</v>
      </c>
      <c r="CR80" s="112">
        <f>'Quarterly data'!CS75</f>
        <v>208</v>
      </c>
      <c r="CS80" s="112">
        <f>'Quarterly data'!CT75</f>
        <v>200</v>
      </c>
      <c r="CT80" s="112">
        <f>'Quarterly data'!CU75</f>
        <v>194</v>
      </c>
      <c r="CU80" s="112">
        <f>'Quarterly data'!CV87</f>
        <v>1143</v>
      </c>
      <c r="CV80" s="112">
        <f>'Quarterly data'!CW87</f>
        <v>1322</v>
      </c>
      <c r="CW80" s="112">
        <f>'Quarterly data'!CX87</f>
        <v>1339</v>
      </c>
      <c r="CX80" s="112">
        <f>'Quarterly data'!CY87</f>
        <v>1101</v>
      </c>
      <c r="CY80" s="112">
        <f>'Quarterly data'!CZ87</f>
        <v>906</v>
      </c>
      <c r="CZ80" s="112">
        <f>'Quarterly data'!DA87</f>
        <v>1018</v>
      </c>
      <c r="DA80" s="112">
        <f>'Quarterly data'!DB87</f>
        <v>1166</v>
      </c>
      <c r="DB80" s="112">
        <f>'Quarterly data'!DC87</f>
        <v>1178</v>
      </c>
      <c r="DC80" s="112">
        <f>'Quarterly data'!DD87</f>
        <v>1240</v>
      </c>
      <c r="DD80" s="112">
        <f>'Quarterly data'!DE87</f>
        <v>1268</v>
      </c>
      <c r="DE80" s="112">
        <f>'Quarterly data'!DF87</f>
        <v>1298</v>
      </c>
      <c r="DF80" s="112">
        <f>'Quarterly data'!DG87</f>
        <v>1266</v>
      </c>
      <c r="DG80" s="112">
        <f>'Quarterly data'!DH87</f>
        <v>1606</v>
      </c>
      <c r="DH80" s="112">
        <f>'Quarterly data'!DI87</f>
        <v>1541</v>
      </c>
      <c r="DI80" s="112">
        <f>'Quarterly data'!DJ87</f>
        <v>1392</v>
      </c>
      <c r="DJ80" s="112">
        <f>'Quarterly data'!DK87</f>
        <v>1513</v>
      </c>
      <c r="DK80" s="112">
        <f>'Quarterly data'!DL87</f>
        <v>1626</v>
      </c>
      <c r="DL80" s="112">
        <f>'Quarterly data'!DM87</f>
        <v>1944</v>
      </c>
      <c r="DM80" s="112">
        <f>'Quarterly data'!DN87</f>
        <v>1821</v>
      </c>
      <c r="DN80" s="112">
        <f>'Quarterly data'!DO87</f>
        <v>1842</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630</v>
      </c>
      <c r="CV81">
        <f>'Quarterly data'!CW88</f>
        <v>688</v>
      </c>
      <c r="CW81">
        <f>'Quarterly data'!CX88</f>
        <v>733</v>
      </c>
      <c r="CX81">
        <f>'Quarterly data'!CY88</f>
        <v>615</v>
      </c>
      <c r="CY81">
        <f>'Quarterly data'!CZ88</f>
        <v>505</v>
      </c>
      <c r="CZ81">
        <f>'Quarterly data'!DA88</f>
        <v>650</v>
      </c>
      <c r="DA81">
        <f>'Quarterly data'!DB88</f>
        <v>716</v>
      </c>
      <c r="DB81">
        <f>'Quarterly data'!DC88</f>
        <v>778</v>
      </c>
      <c r="DC81">
        <f>'Quarterly data'!DD88</f>
        <v>585</v>
      </c>
      <c r="DD81">
        <f>'Quarterly data'!DE88</f>
        <v>715</v>
      </c>
      <c r="DE81">
        <f>'Quarterly data'!DF88</f>
        <v>780</v>
      </c>
      <c r="DF81">
        <f>'Quarterly data'!DG88</f>
        <v>982</v>
      </c>
      <c r="DG81">
        <f>'Quarterly data'!DH88</f>
        <v>1021</v>
      </c>
      <c r="DH81">
        <f>'Quarterly data'!DI88</f>
        <v>868</v>
      </c>
      <c r="DI81">
        <f>'Quarterly data'!DJ88</f>
        <v>935</v>
      </c>
      <c r="DJ81">
        <f>'Quarterly data'!DK88</f>
        <v>923</v>
      </c>
      <c r="DK81">
        <f>'Quarterly data'!DL88</f>
        <v>952</v>
      </c>
      <c r="DL81">
        <f>'Quarterly data'!DM88</f>
        <v>1046</v>
      </c>
      <c r="DM81">
        <f>'Quarterly data'!DN88</f>
        <v>1195</v>
      </c>
      <c r="DN81">
        <f>'Quarterly data'!DO88</f>
        <v>1219</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347</v>
      </c>
      <c r="CV82" s="431">
        <f>'Quarterly data'!CW89</f>
        <v>351</v>
      </c>
      <c r="CW82" s="431">
        <f>'Quarterly data'!CX89</f>
        <v>354</v>
      </c>
      <c r="CX82" s="431">
        <f>'Quarterly data'!CY89</f>
        <v>314</v>
      </c>
      <c r="CY82" s="431">
        <f>'Quarterly data'!CZ89</f>
        <v>250</v>
      </c>
      <c r="CZ82" s="431">
        <f>'Quarterly data'!DA89</f>
        <v>249</v>
      </c>
      <c r="DA82" s="431">
        <f>'Quarterly data'!DB89</f>
        <v>294</v>
      </c>
      <c r="DB82" s="431">
        <f>'Quarterly data'!DC89</f>
        <v>400</v>
      </c>
      <c r="DC82" s="431">
        <f>'Quarterly data'!DD89</f>
        <v>655</v>
      </c>
      <c r="DD82" s="431">
        <f>'Quarterly data'!DE89</f>
        <v>553</v>
      </c>
      <c r="DE82" s="431">
        <f>'Quarterly data'!DF89</f>
        <v>517</v>
      </c>
      <c r="DF82" s="431">
        <f>'Quarterly data'!DG89</f>
        <v>284</v>
      </c>
      <c r="DG82" s="431">
        <f>'Quarterly data'!DH89</f>
        <v>586</v>
      </c>
      <c r="DH82" s="431">
        <f>'Quarterly data'!DI89</f>
        <v>673</v>
      </c>
      <c r="DI82" s="431">
        <f>'Quarterly data'!DJ89</f>
        <v>457</v>
      </c>
      <c r="DJ82" s="431">
        <f>'Quarterly data'!DK89</f>
        <v>590</v>
      </c>
      <c r="DK82" s="431">
        <f>'Quarterly data'!DL89</f>
        <v>673</v>
      </c>
      <c r="DL82" s="431">
        <f>'Quarterly data'!DM89</f>
        <v>899</v>
      </c>
      <c r="DM82" s="431">
        <f>'Quarterly data'!DN89</f>
        <v>626</v>
      </c>
      <c r="DN82" s="431">
        <f>'Quarterly data'!DO89</f>
        <v>623</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1323</v>
      </c>
      <c r="AU83" s="234">
        <f>'Quarterly data'!AV80</f>
        <v>1421</v>
      </c>
      <c r="AV83" s="234">
        <f>'Quarterly data'!AW80</f>
        <v>1561</v>
      </c>
      <c r="AW83" s="234">
        <f>'Quarterly data'!AX80</f>
        <v>1564</v>
      </c>
      <c r="AX83" s="234">
        <f>'Quarterly data'!AY80</f>
        <v>1500</v>
      </c>
      <c r="AY83" s="234">
        <f>'Quarterly data'!AZ80</f>
        <v>1531</v>
      </c>
      <c r="AZ83" s="234">
        <f>'Quarterly data'!BA80</f>
        <v>1619</v>
      </c>
      <c r="BA83" s="234">
        <f>'Quarterly data'!BB80</f>
        <v>1666</v>
      </c>
      <c r="BB83" s="234">
        <f>'Quarterly data'!BC80</f>
        <v>1642</v>
      </c>
      <c r="BC83" s="234">
        <f>'Quarterly data'!BD80</f>
        <v>1736</v>
      </c>
      <c r="BD83" s="234">
        <f>'Quarterly data'!BE80</f>
        <v>1810</v>
      </c>
      <c r="BE83" s="234">
        <f>'Quarterly data'!BF80</f>
        <v>1833</v>
      </c>
      <c r="BF83" s="234">
        <f>'Quarterly data'!BG80</f>
        <v>1842</v>
      </c>
      <c r="BG83" s="234">
        <f>'Quarterly data'!BH80</f>
        <v>1824</v>
      </c>
      <c r="BH83" s="234">
        <f>'Quarterly data'!BI80</f>
        <v>1874</v>
      </c>
      <c r="BI83" s="234">
        <f>'Quarterly data'!BJ80</f>
        <v>1920</v>
      </c>
      <c r="BJ83" s="234">
        <f>'Quarterly data'!BK80</f>
        <v>1937</v>
      </c>
      <c r="BK83" s="234">
        <f>'Quarterly data'!BL80</f>
        <v>1940</v>
      </c>
      <c r="BL83" s="234">
        <f>'Quarterly data'!BM80</f>
        <v>2024</v>
      </c>
      <c r="BM83" s="234">
        <f>'Quarterly data'!BN80</f>
        <v>2105</v>
      </c>
      <c r="BN83" s="234">
        <f>'Quarterly data'!BO80</f>
        <v>2101</v>
      </c>
      <c r="BO83" s="234">
        <f>'Quarterly data'!BP80</f>
        <v>2055</v>
      </c>
      <c r="BP83" s="234">
        <f>'Quarterly data'!BQ80</f>
        <v>2234</v>
      </c>
      <c r="BQ83" s="234">
        <f>'Quarterly data'!BR80</f>
        <v>2254</v>
      </c>
      <c r="BR83" s="234">
        <f>'Quarterly data'!BS80</f>
        <v>2277</v>
      </c>
      <c r="BS83" s="234">
        <f>'Quarterly data'!BT80</f>
        <v>2275</v>
      </c>
      <c r="BT83" s="234">
        <f>'Quarterly data'!BU80</f>
        <v>2393</v>
      </c>
      <c r="BU83" s="234">
        <f>'Quarterly data'!BV80</f>
        <v>2445</v>
      </c>
      <c r="BV83" s="234">
        <f>'Quarterly data'!BW80</f>
        <v>2384</v>
      </c>
      <c r="BW83" s="234">
        <f>'Quarterly data'!BX80</f>
        <v>2456</v>
      </c>
      <c r="BX83" s="234">
        <f>'Quarterly data'!BY80</f>
        <v>2455</v>
      </c>
      <c r="BY83" s="234">
        <f>'Quarterly data'!BZ80</f>
        <v>2539</v>
      </c>
      <c r="BZ83" s="234">
        <f>'Quarterly data'!CA80</f>
        <v>2504</v>
      </c>
      <c r="CA83" s="234">
        <f>'Quarterly data'!CB80</f>
        <v>2610</v>
      </c>
      <c r="CB83" s="234">
        <f>'Quarterly data'!CC80</f>
        <v>2368</v>
      </c>
      <c r="CC83" s="234">
        <f>'Quarterly data'!CD80</f>
        <v>2910</v>
      </c>
      <c r="CD83" s="234">
        <f>'Quarterly data'!CE80</f>
        <v>2723</v>
      </c>
      <c r="CE83" s="234">
        <f>'Quarterly data'!CF80</f>
        <v>2858</v>
      </c>
      <c r="CF83" s="234">
        <f>'Quarterly data'!CG80</f>
        <v>2569</v>
      </c>
      <c r="CG83" s="234">
        <f>'Quarterly data'!CH80</f>
        <v>3164</v>
      </c>
      <c r="CH83" s="234">
        <f>'Quarterly data'!CI80</f>
        <v>2955</v>
      </c>
      <c r="CI83" s="234">
        <f>'Quarterly data'!CJ80</f>
        <v>3059</v>
      </c>
      <c r="CJ83" s="234">
        <f>'Quarterly data'!CK80</f>
        <v>2689</v>
      </c>
      <c r="CK83" s="234">
        <f>'Quarterly data'!CL80</f>
        <v>3251</v>
      </c>
      <c r="CL83" s="234">
        <f>'Quarterly data'!CM80</f>
        <v>3016</v>
      </c>
      <c r="CM83" s="234">
        <f>'Quarterly data'!CN80</f>
        <v>3213</v>
      </c>
      <c r="CN83" s="234">
        <f>'Quarterly data'!CO80</f>
        <v>2808</v>
      </c>
      <c r="CO83" s="234">
        <f>'Quarterly data'!CP80</f>
        <v>3479</v>
      </c>
      <c r="CP83" s="234">
        <f>'Quarterly data'!CQ80</f>
        <v>3264</v>
      </c>
      <c r="CQ83" s="234">
        <f>'Quarterly data'!CR80</f>
        <v>3433</v>
      </c>
      <c r="CR83" s="234">
        <f>'Quarterly data'!CS80</f>
        <v>3026</v>
      </c>
      <c r="CS83" s="234">
        <f>'Quarterly data'!CT80</f>
        <v>3803</v>
      </c>
      <c r="CT83" s="234">
        <f>'Quarterly data'!CU80</f>
        <v>3468</v>
      </c>
      <c r="CU83" s="234">
        <f>'Quarterly data'!CV90</f>
        <v>-57</v>
      </c>
      <c r="CV83" s="234">
        <f>'Quarterly data'!CW90</f>
        <v>72</v>
      </c>
      <c r="CW83" s="234">
        <f>'Quarterly data'!CX90</f>
        <v>24</v>
      </c>
      <c r="CX83" s="234">
        <f>'Quarterly data'!CY90</f>
        <v>-35</v>
      </c>
      <c r="CY83" s="234">
        <f>'Quarterly data'!CZ90</f>
        <v>8</v>
      </c>
      <c r="CZ83" s="234">
        <f>'Quarterly data'!DA90</f>
        <v>-53</v>
      </c>
      <c r="DA83" s="234">
        <f>'Quarterly data'!DB90</f>
        <v>-72</v>
      </c>
      <c r="DB83" s="234">
        <f>'Quarterly data'!DC90</f>
        <v>-205</v>
      </c>
      <c r="DC83" s="234">
        <f>'Quarterly data'!DD90</f>
        <v>99</v>
      </c>
      <c r="DD83" s="234">
        <f>'Quarterly data'!DE90</f>
        <v>80</v>
      </c>
      <c r="DE83" s="234">
        <f>'Quarterly data'!DF90</f>
        <v>29</v>
      </c>
      <c r="DF83" s="234">
        <f>'Quarterly data'!DG90</f>
        <v>-33</v>
      </c>
      <c r="DG83" s="234">
        <f>'Quarterly data'!DH90</f>
        <v>105</v>
      </c>
      <c r="DH83" s="234">
        <f>'Quarterly data'!DI90</f>
        <v>117</v>
      </c>
      <c r="DI83" s="234">
        <f>'Quarterly data'!DJ90</f>
        <v>-27</v>
      </c>
      <c r="DJ83" s="234">
        <f>'Quarterly data'!DK90</f>
        <v>-130</v>
      </c>
      <c r="DK83" s="234">
        <f>'Quarterly data'!DL90</f>
        <v>-373</v>
      </c>
      <c r="DL83" s="234">
        <f>'Quarterly data'!DM90</f>
        <v>70</v>
      </c>
      <c r="DM83" s="234">
        <f>'Quarterly data'!DN90</f>
        <v>-187</v>
      </c>
      <c r="DN83" s="234">
        <f>'Quarterly data'!DO90</f>
        <v>-44</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1361</v>
      </c>
      <c r="AU85" s="234">
        <f>'Quarterly data'!AV82</f>
        <v>1485</v>
      </c>
      <c r="AV85" s="234">
        <f>'Quarterly data'!AW82</f>
        <v>1685</v>
      </c>
      <c r="AW85" s="234">
        <f>'Quarterly data'!AX82</f>
        <v>1675</v>
      </c>
      <c r="AX85" s="234">
        <f>'Quarterly data'!AY82</f>
        <v>1448</v>
      </c>
      <c r="AY85" s="234">
        <f>'Quarterly data'!AZ82</f>
        <v>1506</v>
      </c>
      <c r="AZ85" s="234">
        <f>'Quarterly data'!BA82</f>
        <v>1620</v>
      </c>
      <c r="BA85" s="234">
        <f>'Quarterly data'!BB82</f>
        <v>1641</v>
      </c>
      <c r="BB85" s="234">
        <f>'Quarterly data'!BC82</f>
        <v>1500</v>
      </c>
      <c r="BC85" s="234">
        <f>'Quarterly data'!BD82</f>
        <v>1613</v>
      </c>
      <c r="BD85" s="234">
        <f>'Quarterly data'!BE82</f>
        <v>1742</v>
      </c>
      <c r="BE85" s="234">
        <f>'Quarterly data'!BF82</f>
        <v>1765</v>
      </c>
      <c r="BF85" s="234">
        <f>'Quarterly data'!BG82</f>
        <v>1766</v>
      </c>
      <c r="BG85" s="234">
        <f>'Quarterly data'!BH82</f>
        <v>1851</v>
      </c>
      <c r="BH85" s="234">
        <f>'Quarterly data'!BI82</f>
        <v>1897</v>
      </c>
      <c r="BI85" s="234">
        <f>'Quarterly data'!BJ82</f>
        <v>1974</v>
      </c>
      <c r="BJ85" s="234">
        <f>'Quarterly data'!BK82</f>
        <v>1847</v>
      </c>
      <c r="BK85" s="234">
        <f>'Quarterly data'!BL82</f>
        <v>1920</v>
      </c>
      <c r="BL85" s="234">
        <f>'Quarterly data'!BM82</f>
        <v>1981</v>
      </c>
      <c r="BM85" s="234">
        <f>'Quarterly data'!BN82</f>
        <v>2132</v>
      </c>
      <c r="BN85" s="234">
        <f>'Quarterly data'!BO82</f>
        <v>1965</v>
      </c>
      <c r="BO85" s="234">
        <f>'Quarterly data'!BP82</f>
        <v>2103</v>
      </c>
      <c r="BP85" s="234">
        <f>'Quarterly data'!BQ82</f>
        <v>2230</v>
      </c>
      <c r="BQ85" s="234">
        <f>'Quarterly data'!BR82</f>
        <v>2269</v>
      </c>
      <c r="BR85" s="234">
        <f>'Quarterly data'!BS82</f>
        <v>2189</v>
      </c>
      <c r="BS85" s="234">
        <f>'Quarterly data'!BT82</f>
        <v>2356</v>
      </c>
      <c r="BT85" s="234">
        <f>'Quarterly data'!BU82</f>
        <v>2478</v>
      </c>
      <c r="BU85" s="234">
        <f>'Quarterly data'!BV82</f>
        <v>2376</v>
      </c>
      <c r="BV85" s="234">
        <f>'Quarterly data'!BW82</f>
        <v>2284</v>
      </c>
      <c r="BW85" s="234">
        <f>'Quarterly data'!BX82</f>
        <v>2355</v>
      </c>
      <c r="BX85" s="234">
        <f>'Quarterly data'!BY82</f>
        <v>2430</v>
      </c>
      <c r="BY85" s="234">
        <f>'Quarterly data'!BZ82</f>
        <v>2621</v>
      </c>
      <c r="BZ85" s="234">
        <f>'Quarterly data'!CA82</f>
        <v>2621</v>
      </c>
      <c r="CA85" s="234">
        <f>'Quarterly data'!CB82</f>
        <v>2649</v>
      </c>
      <c r="CB85" s="234">
        <f>'Quarterly data'!CC82</f>
        <v>2514</v>
      </c>
      <c r="CC85" s="234">
        <f>'Quarterly data'!CD82</f>
        <v>2861</v>
      </c>
      <c r="CD85" s="234">
        <f>'Quarterly data'!CE82</f>
        <v>2921</v>
      </c>
      <c r="CE85" s="234">
        <f>'Quarterly data'!CF82</f>
        <v>3079</v>
      </c>
      <c r="CF85" s="234">
        <f>'Quarterly data'!CG82</f>
        <v>2842</v>
      </c>
      <c r="CG85" s="234">
        <f>'Quarterly data'!CH82</f>
        <v>3353</v>
      </c>
      <c r="CH85" s="234">
        <f>'Quarterly data'!CI82</f>
        <v>3063</v>
      </c>
      <c r="CI85" s="234">
        <f>'Quarterly data'!CJ82</f>
        <v>3340</v>
      </c>
      <c r="CJ85" s="234">
        <f>'Quarterly data'!CK82</f>
        <v>2950</v>
      </c>
      <c r="CK85" s="234">
        <f>'Quarterly data'!CL82</f>
        <v>3382</v>
      </c>
      <c r="CL85" s="234">
        <f>'Quarterly data'!CM82</f>
        <v>2933</v>
      </c>
      <c r="CM85" s="234">
        <f>'Quarterly data'!CN82</f>
        <v>3135</v>
      </c>
      <c r="CN85" s="234">
        <f>'Quarterly data'!CO82</f>
        <v>2826</v>
      </c>
      <c r="CO85" s="234">
        <f>'Quarterly data'!CP82</f>
        <v>3406</v>
      </c>
      <c r="CP85" s="234">
        <f>'Quarterly data'!CQ82</f>
        <v>3343</v>
      </c>
      <c r="CQ85" s="234">
        <f>'Quarterly data'!CR82</f>
        <v>3296</v>
      </c>
      <c r="CR85" s="234">
        <f>'Quarterly data'!CS82</f>
        <v>2868</v>
      </c>
      <c r="CS85" s="234">
        <f>'Quarterly data'!CT82</f>
        <v>3750</v>
      </c>
      <c r="CT85" s="234">
        <f>'Quarterly data'!CU82</f>
        <v>3355</v>
      </c>
      <c r="CU85" s="234">
        <f>'Quarterly data'!CV93</f>
        <v>587</v>
      </c>
      <c r="CV85" s="234">
        <f>'Quarterly data'!CW93</f>
        <v>744</v>
      </c>
      <c r="CW85" s="234">
        <f>'Quarterly data'!CX93</f>
        <v>745</v>
      </c>
      <c r="CX85" s="234">
        <f>'Quarterly data'!CY93</f>
        <v>607</v>
      </c>
      <c r="CY85" s="234">
        <f>'Quarterly data'!CZ93</f>
        <v>445</v>
      </c>
      <c r="CZ85" s="234">
        <f>'Quarterly data'!DA93</f>
        <v>786</v>
      </c>
      <c r="DA85" s="234">
        <f>'Quarterly data'!DB93</f>
        <v>527</v>
      </c>
      <c r="DB85" s="234">
        <f>'Quarterly data'!DC93</f>
        <v>451</v>
      </c>
      <c r="DC85" s="234">
        <f>'Quarterly data'!DD93</f>
        <v>554</v>
      </c>
      <c r="DD85" s="234">
        <f>'Quarterly data'!DE93</f>
        <v>657</v>
      </c>
      <c r="DE85" s="234">
        <f>'Quarterly data'!DF93</f>
        <v>760</v>
      </c>
      <c r="DF85" s="234">
        <f>'Quarterly data'!DG93</f>
        <v>816</v>
      </c>
      <c r="DG85" s="234">
        <f>'Quarterly data'!DH93</f>
        <v>958</v>
      </c>
      <c r="DH85" s="234">
        <f>'Quarterly data'!DI93</f>
        <v>1066</v>
      </c>
      <c r="DI85" s="234">
        <f>'Quarterly data'!DJ93</f>
        <v>995</v>
      </c>
      <c r="DJ85" s="234">
        <f>'Quarterly data'!DK93</f>
        <v>1039</v>
      </c>
      <c r="DK85" s="234">
        <f>'Quarterly data'!DL93</f>
        <v>1191</v>
      </c>
      <c r="DL85" s="234">
        <f>'Quarterly data'!DM93</f>
        <v>1214</v>
      </c>
      <c r="DM85" s="234">
        <f>'Quarterly data'!DN93</f>
        <v>1173</v>
      </c>
      <c r="DN85" s="234">
        <f>'Quarterly data'!DO93</f>
        <v>1198</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178</v>
      </c>
      <c r="AU86" s="112">
        <f>'Quarterly data'!AV83</f>
        <v>221</v>
      </c>
      <c r="AV86" s="112">
        <f>'Quarterly data'!AW83</f>
        <v>218</v>
      </c>
      <c r="AW86" s="112">
        <f>'Quarterly data'!AX83</f>
        <v>199</v>
      </c>
      <c r="AX86" s="112">
        <f>'Quarterly data'!AY83</f>
        <v>196</v>
      </c>
      <c r="AY86" s="112">
        <f>'Quarterly data'!AZ83</f>
        <v>186</v>
      </c>
      <c r="AZ86" s="112">
        <f>'Quarterly data'!BA83</f>
        <v>213</v>
      </c>
      <c r="BA86" s="112">
        <f>'Quarterly data'!BB83</f>
        <v>229</v>
      </c>
      <c r="BB86" s="112">
        <f>'Quarterly data'!BC83</f>
        <v>200</v>
      </c>
      <c r="BC86" s="112">
        <f>'Quarterly data'!BD83</f>
        <v>199</v>
      </c>
      <c r="BD86" s="112">
        <f>'Quarterly data'!BE83</f>
        <v>216</v>
      </c>
      <c r="BE86" s="112">
        <f>'Quarterly data'!BF83</f>
        <v>226</v>
      </c>
      <c r="BF86" s="112">
        <f>'Quarterly data'!BG83</f>
        <v>231</v>
      </c>
      <c r="BG86" s="112">
        <f>'Quarterly data'!BH83</f>
        <v>242</v>
      </c>
      <c r="BH86" s="112">
        <f>'Quarterly data'!BI83</f>
        <v>232</v>
      </c>
      <c r="BI86" s="112">
        <f>'Quarterly data'!BJ83</f>
        <v>236</v>
      </c>
      <c r="BJ86" s="112">
        <f>'Quarterly data'!BK83</f>
        <v>239</v>
      </c>
      <c r="BK86" s="112">
        <f>'Quarterly data'!BL83</f>
        <v>261</v>
      </c>
      <c r="BL86" s="112">
        <f>'Quarterly data'!BM83</f>
        <v>258</v>
      </c>
      <c r="BM86" s="112">
        <f>'Quarterly data'!BN83</f>
        <v>281</v>
      </c>
      <c r="BN86" s="112">
        <f>'Quarterly data'!BO83</f>
        <v>210</v>
      </c>
      <c r="BO86" s="112">
        <f>'Quarterly data'!BP83</f>
        <v>250</v>
      </c>
      <c r="BP86" s="112">
        <f>'Quarterly data'!BQ83</f>
        <v>295</v>
      </c>
      <c r="BQ86" s="112">
        <f>'Quarterly data'!BR83</f>
        <v>322</v>
      </c>
      <c r="BR86" s="112">
        <f>'Quarterly data'!BS83</f>
        <v>309</v>
      </c>
      <c r="BS86" s="112">
        <f>'Quarterly data'!BT83</f>
        <v>348</v>
      </c>
      <c r="BT86" s="112">
        <f>'Quarterly data'!BU83</f>
        <v>279</v>
      </c>
      <c r="BU86" s="112">
        <f>'Quarterly data'!BV83</f>
        <v>311</v>
      </c>
      <c r="BV86" s="112">
        <f>'Quarterly data'!BW83</f>
        <v>282</v>
      </c>
      <c r="BW86" s="112">
        <f>'Quarterly data'!BX83</f>
        <v>335</v>
      </c>
      <c r="BX86" s="112">
        <f>'Quarterly data'!BY83</f>
        <v>290</v>
      </c>
      <c r="BY86" s="112">
        <f>'Quarterly data'!BZ83</f>
        <v>337</v>
      </c>
      <c r="BZ86" s="112">
        <f>'Quarterly data'!CA83</f>
        <v>357</v>
      </c>
      <c r="CA86" s="112">
        <f>'Quarterly data'!CB83</f>
        <v>425</v>
      </c>
      <c r="CB86" s="112">
        <f>'Quarterly data'!CC83</f>
        <v>374</v>
      </c>
      <c r="CC86" s="112">
        <f>'Quarterly data'!CD83</f>
        <v>348</v>
      </c>
      <c r="CD86" s="112">
        <f>'Quarterly data'!CE83</f>
        <v>388</v>
      </c>
      <c r="CE86" s="112">
        <f>'Quarterly data'!CF83</f>
        <v>398</v>
      </c>
      <c r="CF86" s="112">
        <f>'Quarterly data'!CG83</f>
        <v>401</v>
      </c>
      <c r="CG86" s="112">
        <f>'Quarterly data'!CH83</f>
        <v>393</v>
      </c>
      <c r="CH86" s="112">
        <f>'Quarterly data'!CI83</f>
        <v>455</v>
      </c>
      <c r="CI86" s="112">
        <f>'Quarterly data'!CJ83</f>
        <v>383</v>
      </c>
      <c r="CJ86" s="112">
        <f>'Quarterly data'!CK83</f>
        <v>449</v>
      </c>
      <c r="CK86" s="112">
        <f>'Quarterly data'!CL83</f>
        <v>438</v>
      </c>
      <c r="CL86" s="112">
        <f>'Quarterly data'!CM83</f>
        <v>434</v>
      </c>
      <c r="CM86" s="112">
        <f>'Quarterly data'!CN83</f>
        <v>454</v>
      </c>
      <c r="CN86" s="112">
        <f>'Quarterly data'!CO83</f>
        <v>492</v>
      </c>
      <c r="CO86" s="112">
        <f>'Quarterly data'!CP83</f>
        <v>471</v>
      </c>
      <c r="CP86" s="112">
        <f>'Quarterly data'!CQ83</f>
        <v>452</v>
      </c>
      <c r="CQ86" s="112">
        <f>'Quarterly data'!CR83</f>
        <v>465</v>
      </c>
      <c r="CR86" s="112">
        <f>'Quarterly data'!CS83</f>
        <v>515</v>
      </c>
      <c r="CS86" s="112">
        <f>'Quarterly data'!CT83</f>
        <v>513</v>
      </c>
      <c r="CT86" s="112">
        <f>'Quarterly data'!CU83</f>
        <v>527</v>
      </c>
      <c r="CU86" s="112">
        <f>'Quarterly data'!CV94</f>
        <v>330</v>
      </c>
      <c r="CV86" s="112">
        <f>'Quarterly data'!CW94</f>
        <v>410</v>
      </c>
      <c r="CW86" s="112">
        <f>'Quarterly data'!CX94</f>
        <v>433</v>
      </c>
      <c r="CX86" s="112">
        <f>'Quarterly data'!CY94</f>
        <v>398</v>
      </c>
      <c r="CY86" s="112">
        <f>'Quarterly data'!CZ94</f>
        <v>350</v>
      </c>
      <c r="CZ86" s="112">
        <f>'Quarterly data'!DA94</f>
        <v>616</v>
      </c>
      <c r="DA86" s="112">
        <f>'Quarterly data'!DB94</f>
        <v>383</v>
      </c>
      <c r="DB86" s="112">
        <f>'Quarterly data'!DC94</f>
        <v>275</v>
      </c>
      <c r="DC86" s="112">
        <f>'Quarterly data'!DD94</f>
        <v>380</v>
      </c>
      <c r="DD86" s="112">
        <f>'Quarterly data'!DE94</f>
        <v>464</v>
      </c>
      <c r="DE86" s="112">
        <f>'Quarterly data'!DF94</f>
        <v>537</v>
      </c>
      <c r="DF86" s="112">
        <f>'Quarterly data'!DG94</f>
        <v>607</v>
      </c>
      <c r="DG86" s="112">
        <f>'Quarterly data'!DH94</f>
        <v>685</v>
      </c>
      <c r="DH86" s="112">
        <f>'Quarterly data'!DI94</f>
        <v>760</v>
      </c>
      <c r="DI86" s="112">
        <f>'Quarterly data'!DJ94</f>
        <v>716</v>
      </c>
      <c r="DJ86" s="112">
        <f>'Quarterly data'!DK94</f>
        <v>778</v>
      </c>
      <c r="DK86" s="112">
        <f>'Quarterly data'!DL94</f>
        <v>939</v>
      </c>
      <c r="DL86" s="112">
        <f>'Quarterly data'!DM94</f>
        <v>829</v>
      </c>
      <c r="DM86" s="112">
        <f>'Quarterly data'!DN94</f>
        <v>827</v>
      </c>
      <c r="DN86" s="112">
        <f>'Quarterly data'!DO94</f>
        <v>907</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1183</v>
      </c>
      <c r="AU87" s="112">
        <f>'Quarterly data'!AV84</f>
        <v>1264</v>
      </c>
      <c r="AV87" s="112">
        <f>'Quarterly data'!AW84</f>
        <v>1467</v>
      </c>
      <c r="AW87" s="112">
        <f>'Quarterly data'!AX84</f>
        <v>1476</v>
      </c>
      <c r="AX87" s="112">
        <f>'Quarterly data'!AY84</f>
        <v>1252</v>
      </c>
      <c r="AY87" s="112">
        <f>'Quarterly data'!AZ84</f>
        <v>1320</v>
      </c>
      <c r="AZ87" s="112">
        <f>'Quarterly data'!BA84</f>
        <v>1407</v>
      </c>
      <c r="BA87" s="112">
        <f>'Quarterly data'!BB84</f>
        <v>1412</v>
      </c>
      <c r="BB87" s="112">
        <f>'Quarterly data'!BC84</f>
        <v>1300</v>
      </c>
      <c r="BC87" s="112">
        <f>'Quarterly data'!BD84</f>
        <v>1414</v>
      </c>
      <c r="BD87" s="112">
        <f>'Quarterly data'!BE84</f>
        <v>1525</v>
      </c>
      <c r="BE87" s="112">
        <f>'Quarterly data'!BF84</f>
        <v>1539</v>
      </c>
      <c r="BF87" s="112">
        <f>'Quarterly data'!BG84</f>
        <v>1535</v>
      </c>
      <c r="BG87" s="112">
        <f>'Quarterly data'!BH84</f>
        <v>1609</v>
      </c>
      <c r="BH87" s="112">
        <f>'Quarterly data'!BI84</f>
        <v>1665</v>
      </c>
      <c r="BI87" s="112">
        <f>'Quarterly data'!BJ84</f>
        <v>1739</v>
      </c>
      <c r="BJ87" s="112">
        <f>'Quarterly data'!BK84</f>
        <v>1608</v>
      </c>
      <c r="BK87" s="112">
        <f>'Quarterly data'!BL84</f>
        <v>1659</v>
      </c>
      <c r="BL87" s="112">
        <f>'Quarterly data'!BM84</f>
        <v>1723</v>
      </c>
      <c r="BM87" s="112">
        <f>'Quarterly data'!BN84</f>
        <v>1852</v>
      </c>
      <c r="BN87" s="112">
        <f>'Quarterly data'!BO84</f>
        <v>1755</v>
      </c>
      <c r="BO87" s="112">
        <f>'Quarterly data'!BP84</f>
        <v>1853</v>
      </c>
      <c r="BP87" s="112">
        <f>'Quarterly data'!BQ84</f>
        <v>1935</v>
      </c>
      <c r="BQ87" s="112">
        <f>'Quarterly data'!BR84</f>
        <v>1947</v>
      </c>
      <c r="BR87" s="112">
        <f>'Quarterly data'!BS84</f>
        <v>1880</v>
      </c>
      <c r="BS87" s="112">
        <f>'Quarterly data'!BT84</f>
        <v>2008</v>
      </c>
      <c r="BT87" s="112">
        <f>'Quarterly data'!BU84</f>
        <v>2199</v>
      </c>
      <c r="BU87" s="112">
        <f>'Quarterly data'!BV84</f>
        <v>2065</v>
      </c>
      <c r="BV87" s="112">
        <f>'Quarterly data'!BW84</f>
        <v>2002</v>
      </c>
      <c r="BW87" s="112">
        <f>'Quarterly data'!BX84</f>
        <v>2020</v>
      </c>
      <c r="BX87" s="112">
        <f>'Quarterly data'!BY84</f>
        <v>2140</v>
      </c>
      <c r="BY87" s="112">
        <f>'Quarterly data'!BZ84</f>
        <v>2284</v>
      </c>
      <c r="BZ87" s="112">
        <f>'Quarterly data'!CA84</f>
        <v>2263</v>
      </c>
      <c r="CA87" s="112">
        <f>'Quarterly data'!CB84</f>
        <v>2225</v>
      </c>
      <c r="CB87" s="112">
        <f>'Quarterly data'!CC84</f>
        <v>2141</v>
      </c>
      <c r="CC87" s="112">
        <f>'Quarterly data'!CD84</f>
        <v>2513</v>
      </c>
      <c r="CD87" s="112">
        <f>'Quarterly data'!CE84</f>
        <v>2533</v>
      </c>
      <c r="CE87" s="112">
        <f>'Quarterly data'!CF84</f>
        <v>2682</v>
      </c>
      <c r="CF87" s="112">
        <f>'Quarterly data'!CG84</f>
        <v>2441</v>
      </c>
      <c r="CG87" s="112">
        <f>'Quarterly data'!CH84</f>
        <v>2960</v>
      </c>
      <c r="CH87" s="112">
        <f>'Quarterly data'!CI84</f>
        <v>2608</v>
      </c>
      <c r="CI87" s="112">
        <f>'Quarterly data'!CJ84</f>
        <v>2957</v>
      </c>
      <c r="CJ87" s="112">
        <f>'Quarterly data'!CK84</f>
        <v>2501</v>
      </c>
      <c r="CK87" s="112">
        <f>'Quarterly data'!CL84</f>
        <v>2944</v>
      </c>
      <c r="CL87" s="112">
        <f>'Quarterly data'!CM84</f>
        <v>2499</v>
      </c>
      <c r="CM87" s="112">
        <f>'Quarterly data'!CN84</f>
        <v>2681</v>
      </c>
      <c r="CN87" s="112">
        <f>'Quarterly data'!CO84</f>
        <v>2333</v>
      </c>
      <c r="CO87" s="112">
        <f>'Quarterly data'!CP84</f>
        <v>2935</v>
      </c>
      <c r="CP87" s="112">
        <f>'Quarterly data'!CQ84</f>
        <v>2891</v>
      </c>
      <c r="CQ87" s="112">
        <f>'Quarterly data'!CR84</f>
        <v>2831</v>
      </c>
      <c r="CR87" s="112">
        <f>'Quarterly data'!CS84</f>
        <v>2353</v>
      </c>
      <c r="CS87" s="112">
        <f>'Quarterly data'!CT84</f>
        <v>3237</v>
      </c>
      <c r="CT87" s="112">
        <f>'Quarterly data'!CU84</f>
        <v>2828</v>
      </c>
      <c r="CU87" s="112">
        <f>'Quarterly data'!CV95</f>
        <v>266</v>
      </c>
      <c r="CV87" s="112">
        <f>'Quarterly data'!CW95</f>
        <v>347</v>
      </c>
      <c r="CW87" s="112">
        <f>'Quarterly data'!CX95</f>
        <v>322</v>
      </c>
      <c r="CX87" s="112">
        <f>'Quarterly data'!CY95</f>
        <v>210</v>
      </c>
      <c r="CY87" s="112">
        <f>'Quarterly data'!CZ95</f>
        <v>88</v>
      </c>
      <c r="CZ87" s="112">
        <f>'Quarterly data'!DA95</f>
        <v>160</v>
      </c>
      <c r="DA87" s="112">
        <f>'Quarterly data'!DB95</f>
        <v>141</v>
      </c>
      <c r="DB87" s="112">
        <f>'Quarterly data'!DC95</f>
        <v>176</v>
      </c>
      <c r="DC87" s="112">
        <f>'Quarterly data'!DD95</f>
        <v>174</v>
      </c>
      <c r="DD87" s="112">
        <f>'Quarterly data'!DE95</f>
        <v>193</v>
      </c>
      <c r="DE87" s="112">
        <f>'Quarterly data'!DF95</f>
        <v>223</v>
      </c>
      <c r="DF87" s="112">
        <f>'Quarterly data'!DG95</f>
        <v>209</v>
      </c>
      <c r="DG87" s="112">
        <f>'Quarterly data'!DH95</f>
        <v>273</v>
      </c>
      <c r="DH87" s="112">
        <f>'Quarterly data'!DI95</f>
        <v>306</v>
      </c>
      <c r="DI87" s="112">
        <f>'Quarterly data'!DJ95</f>
        <v>279</v>
      </c>
      <c r="DJ87" s="112">
        <f>'Quarterly data'!DK95</f>
        <v>261</v>
      </c>
      <c r="DK87" s="112">
        <f>'Quarterly data'!DL95</f>
        <v>251</v>
      </c>
      <c r="DL87" s="112">
        <f>'Quarterly data'!DM95</f>
        <v>386</v>
      </c>
      <c r="DM87" s="112">
        <f>'Quarterly data'!DN95</f>
        <v>345</v>
      </c>
      <c r="DN87" s="112">
        <f>'Quarterly data'!DO95</f>
        <v>291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1605</v>
      </c>
      <c r="CV88">
        <f>'Quarterly data'!CW96</f>
        <v>1862</v>
      </c>
      <c r="CW88">
        <f>'Quarterly data'!CX96</f>
        <v>1883</v>
      </c>
      <c r="CX88">
        <f>'Quarterly data'!CY96</f>
        <v>1814</v>
      </c>
      <c r="CY88">
        <f>'Quarterly data'!CZ96</f>
        <v>1303</v>
      </c>
      <c r="CZ88">
        <f>'Quarterly data'!DA96</f>
        <v>1858</v>
      </c>
      <c r="DA88">
        <f>'Quarterly data'!DB96</f>
        <v>1601</v>
      </c>
      <c r="DB88">
        <f>'Quarterly data'!DC96</f>
        <v>1304</v>
      </c>
      <c r="DC88">
        <f>'Quarterly data'!DD96</f>
        <v>1424</v>
      </c>
      <c r="DD88">
        <f>'Quarterly data'!DE96</f>
        <v>1494</v>
      </c>
      <c r="DE88">
        <f>'Quarterly data'!DF96</f>
        <v>1574</v>
      </c>
      <c r="DF88">
        <f>'Quarterly data'!DG96</f>
        <v>1376</v>
      </c>
      <c r="DG88">
        <f>'Quarterly data'!DH96</f>
        <v>1670</v>
      </c>
      <c r="DH88">
        <f>'Quarterly data'!DI96</f>
        <v>1888</v>
      </c>
      <c r="DI88">
        <f>'Quarterly data'!DJ96</f>
        <v>1577</v>
      </c>
      <c r="DJ88">
        <f>'Quarterly data'!DK96</f>
        <v>1895</v>
      </c>
      <c r="DK88">
        <f>'Quarterly data'!DL96</f>
        <v>2072</v>
      </c>
      <c r="DL88">
        <f>'Quarterly data'!DM96</f>
        <v>2176</v>
      </c>
      <c r="DM88">
        <f>'Quarterly data'!DN96</f>
        <v>2051</v>
      </c>
      <c r="DN88">
        <f>'Quarterly data'!DO96</f>
        <v>1985</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208</v>
      </c>
      <c r="AU89" s="234">
        <f>'Quarterly data'!AV86</f>
        <v>256</v>
      </c>
      <c r="AV89" s="234">
        <f>'Quarterly data'!AW86</f>
        <v>262</v>
      </c>
      <c r="AW89" s="234">
        <f>'Quarterly data'!AX86</f>
        <v>298</v>
      </c>
      <c r="AX89" s="234">
        <f>'Quarterly data'!AY86</f>
        <v>298</v>
      </c>
      <c r="AY89" s="234">
        <f>'Quarterly data'!AZ86</f>
        <v>312</v>
      </c>
      <c r="AZ89" s="234">
        <f>'Quarterly data'!BA86</f>
        <v>319</v>
      </c>
      <c r="BA89" s="234">
        <f>'Quarterly data'!BB86</f>
        <v>369</v>
      </c>
      <c r="BB89" s="234">
        <f>'Quarterly data'!BC86</f>
        <v>342</v>
      </c>
      <c r="BC89" s="234">
        <f>'Quarterly data'!BD86</f>
        <v>427</v>
      </c>
      <c r="BD89" s="234">
        <f>'Quarterly data'!BE86</f>
        <v>450</v>
      </c>
      <c r="BE89" s="234">
        <f>'Quarterly data'!BF86</f>
        <v>491</v>
      </c>
      <c r="BF89" s="234">
        <f>'Quarterly data'!BG86</f>
        <v>479</v>
      </c>
      <c r="BG89" s="234">
        <f>'Quarterly data'!BH86</f>
        <v>446</v>
      </c>
      <c r="BH89" s="234">
        <f>'Quarterly data'!BI86</f>
        <v>396</v>
      </c>
      <c r="BI89" s="234">
        <f>'Quarterly data'!BJ86</f>
        <v>437</v>
      </c>
      <c r="BJ89" s="234">
        <f>'Quarterly data'!BK86</f>
        <v>469</v>
      </c>
      <c r="BK89" s="234">
        <f>'Quarterly data'!BL86</f>
        <v>412</v>
      </c>
      <c r="BL89" s="234">
        <f>'Quarterly data'!BM86</f>
        <v>456</v>
      </c>
      <c r="BM89" s="234">
        <f>'Quarterly data'!BN86</f>
        <v>546</v>
      </c>
      <c r="BN89" s="234">
        <f>'Quarterly data'!BO86</f>
        <v>539</v>
      </c>
      <c r="BO89" s="234">
        <f>'Quarterly data'!BP86</f>
        <v>450</v>
      </c>
      <c r="BP89" s="234">
        <f>'Quarterly data'!BQ86</f>
        <v>508</v>
      </c>
      <c r="BQ89" s="234">
        <f>'Quarterly data'!BR86</f>
        <v>562</v>
      </c>
      <c r="BR89" s="234">
        <f>'Quarterly data'!BS86</f>
        <v>596</v>
      </c>
      <c r="BS89" s="234">
        <f>'Quarterly data'!BT86</f>
        <v>554</v>
      </c>
      <c r="BT89" s="234">
        <f>'Quarterly data'!BU86</f>
        <v>639</v>
      </c>
      <c r="BU89" s="234">
        <f>'Quarterly data'!BV86</f>
        <v>727</v>
      </c>
      <c r="BV89" s="234">
        <f>'Quarterly data'!BW86</f>
        <v>670</v>
      </c>
      <c r="BW89" s="234">
        <f>'Quarterly data'!BX86</f>
        <v>654</v>
      </c>
      <c r="BX89" s="234">
        <f>'Quarterly data'!BY86</f>
        <v>652</v>
      </c>
      <c r="BY89" s="234">
        <f>'Quarterly data'!BZ86</f>
        <v>733</v>
      </c>
      <c r="BZ89" s="234">
        <f>'Quarterly data'!CA86</f>
        <v>712</v>
      </c>
      <c r="CA89" s="234">
        <f>'Quarterly data'!CB86</f>
        <v>704</v>
      </c>
      <c r="CB89" s="234">
        <f>'Quarterly data'!CC86</f>
        <v>618</v>
      </c>
      <c r="CC89" s="234">
        <f>'Quarterly data'!CD86</f>
        <v>824</v>
      </c>
      <c r="CD89" s="234">
        <f>'Quarterly data'!CE86</f>
        <v>802</v>
      </c>
      <c r="CE89" s="234">
        <f>'Quarterly data'!CF86</f>
        <v>816</v>
      </c>
      <c r="CF89" s="234">
        <f>'Quarterly data'!CG86</f>
        <v>791</v>
      </c>
      <c r="CG89" s="234">
        <f>'Quarterly data'!CH86</f>
        <v>960</v>
      </c>
      <c r="CH89" s="234">
        <f>'Quarterly data'!CI86</f>
        <v>943</v>
      </c>
      <c r="CI89" s="234">
        <f>'Quarterly data'!CJ86</f>
        <v>916</v>
      </c>
      <c r="CJ89" s="234">
        <f>'Quarterly data'!CK86</f>
        <v>902</v>
      </c>
      <c r="CK89" s="234">
        <f>'Quarterly data'!CL86</f>
        <v>893</v>
      </c>
      <c r="CL89" s="234">
        <f>'Quarterly data'!CM86</f>
        <v>868</v>
      </c>
      <c r="CM89" s="234">
        <f>'Quarterly data'!CN86</f>
        <v>843</v>
      </c>
      <c r="CN89" s="234">
        <f>'Quarterly data'!CO86</f>
        <v>924</v>
      </c>
      <c r="CO89" s="234">
        <f>'Quarterly data'!CP86</f>
        <v>895</v>
      </c>
      <c r="CP89" s="234">
        <f>'Quarterly data'!CQ86</f>
        <v>852</v>
      </c>
      <c r="CQ89" s="234">
        <f>'Quarterly data'!CR86</f>
        <v>847</v>
      </c>
      <c r="CR89" s="234">
        <f>'Quarterly data'!CS86</f>
        <v>943</v>
      </c>
      <c r="CS89" s="234">
        <f>'Quarterly data'!CT86</f>
        <v>1039</v>
      </c>
      <c r="CT89" s="234">
        <f>'Quarterly data'!CU86</f>
        <v>1024</v>
      </c>
      <c r="CU89" s="234">
        <f>'Quarterly data'!CV97</f>
        <v>1221</v>
      </c>
      <c r="CV89" s="234">
        <f>'Quarterly data'!CW97</f>
        <v>1359</v>
      </c>
      <c r="CW89" s="234">
        <f>'Quarterly data'!CX97</f>
        <v>1434</v>
      </c>
      <c r="CX89" s="234">
        <f>'Quarterly data'!CY97</f>
        <v>1438</v>
      </c>
      <c r="CY89" s="234">
        <f>'Quarterly data'!CZ97</f>
        <v>1172</v>
      </c>
      <c r="CZ89" s="234">
        <f>'Quarterly data'!DA97</f>
        <v>1651</v>
      </c>
      <c r="DA89" s="234">
        <f>'Quarterly data'!DB97</f>
        <v>1444</v>
      </c>
      <c r="DB89" s="234">
        <f>'Quarterly data'!DC97</f>
        <v>1127</v>
      </c>
      <c r="DC89" s="234">
        <f>'Quarterly data'!DD97</f>
        <v>1214</v>
      </c>
      <c r="DD89" s="234">
        <f>'Quarterly data'!DE97</f>
        <v>1216</v>
      </c>
      <c r="DE89" s="234">
        <f>'Quarterly data'!DF97</f>
        <v>1337</v>
      </c>
      <c r="DF89" s="234">
        <f>'Quarterly data'!DG97</f>
        <v>1123</v>
      </c>
      <c r="DG89" s="234">
        <f>'Quarterly data'!DH97</f>
        <v>1413</v>
      </c>
      <c r="DH89" s="234">
        <f>'Quarterly data'!DI97</f>
        <v>1637</v>
      </c>
      <c r="DI89" s="234">
        <f>'Quarterly data'!DJ97</f>
        <v>1251</v>
      </c>
      <c r="DJ89" s="234">
        <f>'Quarterly data'!DK97</f>
        <v>1614</v>
      </c>
      <c r="DK89" s="234">
        <f>'Quarterly data'!DL97</f>
        <v>1777</v>
      </c>
      <c r="DL89" s="234">
        <f>'Quarterly data'!DM97</f>
        <v>1864</v>
      </c>
      <c r="DM89" s="234">
        <f>'Quarterly data'!DN97</f>
        <v>1717</v>
      </c>
      <c r="DN89" s="234">
        <f>'Quarterly data'!DO97</f>
        <v>1692</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208</v>
      </c>
      <c r="AU90" s="112">
        <f>'Quarterly data'!AV87</f>
        <v>256</v>
      </c>
      <c r="AV90" s="112">
        <f>'Quarterly data'!AW87</f>
        <v>262</v>
      </c>
      <c r="AW90" s="112">
        <f>'Quarterly data'!AX87</f>
        <v>298</v>
      </c>
      <c r="AX90" s="112">
        <f>'Quarterly data'!AY87</f>
        <v>298</v>
      </c>
      <c r="AY90" s="112">
        <f>'Quarterly data'!AZ87</f>
        <v>312</v>
      </c>
      <c r="AZ90" s="112">
        <f>'Quarterly data'!BA87</f>
        <v>319</v>
      </c>
      <c r="BA90" s="112">
        <f>'Quarterly data'!BB87</f>
        <v>369</v>
      </c>
      <c r="BB90" s="112">
        <f>'Quarterly data'!BC87</f>
        <v>342</v>
      </c>
      <c r="BC90" s="112">
        <f>'Quarterly data'!BD87</f>
        <v>427</v>
      </c>
      <c r="BD90" s="112">
        <f>'Quarterly data'!BE87</f>
        <v>450</v>
      </c>
      <c r="BE90" s="112">
        <f>'Quarterly data'!BF87</f>
        <v>491</v>
      </c>
      <c r="BF90" s="112">
        <f>'Quarterly data'!BG87</f>
        <v>479</v>
      </c>
      <c r="BG90" s="112">
        <f>'Quarterly data'!BH87</f>
        <v>446</v>
      </c>
      <c r="BH90" s="112">
        <f>'Quarterly data'!BI87</f>
        <v>396</v>
      </c>
      <c r="BI90" s="112">
        <f>'Quarterly data'!BJ87</f>
        <v>437</v>
      </c>
      <c r="BJ90" s="112">
        <f>'Quarterly data'!BK87</f>
        <v>469</v>
      </c>
      <c r="BK90" s="112">
        <f>'Quarterly data'!BL87</f>
        <v>412</v>
      </c>
      <c r="BL90" s="112">
        <f>'Quarterly data'!BM87</f>
        <v>456</v>
      </c>
      <c r="BM90" s="112">
        <f>'Quarterly data'!BN87</f>
        <v>546</v>
      </c>
      <c r="BN90" s="112">
        <f>'Quarterly data'!BO87</f>
        <v>539</v>
      </c>
      <c r="BO90" s="112">
        <f>'Quarterly data'!BP87</f>
        <v>450</v>
      </c>
      <c r="BP90" s="112">
        <f>'Quarterly data'!BQ87</f>
        <v>508</v>
      </c>
      <c r="BQ90" s="112">
        <f>'Quarterly data'!BR87</f>
        <v>562</v>
      </c>
      <c r="BR90" s="112">
        <f>'Quarterly data'!BS87</f>
        <v>596</v>
      </c>
      <c r="BS90" s="112">
        <f>'Quarterly data'!BT87</f>
        <v>554</v>
      </c>
      <c r="BT90" s="112">
        <f>'Quarterly data'!BU87</f>
        <v>639</v>
      </c>
      <c r="BU90" s="112">
        <f>'Quarterly data'!BV87</f>
        <v>727</v>
      </c>
      <c r="BV90" s="112">
        <f>'Quarterly data'!BW87</f>
        <v>670</v>
      </c>
      <c r="BW90" s="112">
        <f>'Quarterly data'!BX87</f>
        <v>654</v>
      </c>
      <c r="BX90" s="112">
        <f>'Quarterly data'!BY87</f>
        <v>652</v>
      </c>
      <c r="BY90" s="112">
        <f>'Quarterly data'!BZ87</f>
        <v>733</v>
      </c>
      <c r="BZ90" s="112">
        <f>'Quarterly data'!CA87</f>
        <v>712</v>
      </c>
      <c r="CA90" s="112">
        <f>'Quarterly data'!CB87</f>
        <v>704</v>
      </c>
      <c r="CB90" s="112">
        <f>'Quarterly data'!CC87</f>
        <v>618</v>
      </c>
      <c r="CC90" s="112">
        <f>'Quarterly data'!CD87</f>
        <v>824</v>
      </c>
      <c r="CD90" s="112">
        <f>'Quarterly data'!CE87</f>
        <v>802</v>
      </c>
      <c r="CE90" s="112">
        <f>'Quarterly data'!CF87</f>
        <v>816</v>
      </c>
      <c r="CF90" s="112">
        <f>'Quarterly data'!CG87</f>
        <v>791</v>
      </c>
      <c r="CG90" s="112">
        <f>'Quarterly data'!CH87</f>
        <v>960</v>
      </c>
      <c r="CH90" s="112">
        <f>'Quarterly data'!CI87</f>
        <v>943</v>
      </c>
      <c r="CI90" s="112">
        <f>'Quarterly data'!CJ87</f>
        <v>916</v>
      </c>
      <c r="CJ90" s="112">
        <f>'Quarterly data'!CK87</f>
        <v>902</v>
      </c>
      <c r="CK90" s="112">
        <f>'Quarterly data'!CL87</f>
        <v>893</v>
      </c>
      <c r="CL90" s="112">
        <f>'Quarterly data'!CM87</f>
        <v>868</v>
      </c>
      <c r="CM90" s="112">
        <f>'Quarterly data'!CN87</f>
        <v>843</v>
      </c>
      <c r="CN90" s="112">
        <f>'Quarterly data'!CO87</f>
        <v>924</v>
      </c>
      <c r="CO90" s="112">
        <f>'Quarterly data'!CP87</f>
        <v>895</v>
      </c>
      <c r="CP90" s="112">
        <f>'Quarterly data'!CQ87</f>
        <v>852</v>
      </c>
      <c r="CQ90" s="112">
        <f>'Quarterly data'!CR87</f>
        <v>847</v>
      </c>
      <c r="CR90" s="112">
        <f>'Quarterly data'!CS87</f>
        <v>943</v>
      </c>
      <c r="CS90" s="112">
        <f>'Quarterly data'!CT87</f>
        <v>1039</v>
      </c>
      <c r="CT90" s="112">
        <f>'Quarterly data'!CU87</f>
        <v>1024</v>
      </c>
      <c r="CU90" s="112">
        <f>'Quarterly data'!CV98</f>
        <v>360</v>
      </c>
      <c r="CV90" s="112">
        <f>'Quarterly data'!CW98</f>
        <v>469</v>
      </c>
      <c r="CW90" s="112">
        <f>'Quarterly data'!CX98</f>
        <v>423</v>
      </c>
      <c r="CX90" s="112">
        <f>'Quarterly data'!CY98</f>
        <v>358</v>
      </c>
      <c r="CY90" s="112">
        <f>'Quarterly data'!CZ98</f>
        <v>137</v>
      </c>
      <c r="CZ90" s="112">
        <f>'Quarterly data'!DA98</f>
        <v>213</v>
      </c>
      <c r="DA90" s="112">
        <f>'Quarterly data'!DB98</f>
        <v>165</v>
      </c>
      <c r="DB90" s="112">
        <f>'Quarterly data'!DC98</f>
        <v>177</v>
      </c>
      <c r="DC90" s="112">
        <f>'Quarterly data'!DD98</f>
        <v>210</v>
      </c>
      <c r="DD90" s="112">
        <f>'Quarterly data'!DE98</f>
        <v>279</v>
      </c>
      <c r="DE90" s="112">
        <f>'Quarterly data'!DF98</f>
        <v>237</v>
      </c>
      <c r="DF90" s="112">
        <f>'Quarterly data'!DG98</f>
        <v>253</v>
      </c>
      <c r="DG90" s="112">
        <f>'Quarterly data'!DH98</f>
        <v>258</v>
      </c>
      <c r="DH90" s="112">
        <f>'Quarterly data'!DI98</f>
        <v>251</v>
      </c>
      <c r="DI90" s="112">
        <f>'Quarterly data'!DJ98</f>
        <v>326</v>
      </c>
      <c r="DJ90" s="112">
        <f>'Quarterly data'!DK98</f>
        <v>281</v>
      </c>
      <c r="DK90" s="112">
        <f>'Quarterly data'!DL98</f>
        <v>296</v>
      </c>
      <c r="DL90" s="112">
        <f>'Quarterly data'!DM98</f>
        <v>312</v>
      </c>
      <c r="DM90" s="112">
        <f>'Quarterly data'!DN98</f>
        <v>334</v>
      </c>
      <c r="DN90" s="112">
        <f>'Quarterly data'!DO98</f>
        <v>293</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145</v>
      </c>
      <c r="AU91" s="112">
        <f>'Quarterly data'!AV88</f>
        <v>158</v>
      </c>
      <c r="AV91" s="112">
        <f>'Quarterly data'!AW88</f>
        <v>161</v>
      </c>
      <c r="AW91" s="112">
        <f>'Quarterly data'!AX88</f>
        <v>175</v>
      </c>
      <c r="AX91" s="112">
        <f>'Quarterly data'!AY88</f>
        <v>188</v>
      </c>
      <c r="AY91" s="112">
        <f>'Quarterly data'!AZ88</f>
        <v>171</v>
      </c>
      <c r="AZ91" s="112">
        <f>'Quarterly data'!BA88</f>
        <v>183</v>
      </c>
      <c r="BA91" s="112">
        <f>'Quarterly data'!BB88</f>
        <v>198</v>
      </c>
      <c r="BB91" s="112">
        <f>'Quarterly data'!BC88</f>
        <v>216</v>
      </c>
      <c r="BC91" s="112">
        <f>'Quarterly data'!BD88</f>
        <v>226</v>
      </c>
      <c r="BD91" s="112">
        <f>'Quarterly data'!BE88</f>
        <v>253</v>
      </c>
      <c r="BE91" s="112">
        <f>'Quarterly data'!BF88</f>
        <v>261</v>
      </c>
      <c r="BF91" s="112">
        <f>'Quarterly data'!BG88</f>
        <v>274</v>
      </c>
      <c r="BG91" s="112">
        <f>'Quarterly data'!BH88</f>
        <v>226</v>
      </c>
      <c r="BH91" s="112">
        <f>'Quarterly data'!BI88</f>
        <v>216</v>
      </c>
      <c r="BI91" s="112">
        <f>'Quarterly data'!BJ88</f>
        <v>253</v>
      </c>
      <c r="BJ91" s="112">
        <f>'Quarterly data'!BK88</f>
        <v>286</v>
      </c>
      <c r="BK91" s="112">
        <f>'Quarterly data'!BL88</f>
        <v>234</v>
      </c>
      <c r="BL91" s="112">
        <f>'Quarterly data'!BM88</f>
        <v>241</v>
      </c>
      <c r="BM91" s="112">
        <f>'Quarterly data'!BN88</f>
        <v>296</v>
      </c>
      <c r="BN91" s="112">
        <f>'Quarterly data'!BO88</f>
        <v>357</v>
      </c>
      <c r="BO91" s="112">
        <f>'Quarterly data'!BP88</f>
        <v>281</v>
      </c>
      <c r="BP91" s="112">
        <f>'Quarterly data'!BQ88</f>
        <v>303</v>
      </c>
      <c r="BQ91" s="112">
        <f>'Quarterly data'!BR88</f>
        <v>376</v>
      </c>
      <c r="BR91" s="112">
        <f>'Quarterly data'!BS88</f>
        <v>356</v>
      </c>
      <c r="BS91" s="112">
        <f>'Quarterly data'!BT88</f>
        <v>327</v>
      </c>
      <c r="BT91" s="112">
        <f>'Quarterly data'!BU88</f>
        <v>379</v>
      </c>
      <c r="BU91" s="112">
        <f>'Quarterly data'!BV88</f>
        <v>457</v>
      </c>
      <c r="BV91" s="112">
        <f>'Quarterly data'!BW88</f>
        <v>436</v>
      </c>
      <c r="BW91" s="112">
        <f>'Quarterly data'!BX88</f>
        <v>384</v>
      </c>
      <c r="BX91" s="112">
        <f>'Quarterly data'!BY88</f>
        <v>416</v>
      </c>
      <c r="BY91" s="112">
        <f>'Quarterly data'!BZ88</f>
        <v>455</v>
      </c>
      <c r="BZ91" s="112">
        <f>'Quarterly data'!CA88</f>
        <v>472</v>
      </c>
      <c r="CA91" s="112">
        <f>'Quarterly data'!CB88</f>
        <v>406</v>
      </c>
      <c r="CB91" s="112">
        <f>'Quarterly data'!CC88</f>
        <v>371</v>
      </c>
      <c r="CC91" s="112">
        <f>'Quarterly data'!CD88</f>
        <v>529</v>
      </c>
      <c r="CD91" s="112">
        <f>'Quarterly data'!CE88</f>
        <v>532</v>
      </c>
      <c r="CE91" s="112">
        <f>'Quarterly data'!CF88</f>
        <v>477</v>
      </c>
      <c r="CF91" s="112">
        <f>'Quarterly data'!CG88</f>
        <v>479</v>
      </c>
      <c r="CG91" s="112">
        <f>'Quarterly data'!CH88</f>
        <v>568</v>
      </c>
      <c r="CH91" s="112">
        <f>'Quarterly data'!CI88</f>
        <v>557</v>
      </c>
      <c r="CI91" s="112">
        <f>'Quarterly data'!CJ88</f>
        <v>522</v>
      </c>
      <c r="CJ91" s="112">
        <f>'Quarterly data'!CK88</f>
        <v>505</v>
      </c>
      <c r="CK91" s="112">
        <f>'Quarterly data'!CL88</f>
        <v>525</v>
      </c>
      <c r="CL91" s="112">
        <f>'Quarterly data'!CM88</f>
        <v>477</v>
      </c>
      <c r="CM91" s="112">
        <f>'Quarterly data'!CN88</f>
        <v>457</v>
      </c>
      <c r="CN91" s="112">
        <f>'Quarterly data'!CO88</f>
        <v>480</v>
      </c>
      <c r="CO91" s="112">
        <f>'Quarterly data'!CP88</f>
        <v>484</v>
      </c>
      <c r="CP91" s="112">
        <f>'Quarterly data'!CQ88</f>
        <v>455</v>
      </c>
      <c r="CQ91" s="112">
        <f>'Quarterly data'!CR88</f>
        <v>462</v>
      </c>
      <c r="CR91" s="112">
        <f>'Quarterly data'!CS88</f>
        <v>515</v>
      </c>
      <c r="CS91" s="112">
        <f>'Quarterly data'!CT88</f>
        <v>554</v>
      </c>
      <c r="CT91" s="112">
        <f>'Quarterly data'!CU88</f>
        <v>583</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32</v>
      </c>
      <c r="AU92" s="112">
        <f>'Quarterly data'!AV89</f>
        <v>57</v>
      </c>
      <c r="AV92" s="112">
        <f>'Quarterly data'!AW89</f>
        <v>54</v>
      </c>
      <c r="AW92" s="112">
        <f>'Quarterly data'!AX89</f>
        <v>69</v>
      </c>
      <c r="AX92" s="112">
        <f>'Quarterly data'!AY89</f>
        <v>63</v>
      </c>
      <c r="AY92" s="112">
        <f>'Quarterly data'!AZ89</f>
        <v>90</v>
      </c>
      <c r="AZ92" s="112">
        <f>'Quarterly data'!BA89</f>
        <v>78</v>
      </c>
      <c r="BA92" s="112">
        <f>'Quarterly data'!BB89</f>
        <v>104</v>
      </c>
      <c r="BB92" s="112">
        <f>'Quarterly data'!BC89</f>
        <v>72</v>
      </c>
      <c r="BC92" s="112">
        <f>'Quarterly data'!BD89</f>
        <v>133</v>
      </c>
      <c r="BD92" s="112">
        <f>'Quarterly data'!BE89</f>
        <v>117</v>
      </c>
      <c r="BE92" s="112">
        <f>'Quarterly data'!BF89</f>
        <v>143</v>
      </c>
      <c r="BF92" s="112">
        <f>'Quarterly data'!BG89</f>
        <v>124</v>
      </c>
      <c r="BG92" s="112">
        <f>'Quarterly data'!BH89</f>
        <v>146</v>
      </c>
      <c r="BH92" s="112">
        <f>'Quarterly data'!BI89</f>
        <v>106</v>
      </c>
      <c r="BI92" s="112">
        <f>'Quarterly data'!BJ89</f>
        <v>108</v>
      </c>
      <c r="BJ92" s="112">
        <f>'Quarterly data'!BK89</f>
        <v>108</v>
      </c>
      <c r="BK92" s="112">
        <f>'Quarterly data'!BL89</f>
        <v>112</v>
      </c>
      <c r="BL92" s="112">
        <f>'Quarterly data'!BM89</f>
        <v>128</v>
      </c>
      <c r="BM92" s="112">
        <f>'Quarterly data'!BN89</f>
        <v>156</v>
      </c>
      <c r="BN92" s="112">
        <f>'Quarterly data'!BO89</f>
        <v>111</v>
      </c>
      <c r="BO92" s="112">
        <f>'Quarterly data'!BP89</f>
        <v>111</v>
      </c>
      <c r="BP92" s="112">
        <f>'Quarterly data'!BQ89</f>
        <v>101</v>
      </c>
      <c r="BQ92" s="112">
        <f>'Quarterly data'!BR89</f>
        <v>102</v>
      </c>
      <c r="BR92" s="112">
        <f>'Quarterly data'!BS89</f>
        <v>143</v>
      </c>
      <c r="BS92" s="112">
        <f>'Quarterly data'!BT89</f>
        <v>133</v>
      </c>
      <c r="BT92" s="112">
        <f>'Quarterly data'!BU89</f>
        <v>154</v>
      </c>
      <c r="BU92" s="112">
        <f>'Quarterly data'!BV89</f>
        <v>152</v>
      </c>
      <c r="BV92" s="112">
        <f>'Quarterly data'!BW89</f>
        <v>133</v>
      </c>
      <c r="BW92" s="112">
        <f>'Quarterly data'!BX89</f>
        <v>145</v>
      </c>
      <c r="BX92" s="112">
        <f>'Quarterly data'!BY89</f>
        <v>136</v>
      </c>
      <c r="BY92" s="112">
        <f>'Quarterly data'!BZ89</f>
        <v>163</v>
      </c>
      <c r="BZ92" s="112">
        <f>'Quarterly data'!CA89</f>
        <v>129</v>
      </c>
      <c r="CA92" s="112">
        <f>'Quarterly data'!CB89</f>
        <v>148</v>
      </c>
      <c r="CB92" s="112">
        <f>'Quarterly data'!CC89</f>
        <v>145</v>
      </c>
      <c r="CC92" s="112">
        <f>'Quarterly data'!CD89</f>
        <v>170</v>
      </c>
      <c r="CD92" s="112">
        <f>'Quarterly data'!CE89</f>
        <v>149</v>
      </c>
      <c r="CE92" s="112">
        <f>'Quarterly data'!CF89</f>
        <v>184</v>
      </c>
      <c r="CF92" s="112">
        <f>'Quarterly data'!CG89</f>
        <v>186</v>
      </c>
      <c r="CG92" s="112">
        <f>'Quarterly data'!CH89</f>
        <v>249</v>
      </c>
      <c r="CH92" s="112">
        <f>'Quarterly data'!CI89</f>
        <v>245</v>
      </c>
      <c r="CI92" s="112">
        <f>'Quarterly data'!CJ89</f>
        <v>265</v>
      </c>
      <c r="CJ92" s="112">
        <f>'Quarterly data'!CK89</f>
        <v>240</v>
      </c>
      <c r="CK92" s="112">
        <f>'Quarterly data'!CL89</f>
        <v>214</v>
      </c>
      <c r="CL92" s="112">
        <f>'Quarterly data'!CM89</f>
        <v>231</v>
      </c>
      <c r="CM92" s="112">
        <f>'Quarterly data'!CN89</f>
        <v>229</v>
      </c>
      <c r="CN92" s="112">
        <f>'Quarterly data'!CO89</f>
        <v>264</v>
      </c>
      <c r="CO92" s="112">
        <f>'Quarterly data'!CP89</f>
        <v>243</v>
      </c>
      <c r="CP92" s="112">
        <f>'Quarterly data'!CQ89</f>
        <v>248</v>
      </c>
      <c r="CQ92" s="112">
        <f>'Quarterly data'!CR89</f>
        <v>234</v>
      </c>
      <c r="CR92" s="112">
        <f>'Quarterly data'!CS89</f>
        <v>255</v>
      </c>
      <c r="CS92" s="112">
        <f>'Quarterly data'!CT89</f>
        <v>288</v>
      </c>
      <c r="CT92" s="112">
        <f>'Quarterly data'!CU89</f>
        <v>274</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1</v>
      </c>
      <c r="AU93" s="112">
        <f>'Quarterly data'!AV90</f>
        <v>2</v>
      </c>
      <c r="AV93" s="112">
        <f>'Quarterly data'!AW90</f>
        <v>1</v>
      </c>
      <c r="AW93" s="112">
        <f>'Quarterly data'!AX90</f>
        <v>2</v>
      </c>
      <c r="AX93" s="112">
        <f>'Quarterly data'!AY90</f>
        <v>2</v>
      </c>
      <c r="AY93" s="112">
        <f>'Quarterly data'!AZ90</f>
        <v>3</v>
      </c>
      <c r="AZ93" s="112">
        <f>'Quarterly data'!BA90</f>
        <v>3</v>
      </c>
      <c r="BA93" s="112">
        <f>'Quarterly data'!BB90</f>
        <v>3</v>
      </c>
      <c r="BB93" s="112">
        <f>'Quarterly data'!BC90</f>
        <v>3</v>
      </c>
      <c r="BC93" s="112">
        <f>'Quarterly data'!BD90</f>
        <v>8</v>
      </c>
      <c r="BD93" s="112">
        <f>'Quarterly data'!BE90</f>
        <v>4</v>
      </c>
      <c r="BE93" s="112">
        <f>'Quarterly data'!BF90</f>
        <v>6</v>
      </c>
      <c r="BF93" s="112">
        <f>'Quarterly data'!BG90</f>
        <v>7</v>
      </c>
      <c r="BG93" s="112">
        <f>'Quarterly data'!BH90</f>
        <v>8</v>
      </c>
      <c r="BH93" s="112">
        <f>'Quarterly data'!BI90</f>
        <v>6</v>
      </c>
      <c r="BI93" s="112">
        <f>'Quarterly data'!BJ90</f>
        <v>4</v>
      </c>
      <c r="BJ93" s="112">
        <f>'Quarterly data'!BK90</f>
        <v>5</v>
      </c>
      <c r="BK93" s="112">
        <f>'Quarterly data'!BL90</f>
        <v>7</v>
      </c>
      <c r="BL93" s="112">
        <f>'Quarterly data'!BM90</f>
        <v>6</v>
      </c>
      <c r="BM93" s="112">
        <f>'Quarterly data'!BN90</f>
        <v>6</v>
      </c>
      <c r="BN93" s="112">
        <f>'Quarterly data'!BO90</f>
        <v>1</v>
      </c>
      <c r="BO93" s="112">
        <f>'Quarterly data'!BP90</f>
        <v>3</v>
      </c>
      <c r="BP93" s="112">
        <f>'Quarterly data'!BQ90</f>
        <v>10</v>
      </c>
      <c r="BQ93" s="112">
        <f>'Quarterly data'!BR90</f>
        <v>2</v>
      </c>
      <c r="BR93" s="112">
        <f>'Quarterly data'!BS90</f>
        <v>8</v>
      </c>
      <c r="BS93" s="112">
        <f>'Quarterly data'!BT90</f>
        <v>12</v>
      </c>
      <c r="BT93" s="112">
        <f>'Quarterly data'!BU90</f>
        <v>4</v>
      </c>
      <c r="BU93" s="112">
        <f>'Quarterly data'!BV90</f>
        <v>7</v>
      </c>
      <c r="BV93" s="112">
        <f>'Quarterly data'!BW90</f>
        <v>8</v>
      </c>
      <c r="BW93" s="112">
        <f>'Quarterly data'!BX90</f>
        <v>20</v>
      </c>
      <c r="BX93" s="112">
        <f>'Quarterly data'!BY90</f>
        <v>3</v>
      </c>
      <c r="BY93" s="112">
        <f>'Quarterly data'!BZ90</f>
        <v>6</v>
      </c>
      <c r="BZ93" s="112">
        <f>'Quarterly data'!CA90</f>
        <v>5</v>
      </c>
      <c r="CA93" s="112">
        <f>'Quarterly data'!CB90</f>
        <v>20</v>
      </c>
      <c r="CB93" s="112">
        <f>'Quarterly data'!CC90</f>
        <v>4</v>
      </c>
      <c r="CC93" s="112">
        <f>'Quarterly data'!CD90</f>
        <v>5</v>
      </c>
      <c r="CD93" s="112">
        <f>'Quarterly data'!CE90</f>
        <v>0</v>
      </c>
      <c r="CE93" s="112">
        <f>'Quarterly data'!CF90</f>
        <v>10</v>
      </c>
      <c r="CF93" s="112">
        <f>'Quarterly data'!CG90</f>
        <v>4</v>
      </c>
      <c r="CG93" s="112">
        <f>'Quarterly data'!CH90</f>
        <v>2</v>
      </c>
      <c r="CH93" s="112">
        <f>'Quarterly data'!CI90</f>
        <v>-17</v>
      </c>
      <c r="CI93" s="112">
        <f>'Quarterly data'!CJ90</f>
        <v>-47</v>
      </c>
      <c r="CJ93" s="112">
        <f>'Quarterly data'!CK90</f>
        <v>-39</v>
      </c>
      <c r="CK93" s="112">
        <f>'Quarterly data'!CL90</f>
        <v>18</v>
      </c>
      <c r="CL93" s="112">
        <f>'Quarterly data'!CM90</f>
        <v>18</v>
      </c>
      <c r="CM93" s="112">
        <f>'Quarterly data'!CN90</f>
        <v>16</v>
      </c>
      <c r="CN93" s="112">
        <f>'Quarterly data'!CO90</f>
        <v>18</v>
      </c>
      <c r="CO93" s="112">
        <f>'Quarterly data'!CP90</f>
        <v>35</v>
      </c>
      <c r="CP93" s="112">
        <f>'Quarterly data'!CQ90</f>
        <v>-9</v>
      </c>
      <c r="CQ93" s="112">
        <f>'Quarterly data'!CR90</f>
        <v>-27</v>
      </c>
      <c r="CR93" s="112">
        <f>'Quarterly data'!CS90</f>
        <v>-34</v>
      </c>
      <c r="CS93" s="112">
        <f>'Quarterly data'!CT90</f>
        <v>17</v>
      </c>
      <c r="CT93" s="112">
        <f>'Quarterly data'!CU90</f>
        <v>-28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358</v>
      </c>
      <c r="CV94">
        <f>'Quarterly data'!CW127</f>
        <v>84</v>
      </c>
      <c r="CW94">
        <f>'Quarterly data'!CX127</f>
        <v>440</v>
      </c>
      <c r="CX94">
        <f>'Quarterly data'!CY127</f>
        <v>319</v>
      </c>
      <c r="CY94">
        <f>'Quarterly data'!CZ127</f>
        <v>434</v>
      </c>
      <c r="CZ94">
        <f>'Quarterly data'!DA127</f>
        <v>116</v>
      </c>
      <c r="DA94">
        <f>'Quarterly data'!DB127</f>
        <v>535</v>
      </c>
      <c r="DB94">
        <f>'Quarterly data'!DC127</f>
        <v>333</v>
      </c>
      <c r="DC94">
        <f>'Quarterly data'!DD127</f>
        <v>431</v>
      </c>
      <c r="DD94">
        <f>'Quarterly data'!DE127</f>
        <v>108</v>
      </c>
      <c r="DE94">
        <f>'Quarterly data'!DF127</f>
        <v>413</v>
      </c>
      <c r="DF94">
        <f>'Quarterly data'!DG127</f>
        <v>305</v>
      </c>
      <c r="DG94">
        <f>'Quarterly data'!DH127</f>
        <v>507</v>
      </c>
      <c r="DH94">
        <f>'Quarterly data'!DI127</f>
        <v>149</v>
      </c>
      <c r="DI94">
        <f>'Quarterly data'!DJ127</f>
        <v>734</v>
      </c>
      <c r="DJ94">
        <f>'Quarterly data'!DK127</f>
        <v>545</v>
      </c>
      <c r="DK94">
        <f>'Quarterly data'!DL127</f>
        <v>786</v>
      </c>
      <c r="DL94">
        <f>'Quarterly data'!DM127</f>
        <v>239</v>
      </c>
      <c r="DM94">
        <f>'Quarterly data'!DN127</f>
        <v>884</v>
      </c>
      <c r="DN94">
        <f>'Quarterly data'!DO127</f>
        <v>583</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-246</v>
      </c>
      <c r="AU95" s="234">
        <f>'Quarterly data'!AV92</f>
        <v>-321</v>
      </c>
      <c r="AV95" s="234">
        <f>'Quarterly data'!AW92</f>
        <v>-386</v>
      </c>
      <c r="AW95" s="234">
        <f>'Quarterly data'!AX92</f>
        <v>-409</v>
      </c>
      <c r="AX95" s="234">
        <f>'Quarterly data'!AY92</f>
        <v>-246</v>
      </c>
      <c r="AY95" s="234">
        <f>'Quarterly data'!AZ92</f>
        <v>-287</v>
      </c>
      <c r="AZ95" s="234">
        <f>'Quarterly data'!BA92</f>
        <v>-321</v>
      </c>
      <c r="BA95" s="234">
        <f>'Quarterly data'!BB92</f>
        <v>-345</v>
      </c>
      <c r="BB95" s="234">
        <f>'Quarterly data'!BC92</f>
        <v>-201</v>
      </c>
      <c r="BC95" s="234">
        <f>'Quarterly data'!BD92</f>
        <v>-304</v>
      </c>
      <c r="BD95" s="234">
        <f>'Quarterly data'!BE92</f>
        <v>-382</v>
      </c>
      <c r="BE95" s="234">
        <f>'Quarterly data'!BF92</f>
        <v>-423</v>
      </c>
      <c r="BF95" s="234">
        <f>'Quarterly data'!BG92</f>
        <v>-403</v>
      </c>
      <c r="BG95" s="234">
        <f>'Quarterly data'!BH92</f>
        <v>-474</v>
      </c>
      <c r="BH95" s="234">
        <f>'Quarterly data'!BI92</f>
        <v>-420</v>
      </c>
      <c r="BI95" s="234">
        <f>'Quarterly data'!BJ92</f>
        <v>-491</v>
      </c>
      <c r="BJ95" s="234">
        <f>'Quarterly data'!BK92</f>
        <v>-379</v>
      </c>
      <c r="BK95" s="234">
        <f>'Quarterly data'!BL92</f>
        <v>-392</v>
      </c>
      <c r="BL95" s="234">
        <f>'Quarterly data'!BM92</f>
        <v>-413</v>
      </c>
      <c r="BM95" s="234">
        <f>'Quarterly data'!BN92</f>
        <v>-573</v>
      </c>
      <c r="BN95" s="234">
        <f>'Quarterly data'!BO92</f>
        <v>-403</v>
      </c>
      <c r="BO95" s="234">
        <f>'Quarterly data'!BP92</f>
        <v>-498</v>
      </c>
      <c r="BP95" s="234">
        <f>'Quarterly data'!BQ92</f>
        <v>-505</v>
      </c>
      <c r="BQ95" s="234">
        <f>'Quarterly data'!BR92</f>
        <v>-577</v>
      </c>
      <c r="BR95" s="234">
        <f>'Quarterly data'!BS92</f>
        <v>-508</v>
      </c>
      <c r="BS95" s="234">
        <f>'Quarterly data'!BT92</f>
        <v>-635</v>
      </c>
      <c r="BT95" s="234">
        <f>'Quarterly data'!BU92</f>
        <v>-723</v>
      </c>
      <c r="BU95" s="234">
        <f>'Quarterly data'!BV92</f>
        <v>-658</v>
      </c>
      <c r="BV95" s="234">
        <f>'Quarterly data'!BW92</f>
        <v>-570</v>
      </c>
      <c r="BW95" s="234">
        <f>'Quarterly data'!BX92</f>
        <v>-553</v>
      </c>
      <c r="BX95" s="234">
        <f>'Quarterly data'!BY92</f>
        <v>-628</v>
      </c>
      <c r="BY95" s="234">
        <f>'Quarterly data'!BZ92</f>
        <v>-815</v>
      </c>
      <c r="BZ95" s="234">
        <f>'Quarterly data'!CA92</f>
        <v>-829</v>
      </c>
      <c r="CA95" s="234">
        <f>'Quarterly data'!CB92</f>
        <v>-744</v>
      </c>
      <c r="CB95" s="234">
        <f>'Quarterly data'!CC92</f>
        <v>-764</v>
      </c>
      <c r="CC95" s="234">
        <f>'Quarterly data'!CD92</f>
        <v>-774</v>
      </c>
      <c r="CD95" s="234">
        <f>'Quarterly data'!CE92</f>
        <v>-1000</v>
      </c>
      <c r="CE95" s="234">
        <f>'Quarterly data'!CF92</f>
        <v>-1037</v>
      </c>
      <c r="CF95" s="234">
        <f>'Quarterly data'!CG92</f>
        <v>-1064</v>
      </c>
      <c r="CG95" s="234">
        <f>'Quarterly data'!CH92</f>
        <v>-1150</v>
      </c>
      <c r="CH95" s="234">
        <f>'Quarterly data'!CI92</f>
        <v>-1051</v>
      </c>
      <c r="CI95" s="234">
        <f>'Quarterly data'!CJ92</f>
        <v>-1197</v>
      </c>
      <c r="CJ95" s="234">
        <f>'Quarterly data'!CK92</f>
        <v>-1163</v>
      </c>
      <c r="CK95" s="234">
        <f>'Quarterly data'!CL92</f>
        <v>-1023</v>
      </c>
      <c r="CL95" s="234">
        <f>'Quarterly data'!CM92</f>
        <v>-785</v>
      </c>
      <c r="CM95" s="234">
        <f>'Quarterly data'!CN92</f>
        <v>-764</v>
      </c>
      <c r="CN95" s="234">
        <f>'Quarterly data'!CO92</f>
        <v>-942</v>
      </c>
      <c r="CO95" s="234">
        <f>'Quarterly data'!CP92</f>
        <v>-822</v>
      </c>
      <c r="CP95" s="234">
        <f>'Quarterly data'!CQ92</f>
        <v>-931</v>
      </c>
      <c r="CQ95" s="234">
        <f>'Quarterly data'!CR92</f>
        <v>-710</v>
      </c>
      <c r="CR95" s="234">
        <f>'Quarterly data'!CS92</f>
        <v>-785</v>
      </c>
      <c r="CS95" s="234">
        <f>'Quarterly data'!CT92</f>
        <v>-986</v>
      </c>
      <c r="CT95" s="234">
        <f>'Quarterly data'!CU92</f>
        <v>-911</v>
      </c>
      <c r="CU95" s="234">
        <f>'Quarterly data'!CV129</f>
        <v>463</v>
      </c>
      <c r="CV95" s="234">
        <f>'Quarterly data'!CW129</f>
        <v>464</v>
      </c>
      <c r="CW95" s="234">
        <f>'Quarterly data'!CX129</f>
        <v>492</v>
      </c>
      <c r="CX95" s="234">
        <f>'Quarterly data'!CY129</f>
        <v>476</v>
      </c>
      <c r="CY95" s="234">
        <f>'Quarterly data'!CZ129</f>
        <v>448</v>
      </c>
      <c r="CZ95" s="234">
        <f>'Quarterly data'!DA129</f>
        <v>427</v>
      </c>
      <c r="DA95" s="234">
        <f>'Quarterly data'!DB129</f>
        <v>543</v>
      </c>
      <c r="DB95" s="234">
        <f>'Quarterly data'!DC129</f>
        <v>541</v>
      </c>
      <c r="DC95" s="234">
        <f>'Quarterly data'!DD129</f>
        <v>545</v>
      </c>
      <c r="DD95" s="234">
        <f>'Quarterly data'!DE129</f>
        <v>588</v>
      </c>
      <c r="DE95" s="234">
        <f>'Quarterly data'!DF129</f>
        <v>683</v>
      </c>
      <c r="DF95" s="234">
        <f>'Quarterly data'!DG129</f>
        <v>730</v>
      </c>
      <c r="DG95" s="234">
        <f>'Quarterly data'!DH129</f>
        <v>779</v>
      </c>
      <c r="DH95" s="234">
        <f>'Quarterly data'!DI129</f>
        <v>719</v>
      </c>
      <c r="DI95" s="234">
        <f>'Quarterly data'!DJ129</f>
        <v>853</v>
      </c>
      <c r="DJ95" s="234">
        <f>'Quarterly data'!DK129</f>
        <v>910</v>
      </c>
      <c r="DK95" s="234">
        <f>'Quarterly data'!DL129</f>
        <v>836</v>
      </c>
      <c r="DL95" s="234">
        <f>'Quarterly data'!DM129</f>
        <v>874</v>
      </c>
      <c r="DM95" s="234">
        <f>'Quarterly data'!DN129</f>
        <v>1069</v>
      </c>
      <c r="DN95" s="234">
        <f>'Quarterly data'!DO129</f>
        <v>1087</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122</v>
      </c>
      <c r="AU96" s="112">
        <f>'Quarterly data'!AV93</f>
        <v>146</v>
      </c>
      <c r="AV96" s="112">
        <f>'Quarterly data'!AW93</f>
        <v>116</v>
      </c>
      <c r="AW96" s="112">
        <f>'Quarterly data'!AX93</f>
        <v>120</v>
      </c>
      <c r="AX96" s="112">
        <f>'Quarterly data'!AY93</f>
        <v>182</v>
      </c>
      <c r="AY96" s="112">
        <f>'Quarterly data'!AZ93</f>
        <v>191</v>
      </c>
      <c r="AZ96" s="112">
        <f>'Quarterly data'!BA93</f>
        <v>176</v>
      </c>
      <c r="BA96" s="112">
        <f>'Quarterly data'!BB93</f>
        <v>177</v>
      </c>
      <c r="BB96" s="112">
        <f>'Quarterly data'!BC93</f>
        <v>172</v>
      </c>
      <c r="BC96" s="112">
        <f>'Quarterly data'!BD93</f>
        <v>177</v>
      </c>
      <c r="BD96" s="112">
        <f>'Quarterly data'!BE93</f>
        <v>146</v>
      </c>
      <c r="BE96" s="112">
        <f>'Quarterly data'!BF93</f>
        <v>146</v>
      </c>
      <c r="BF96" s="112">
        <f>'Quarterly data'!BG93</f>
        <v>166</v>
      </c>
      <c r="BG96" s="112">
        <f>'Quarterly data'!BH93</f>
        <v>157</v>
      </c>
      <c r="BH96" s="112">
        <f>'Quarterly data'!BI93</f>
        <v>155</v>
      </c>
      <c r="BI96" s="112">
        <f>'Quarterly data'!BJ93</f>
        <v>143</v>
      </c>
      <c r="BJ96" s="112">
        <f>'Quarterly data'!BK93</f>
        <v>163</v>
      </c>
      <c r="BK96" s="112">
        <f>'Quarterly data'!BL93</f>
        <v>172</v>
      </c>
      <c r="BL96" s="112">
        <f>'Quarterly data'!BM93</f>
        <v>177</v>
      </c>
      <c r="BM96" s="112">
        <f>'Quarterly data'!BN93</f>
        <v>161</v>
      </c>
      <c r="BN96" s="112">
        <f>'Quarterly data'!BO93</f>
        <v>216</v>
      </c>
      <c r="BO96" s="112">
        <f>'Quarterly data'!BP93</f>
        <v>186</v>
      </c>
      <c r="BP96" s="112">
        <f>'Quarterly data'!BQ93</f>
        <v>221</v>
      </c>
      <c r="BQ96" s="112">
        <f>'Quarterly data'!BR93</f>
        <v>209</v>
      </c>
      <c r="BR96" s="112">
        <f>'Quarterly data'!BS93</f>
        <v>237</v>
      </c>
      <c r="BS96" s="112">
        <f>'Quarterly data'!BT93</f>
        <v>209</v>
      </c>
      <c r="BT96" s="112">
        <f>'Quarterly data'!BU93</f>
        <v>233</v>
      </c>
      <c r="BU96" s="112">
        <f>'Quarterly data'!BV93</f>
        <v>227</v>
      </c>
      <c r="BV96" s="112">
        <f>'Quarterly data'!BW93</f>
        <v>242</v>
      </c>
      <c r="BW96" s="112">
        <f>'Quarterly data'!BX93</f>
        <v>295</v>
      </c>
      <c r="BX96" s="112">
        <f>'Quarterly data'!BY93</f>
        <v>284</v>
      </c>
      <c r="BY96" s="112">
        <f>'Quarterly data'!BZ93</f>
        <v>255</v>
      </c>
      <c r="BZ96" s="112">
        <f>'Quarterly data'!CA93</f>
        <v>269</v>
      </c>
      <c r="CA96" s="112">
        <f>'Quarterly data'!CB93</f>
        <v>280</v>
      </c>
      <c r="CB96" s="112">
        <f>'Quarterly data'!CC93</f>
        <v>305</v>
      </c>
      <c r="CC96" s="112">
        <f>'Quarterly data'!CD93</f>
        <v>302</v>
      </c>
      <c r="CD96" s="112">
        <f>'Quarterly data'!CE93</f>
        <v>303</v>
      </c>
      <c r="CE96" s="112">
        <f>'Quarterly data'!CF93</f>
        <v>307</v>
      </c>
      <c r="CF96" s="112">
        <f>'Quarterly data'!CG93</f>
        <v>309</v>
      </c>
      <c r="CG96" s="112">
        <f>'Quarterly data'!CH93</f>
        <v>310</v>
      </c>
      <c r="CH96" s="112">
        <f>'Quarterly data'!CI93</f>
        <v>333</v>
      </c>
      <c r="CI96" s="112">
        <f>'Quarterly data'!CJ93</f>
        <v>310</v>
      </c>
      <c r="CJ96" s="112">
        <f>'Quarterly data'!CK93</f>
        <v>386</v>
      </c>
      <c r="CK96" s="112">
        <f>'Quarterly data'!CL93</f>
        <v>358</v>
      </c>
      <c r="CL96" s="112">
        <f>'Quarterly data'!CM93</f>
        <v>451</v>
      </c>
      <c r="CM96" s="112">
        <f>'Quarterly data'!CN93</f>
        <v>484</v>
      </c>
      <c r="CN96" s="112">
        <f>'Quarterly data'!CO93</f>
        <v>501</v>
      </c>
      <c r="CO96" s="112">
        <f>'Quarterly data'!CP93</f>
        <v>532</v>
      </c>
      <c r="CP96" s="112">
        <f>'Quarterly data'!CQ93</f>
        <v>497</v>
      </c>
      <c r="CQ96" s="112">
        <f>'Quarterly data'!CR93</f>
        <v>518</v>
      </c>
      <c r="CR96" s="112">
        <f>'Quarterly data'!CS93</f>
        <v>611</v>
      </c>
      <c r="CS96" s="112">
        <f>'Quarterly data'!CT93</f>
        <v>556</v>
      </c>
      <c r="CT96" s="112">
        <f>'Quarterly data'!CU93</f>
        <v>540</v>
      </c>
      <c r="CU96" s="112">
        <f>'Quarterly data'!CV130</f>
        <v>33</v>
      </c>
      <c r="CV96" s="112">
        <f>'Quarterly data'!CW130</f>
        <v>30</v>
      </c>
      <c r="CW96" s="112">
        <f>'Quarterly data'!CX130</f>
        <v>24</v>
      </c>
      <c r="CX96" s="112">
        <f>'Quarterly data'!CY130</f>
        <v>28</v>
      </c>
      <c r="CY96" s="112">
        <f>'Quarterly data'!CZ130</f>
        <v>21</v>
      </c>
      <c r="CZ96" s="112">
        <f>'Quarterly data'!DA130</f>
        <v>22</v>
      </c>
      <c r="DA96" s="112">
        <f>'Quarterly data'!DB130</f>
        <v>34</v>
      </c>
      <c r="DB96" s="112">
        <f>'Quarterly data'!DC130</f>
        <v>46</v>
      </c>
      <c r="DC96" s="112">
        <f>'Quarterly data'!DD130</f>
        <v>45</v>
      </c>
      <c r="DD96" s="112">
        <f>'Quarterly data'!DE130</f>
        <v>76</v>
      </c>
      <c r="DE96" s="112">
        <f>'Quarterly data'!DF130</f>
        <v>88</v>
      </c>
      <c r="DF96" s="112">
        <f>'Quarterly data'!DG130</f>
        <v>88</v>
      </c>
      <c r="DG96" s="112">
        <f>'Quarterly data'!DH130</f>
        <v>86</v>
      </c>
      <c r="DH96" s="112">
        <f>'Quarterly data'!DI130</f>
        <v>68</v>
      </c>
      <c r="DI96" s="112">
        <f>'Quarterly data'!DJ130</f>
        <v>67</v>
      </c>
      <c r="DJ96" s="112">
        <f>'Quarterly data'!DK130</f>
        <v>63</v>
      </c>
      <c r="DK96" s="112">
        <f>'Quarterly data'!DL130</f>
        <v>67</v>
      </c>
      <c r="DL96" s="112">
        <f>'Quarterly data'!DM130</f>
        <v>72</v>
      </c>
      <c r="DM96" s="112">
        <f>'Quarterly data'!DN130</f>
        <v>81</v>
      </c>
      <c r="DN96" s="112">
        <f>'Quarterly data'!DO130</f>
        <v>89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29</v>
      </c>
      <c r="AU97" s="112">
        <f>'Quarterly data'!AV94</f>
        <v>53</v>
      </c>
      <c r="AV97" s="112">
        <f>'Quarterly data'!AW94</f>
        <v>34</v>
      </c>
      <c r="AW97" s="112">
        <f>'Quarterly data'!AX94</f>
        <v>36</v>
      </c>
      <c r="AX97" s="112">
        <f>'Quarterly data'!AY94</f>
        <v>40</v>
      </c>
      <c r="AY97" s="112">
        <f>'Quarterly data'!AZ94</f>
        <v>48</v>
      </c>
      <c r="AZ97" s="112">
        <f>'Quarterly data'!BA94</f>
        <v>43</v>
      </c>
      <c r="BA97" s="112">
        <f>'Quarterly data'!BB94</f>
        <v>44</v>
      </c>
      <c r="BB97" s="112">
        <f>'Quarterly data'!BC94</f>
        <v>55</v>
      </c>
      <c r="BC97" s="112">
        <f>'Quarterly data'!BD94</f>
        <v>65</v>
      </c>
      <c r="BD97" s="112">
        <f>'Quarterly data'!BE94</f>
        <v>49</v>
      </c>
      <c r="BE97" s="112">
        <f>'Quarterly data'!BF94</f>
        <v>49</v>
      </c>
      <c r="BF97" s="112">
        <f>'Quarterly data'!BG94</f>
        <v>42</v>
      </c>
      <c r="BG97" s="112">
        <f>'Quarterly data'!BH94</f>
        <v>40</v>
      </c>
      <c r="BH97" s="112">
        <f>'Quarterly data'!BI94</f>
        <v>43</v>
      </c>
      <c r="BI97" s="112">
        <f>'Quarterly data'!BJ94</f>
        <v>36</v>
      </c>
      <c r="BJ97" s="112">
        <f>'Quarterly data'!BK94</f>
        <v>44</v>
      </c>
      <c r="BK97" s="112">
        <f>'Quarterly data'!BL94</f>
        <v>54</v>
      </c>
      <c r="BL97" s="112">
        <f>'Quarterly data'!BM94</f>
        <v>60</v>
      </c>
      <c r="BM97" s="112">
        <f>'Quarterly data'!BN94</f>
        <v>47</v>
      </c>
      <c r="BN97" s="112">
        <f>'Quarterly data'!BO94</f>
        <v>85</v>
      </c>
      <c r="BO97" s="112">
        <f>'Quarterly data'!BP94</f>
        <v>65</v>
      </c>
      <c r="BP97" s="112">
        <f>'Quarterly data'!BQ94</f>
        <v>96</v>
      </c>
      <c r="BQ97" s="112">
        <f>'Quarterly data'!BR94</f>
        <v>88</v>
      </c>
      <c r="BR97" s="112">
        <f>'Quarterly data'!BS94</f>
        <v>110</v>
      </c>
      <c r="BS97" s="112">
        <f>'Quarterly data'!BT94</f>
        <v>90</v>
      </c>
      <c r="BT97" s="112">
        <f>'Quarterly data'!BU94</f>
        <v>109</v>
      </c>
      <c r="BU97" s="112">
        <f>'Quarterly data'!BV94</f>
        <v>102</v>
      </c>
      <c r="BV97" s="112">
        <f>'Quarterly data'!BW94</f>
        <v>106</v>
      </c>
      <c r="BW97" s="112">
        <f>'Quarterly data'!BX94</f>
        <v>150</v>
      </c>
      <c r="BX97" s="112">
        <f>'Quarterly data'!BY94</f>
        <v>139</v>
      </c>
      <c r="BY97" s="112">
        <f>'Quarterly data'!BZ94</f>
        <v>115</v>
      </c>
      <c r="BZ97" s="112">
        <f>'Quarterly data'!CA94</f>
        <v>101</v>
      </c>
      <c r="CA97" s="112">
        <f>'Quarterly data'!CB94</f>
        <v>109</v>
      </c>
      <c r="CB97" s="112">
        <f>'Quarterly data'!CC94</f>
        <v>128</v>
      </c>
      <c r="CC97" s="112">
        <f>'Quarterly data'!CD94</f>
        <v>125</v>
      </c>
      <c r="CD97" s="112">
        <f>'Quarterly data'!CE94</f>
        <v>110</v>
      </c>
      <c r="CE97" s="112">
        <f>'Quarterly data'!CF94</f>
        <v>113</v>
      </c>
      <c r="CF97" s="112">
        <f>'Quarterly data'!CG94</f>
        <v>115</v>
      </c>
      <c r="CG97" s="112">
        <f>'Quarterly data'!CH94</f>
        <v>115</v>
      </c>
      <c r="CH97" s="112">
        <f>'Quarterly data'!CI94</f>
        <v>116</v>
      </c>
      <c r="CI97" s="112">
        <f>'Quarterly data'!CJ94</f>
        <v>115</v>
      </c>
      <c r="CJ97" s="112">
        <f>'Quarterly data'!CK94</f>
        <v>134</v>
      </c>
      <c r="CK97" s="112">
        <f>'Quarterly data'!CL94</f>
        <v>134</v>
      </c>
      <c r="CL97" s="112">
        <f>'Quarterly data'!CM94</f>
        <v>232</v>
      </c>
      <c r="CM97" s="112">
        <f>'Quarterly data'!CN94</f>
        <v>253</v>
      </c>
      <c r="CN97" s="112">
        <f>'Quarterly data'!CO94</f>
        <v>266</v>
      </c>
      <c r="CO97" s="112">
        <f>'Quarterly data'!CP94</f>
        <v>272</v>
      </c>
      <c r="CP97" s="112">
        <f>'Quarterly data'!CQ94</f>
        <v>286</v>
      </c>
      <c r="CQ97" s="112">
        <f>'Quarterly data'!CR94</f>
        <v>293</v>
      </c>
      <c r="CR97" s="112">
        <f>'Quarterly data'!CS94</f>
        <v>292</v>
      </c>
      <c r="CS97" s="112">
        <f>'Quarterly data'!CT94</f>
        <v>290</v>
      </c>
      <c r="CT97" s="112">
        <f>'Quarterly data'!CU94</f>
        <v>282</v>
      </c>
      <c r="CU97" s="112">
        <f>'Quarterly data'!CV131</f>
        <v>204</v>
      </c>
      <c r="CV97" s="112">
        <f>'Quarterly data'!CW131</f>
        <v>170</v>
      </c>
      <c r="CW97" s="112">
        <f>'Quarterly data'!CX131</f>
        <v>219</v>
      </c>
      <c r="CX97" s="112">
        <f>'Quarterly data'!CY131</f>
        <v>198</v>
      </c>
      <c r="CY97" s="112">
        <f>'Quarterly data'!CZ131</f>
        <v>203</v>
      </c>
      <c r="CZ97" s="112">
        <f>'Quarterly data'!DA131</f>
        <v>182</v>
      </c>
      <c r="DA97" s="112">
        <f>'Quarterly data'!DB131</f>
        <v>247</v>
      </c>
      <c r="DB97" s="112">
        <f>'Quarterly data'!DC131</f>
        <v>229</v>
      </c>
      <c r="DC97" s="112">
        <f>'Quarterly data'!DD131</f>
        <v>255</v>
      </c>
      <c r="DD97" s="112">
        <f>'Quarterly data'!DE131</f>
        <v>220</v>
      </c>
      <c r="DE97" s="112">
        <f>'Quarterly data'!DF131</f>
        <v>290</v>
      </c>
      <c r="DF97" s="112">
        <f>'Quarterly data'!DG131</f>
        <v>284</v>
      </c>
      <c r="DG97" s="112">
        <f>'Quarterly data'!DH131</f>
        <v>345</v>
      </c>
      <c r="DH97" s="112">
        <f>'Quarterly data'!DI131</f>
        <v>284</v>
      </c>
      <c r="DI97" s="112">
        <f>'Quarterly data'!DJ131</f>
        <v>389</v>
      </c>
      <c r="DJ97" s="112">
        <f>'Quarterly data'!DK131</f>
        <v>382</v>
      </c>
      <c r="DK97" s="112">
        <f>'Quarterly data'!DL131</f>
        <v>362</v>
      </c>
      <c r="DL97" s="112">
        <f>'Quarterly data'!DM131</f>
        <v>313</v>
      </c>
      <c r="DM97" s="112">
        <f>'Quarterly data'!DN131</f>
        <v>416</v>
      </c>
      <c r="DN97" s="112">
        <f>'Quarterly data'!DO131</f>
        <v>390</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104</v>
      </c>
      <c r="AU98" s="112">
        <f>'Quarterly data'!AV95</f>
        <v>99</v>
      </c>
      <c r="AV98" s="112">
        <f>'Quarterly data'!AW95</f>
        <v>98</v>
      </c>
      <c r="AW98" s="112">
        <f>'Quarterly data'!AX95</f>
        <v>96</v>
      </c>
      <c r="AX98" s="112">
        <f>'Quarterly data'!AY95</f>
        <v>160</v>
      </c>
      <c r="AY98" s="112">
        <f>'Quarterly data'!AZ95</f>
        <v>161</v>
      </c>
      <c r="AZ98" s="112">
        <f>'Quarterly data'!BA95</f>
        <v>160</v>
      </c>
      <c r="BA98" s="112">
        <f>'Quarterly data'!BB95</f>
        <v>159</v>
      </c>
      <c r="BB98" s="112">
        <f>'Quarterly data'!BC95</f>
        <v>125</v>
      </c>
      <c r="BC98" s="112">
        <f>'Quarterly data'!BD95</f>
        <v>118</v>
      </c>
      <c r="BD98" s="112">
        <f>'Quarterly data'!BE95</f>
        <v>110</v>
      </c>
      <c r="BE98" s="112">
        <f>'Quarterly data'!BF95</f>
        <v>107</v>
      </c>
      <c r="BF98" s="112">
        <f>'Quarterly data'!BG95</f>
        <v>138</v>
      </c>
      <c r="BG98" s="112">
        <f>'Quarterly data'!BH95</f>
        <v>134</v>
      </c>
      <c r="BH98" s="112">
        <f>'Quarterly data'!BI95</f>
        <v>132</v>
      </c>
      <c r="BI98" s="112">
        <f>'Quarterly data'!BJ95</f>
        <v>129</v>
      </c>
      <c r="BJ98" s="112">
        <f>'Quarterly data'!BK95</f>
        <v>130</v>
      </c>
      <c r="BK98" s="112">
        <f>'Quarterly data'!BL95</f>
        <v>130</v>
      </c>
      <c r="BL98" s="112">
        <f>'Quarterly data'!BM95</f>
        <v>132</v>
      </c>
      <c r="BM98" s="112">
        <f>'Quarterly data'!BN95</f>
        <v>132</v>
      </c>
      <c r="BN98" s="112">
        <f>'Quarterly data'!BO95</f>
        <v>134</v>
      </c>
      <c r="BO98" s="112">
        <f>'Quarterly data'!BP95</f>
        <v>130</v>
      </c>
      <c r="BP98" s="112">
        <f>'Quarterly data'!BQ95</f>
        <v>128</v>
      </c>
      <c r="BQ98" s="112">
        <f>'Quarterly data'!BR95</f>
        <v>126</v>
      </c>
      <c r="BR98" s="112">
        <f>'Quarterly data'!BS95</f>
        <v>123</v>
      </c>
      <c r="BS98" s="112">
        <f>'Quarterly data'!BT95</f>
        <v>121</v>
      </c>
      <c r="BT98" s="112">
        <f>'Quarterly data'!BU95</f>
        <v>122</v>
      </c>
      <c r="BU98" s="112">
        <f>'Quarterly data'!BV95</f>
        <v>125</v>
      </c>
      <c r="BV98" s="112">
        <f>'Quarterly data'!BW95</f>
        <v>137</v>
      </c>
      <c r="BW98" s="112">
        <f>'Quarterly data'!BX95</f>
        <v>136</v>
      </c>
      <c r="BX98" s="112">
        <f>'Quarterly data'!BY95</f>
        <v>136</v>
      </c>
      <c r="BY98" s="112">
        <f>'Quarterly data'!BZ95</f>
        <v>138</v>
      </c>
      <c r="BZ98" s="112">
        <f>'Quarterly data'!CA95</f>
        <v>179</v>
      </c>
      <c r="CA98" s="112">
        <f>'Quarterly data'!CB95</f>
        <v>179</v>
      </c>
      <c r="CB98" s="112">
        <f>'Quarterly data'!CC95</f>
        <v>179</v>
      </c>
      <c r="CC98" s="112">
        <f>'Quarterly data'!CD95</f>
        <v>180</v>
      </c>
      <c r="CD98" s="112">
        <f>'Quarterly data'!CE95</f>
        <v>205</v>
      </c>
      <c r="CE98" s="112">
        <f>'Quarterly data'!CF95</f>
        <v>203</v>
      </c>
      <c r="CF98" s="112">
        <f>'Quarterly data'!CG95</f>
        <v>205</v>
      </c>
      <c r="CG98" s="112">
        <f>'Quarterly data'!CH95</f>
        <v>206</v>
      </c>
      <c r="CH98" s="112">
        <f>'Quarterly data'!CI95</f>
        <v>231</v>
      </c>
      <c r="CI98" s="112">
        <f>'Quarterly data'!CJ95</f>
        <v>208</v>
      </c>
      <c r="CJ98" s="112">
        <f>'Quarterly data'!CK95</f>
        <v>267</v>
      </c>
      <c r="CK98" s="112">
        <f>'Quarterly data'!CL95</f>
        <v>237</v>
      </c>
      <c r="CL98" s="112">
        <f>'Quarterly data'!CM95</f>
        <v>229</v>
      </c>
      <c r="CM98" s="112">
        <f>'Quarterly data'!CN95</f>
        <v>240</v>
      </c>
      <c r="CN98" s="112">
        <f>'Quarterly data'!CO95</f>
        <v>244</v>
      </c>
      <c r="CO98" s="112">
        <f>'Quarterly data'!CP95</f>
        <v>271</v>
      </c>
      <c r="CP98" s="112">
        <f>'Quarterly data'!CQ95</f>
        <v>218</v>
      </c>
      <c r="CQ98" s="112">
        <f>'Quarterly data'!CR95</f>
        <v>235</v>
      </c>
      <c r="CR98" s="112">
        <f>'Quarterly data'!CS95</f>
        <v>336</v>
      </c>
      <c r="CS98" s="112">
        <f>'Quarterly data'!CT95</f>
        <v>277</v>
      </c>
      <c r="CT98" s="112">
        <f>'Quarterly data'!CU95</f>
        <v>270</v>
      </c>
      <c r="CU98" s="112">
        <f>'Quarterly data'!CV132</f>
        <v>184</v>
      </c>
      <c r="CV98" s="112">
        <f>'Quarterly data'!CW132</f>
        <v>220</v>
      </c>
      <c r="CW98" s="112">
        <f>'Quarterly data'!CX132</f>
        <v>206</v>
      </c>
      <c r="CX98" s="112">
        <f>'Quarterly data'!CY132</f>
        <v>205</v>
      </c>
      <c r="CY98" s="112">
        <f>'Quarterly data'!CZ132</f>
        <v>181</v>
      </c>
      <c r="CZ98" s="112">
        <f>'Quarterly data'!DA132</f>
        <v>175</v>
      </c>
      <c r="DA98" s="112">
        <f>'Quarterly data'!DB132</f>
        <v>212</v>
      </c>
      <c r="DB98" s="112">
        <f>'Quarterly data'!DC132</f>
        <v>218</v>
      </c>
      <c r="DC98" s="112">
        <f>'Quarterly data'!DD132</f>
        <v>192</v>
      </c>
      <c r="DD98" s="112">
        <f>'Quarterly data'!DE132</f>
        <v>239</v>
      </c>
      <c r="DE98" s="112">
        <f>'Quarterly data'!DF132</f>
        <v>253</v>
      </c>
      <c r="DF98" s="112">
        <f>'Quarterly data'!DG132</f>
        <v>312</v>
      </c>
      <c r="DG98" s="112">
        <f>'Quarterly data'!DH132</f>
        <v>302</v>
      </c>
      <c r="DH98" s="112">
        <f>'Quarterly data'!DI132</f>
        <v>323</v>
      </c>
      <c r="DI98" s="112">
        <f>'Quarterly data'!DJ132</f>
        <v>353</v>
      </c>
      <c r="DJ98" s="112">
        <f>'Quarterly data'!DK132</f>
        <v>422</v>
      </c>
      <c r="DK98" s="112">
        <f>'Quarterly data'!DL132</f>
        <v>362</v>
      </c>
      <c r="DL98" s="112">
        <f>'Quarterly data'!DM132</f>
        <v>442</v>
      </c>
      <c r="DM98" s="112">
        <f>'Quarterly data'!DN132</f>
        <v>523</v>
      </c>
      <c r="DN98" s="112">
        <f>'Quarterly data'!DO132</f>
        <v>558</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345</v>
      </c>
      <c r="AU99" s="112">
        <f>'Quarterly data'!AV96</f>
        <v>435</v>
      </c>
      <c r="AV99" s="112">
        <f>'Quarterly data'!AW96</f>
        <v>433</v>
      </c>
      <c r="AW99" s="112">
        <f>'Quarterly data'!AX96</f>
        <v>456</v>
      </c>
      <c r="AX99" s="112">
        <f>'Quarterly data'!AY96</f>
        <v>424</v>
      </c>
      <c r="AY99" s="112">
        <f>'Quarterly data'!AZ96</f>
        <v>475</v>
      </c>
      <c r="AZ99" s="112">
        <f>'Quarterly data'!BA96</f>
        <v>477</v>
      </c>
      <c r="BA99" s="112">
        <f>'Quarterly data'!BB96</f>
        <v>502</v>
      </c>
      <c r="BB99" s="112">
        <f>'Quarterly data'!BC96</f>
        <v>376</v>
      </c>
      <c r="BC99" s="112">
        <f>'Quarterly data'!BD96</f>
        <v>469</v>
      </c>
      <c r="BD99" s="112">
        <f>'Quarterly data'!BE96</f>
        <v>477</v>
      </c>
      <c r="BE99" s="112">
        <f>'Quarterly data'!BF96</f>
        <v>504</v>
      </c>
      <c r="BF99" s="112">
        <f>'Quarterly data'!BG96</f>
        <v>519</v>
      </c>
      <c r="BG99" s="112">
        <f>'Quarterly data'!BH96</f>
        <v>561</v>
      </c>
      <c r="BH99" s="112">
        <f>'Quarterly data'!BI96</f>
        <v>515</v>
      </c>
      <c r="BI99" s="112">
        <f>'Quarterly data'!BJ96</f>
        <v>546</v>
      </c>
      <c r="BJ99" s="112">
        <f>'Quarterly data'!BK96</f>
        <v>498</v>
      </c>
      <c r="BK99" s="112">
        <f>'Quarterly data'!BL96</f>
        <v>523</v>
      </c>
      <c r="BL99" s="112">
        <f>'Quarterly data'!BM96</f>
        <v>544</v>
      </c>
      <c r="BM99" s="112">
        <f>'Quarterly data'!BN96</f>
        <v>626</v>
      </c>
      <c r="BN99" s="112">
        <f>'Quarterly data'!BO96</f>
        <v>586</v>
      </c>
      <c r="BO99" s="112">
        <f>'Quarterly data'!BP96</f>
        <v>618</v>
      </c>
      <c r="BP99" s="112">
        <f>'Quarterly data'!BQ96</f>
        <v>670</v>
      </c>
      <c r="BQ99" s="112">
        <f>'Quarterly data'!BR96</f>
        <v>706</v>
      </c>
      <c r="BR99" s="112">
        <f>'Quarterly data'!BS96</f>
        <v>693</v>
      </c>
      <c r="BS99" s="112">
        <f>'Quarterly data'!BT96</f>
        <v>748</v>
      </c>
      <c r="BT99" s="112">
        <f>'Quarterly data'!BU96</f>
        <v>836</v>
      </c>
      <c r="BU99" s="112">
        <f>'Quarterly data'!BV96</f>
        <v>786</v>
      </c>
      <c r="BV99" s="112">
        <f>'Quarterly data'!BW96</f>
        <v>746</v>
      </c>
      <c r="BW99" s="112">
        <f>'Quarterly data'!BX96</f>
        <v>815</v>
      </c>
      <c r="BX99" s="112">
        <f>'Quarterly data'!BY96</f>
        <v>847</v>
      </c>
      <c r="BY99" s="112">
        <f>'Quarterly data'!BZ96</f>
        <v>933</v>
      </c>
      <c r="BZ99" s="112">
        <f>'Quarterly data'!CA96</f>
        <v>965</v>
      </c>
      <c r="CA99" s="112">
        <f>'Quarterly data'!CB96</f>
        <v>920</v>
      </c>
      <c r="CB99" s="112">
        <f>'Quarterly data'!CC96</f>
        <v>971</v>
      </c>
      <c r="CC99" s="112">
        <f>'Quarterly data'!CD96</f>
        <v>973</v>
      </c>
      <c r="CD99" s="112">
        <f>'Quarterly data'!CE96</f>
        <v>1128</v>
      </c>
      <c r="CE99" s="112">
        <f>'Quarterly data'!CF96</f>
        <v>1160</v>
      </c>
      <c r="CF99" s="112">
        <f>'Quarterly data'!CG96</f>
        <v>1181</v>
      </c>
      <c r="CG99" s="112">
        <f>'Quarterly data'!CH96</f>
        <v>1242</v>
      </c>
      <c r="CH99" s="112">
        <f>'Quarterly data'!CI96</f>
        <v>1208</v>
      </c>
      <c r="CI99" s="112">
        <f>'Quarterly data'!CJ96</f>
        <v>1261</v>
      </c>
      <c r="CJ99" s="112">
        <f>'Quarterly data'!CK96</f>
        <v>1366</v>
      </c>
      <c r="CK99" s="112">
        <f>'Quarterly data'!CL96</f>
        <v>1234</v>
      </c>
      <c r="CL99" s="112">
        <f>'Quarterly data'!CM96</f>
        <v>1244</v>
      </c>
      <c r="CM99" s="112">
        <f>'Quarterly data'!CN96</f>
        <v>1286</v>
      </c>
      <c r="CN99" s="112">
        <f>'Quarterly data'!CO96</f>
        <v>1425</v>
      </c>
      <c r="CO99" s="112">
        <f>'Quarterly data'!CP96</f>
        <v>1406</v>
      </c>
      <c r="CP99" s="112">
        <f>'Quarterly data'!CQ96</f>
        <v>1412</v>
      </c>
      <c r="CQ99" s="112">
        <f>'Quarterly data'!CR96</f>
        <v>1313</v>
      </c>
      <c r="CR99" s="112">
        <f>'Quarterly data'!CS96</f>
        <v>1515</v>
      </c>
      <c r="CS99" s="112">
        <f>'Quarterly data'!CT96</f>
        <v>1545</v>
      </c>
      <c r="CT99" s="112">
        <f>'Quarterly data'!CU96</f>
        <v>1473</v>
      </c>
      <c r="CU99" s="112">
        <f>'Quarterly data'!CV133</f>
        <v>1210</v>
      </c>
      <c r="CV99" s="112">
        <f>'Quarterly data'!CW133</f>
        <v>1229</v>
      </c>
      <c r="CW99" s="112">
        <f>'Quarterly data'!CX133</f>
        <v>1256</v>
      </c>
      <c r="CX99" s="112">
        <f>'Quarterly data'!CY133</f>
        <v>1164</v>
      </c>
      <c r="CY99" s="112">
        <f>'Quarterly data'!CZ133</f>
        <v>1106</v>
      </c>
      <c r="CZ99" s="112">
        <f>'Quarterly data'!DA133</f>
        <v>1235</v>
      </c>
      <c r="DA99" s="112">
        <f>'Quarterly data'!DB133</f>
        <v>1321</v>
      </c>
      <c r="DB99" s="112">
        <f>'Quarterly data'!DC133</f>
        <v>1289</v>
      </c>
      <c r="DC99" s="112">
        <f>'Quarterly data'!DD133</f>
        <v>1429</v>
      </c>
      <c r="DD99" s="112">
        <f>'Quarterly data'!DE133</f>
        <v>1471</v>
      </c>
      <c r="DE99" s="112">
        <f>'Quarterly data'!DF133</f>
        <v>1561</v>
      </c>
      <c r="DF99" s="112">
        <f>'Quarterly data'!DG133</f>
        <v>1587</v>
      </c>
      <c r="DG99" s="112">
        <f>'Quarterly data'!DH133</f>
        <v>1727</v>
      </c>
      <c r="DH99" s="112">
        <f>'Quarterly data'!DI133</f>
        <v>1869</v>
      </c>
      <c r="DI99" s="112">
        <f>'Quarterly data'!DJ133</f>
        <v>2020</v>
      </c>
      <c r="DJ99" s="112">
        <f>'Quarterly data'!DK133</f>
        <v>2014</v>
      </c>
      <c r="DK99" s="112">
        <f>'Quarterly data'!DL133</f>
        <v>2045</v>
      </c>
      <c r="DL99" s="112">
        <f>'Quarterly data'!DM133</f>
        <v>2151</v>
      </c>
      <c r="DM99" s="112">
        <f>'Quarterly data'!DN133</f>
        <v>2436</v>
      </c>
      <c r="DN99" s="112">
        <f>'Quarterly data'!DO133</f>
        <v>2224</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150</v>
      </c>
      <c r="AU100" s="112">
        <f>'Quarterly data'!AV97</f>
        <v>225</v>
      </c>
      <c r="AV100" s="112">
        <f>'Quarterly data'!AW97</f>
        <v>225</v>
      </c>
      <c r="AW100" s="112">
        <f>'Quarterly data'!AX97</f>
        <v>236</v>
      </c>
      <c r="AX100" s="112">
        <f>'Quarterly data'!AY97</f>
        <v>208</v>
      </c>
      <c r="AY100" s="112">
        <f>'Quarterly data'!AZ97</f>
        <v>258</v>
      </c>
      <c r="AZ100" s="112">
        <f>'Quarterly data'!BA97</f>
        <v>279</v>
      </c>
      <c r="BA100" s="112">
        <f>'Quarterly data'!BB97</f>
        <v>305</v>
      </c>
      <c r="BB100" s="112">
        <f>'Quarterly data'!BC97</f>
        <v>225</v>
      </c>
      <c r="BC100" s="112">
        <f>'Quarterly data'!BD97</f>
        <v>320</v>
      </c>
      <c r="BD100" s="112">
        <f>'Quarterly data'!BE97</f>
        <v>337</v>
      </c>
      <c r="BE100" s="112">
        <f>'Quarterly data'!BF97</f>
        <v>356</v>
      </c>
      <c r="BF100" s="112">
        <f>'Quarterly data'!BG97</f>
        <v>343</v>
      </c>
      <c r="BG100" s="112">
        <f>'Quarterly data'!BH97</f>
        <v>367</v>
      </c>
      <c r="BH100" s="112">
        <f>'Quarterly data'!BI97</f>
        <v>348</v>
      </c>
      <c r="BI100" s="112">
        <f>'Quarterly data'!BJ97</f>
        <v>369</v>
      </c>
      <c r="BJ100" s="112">
        <f>'Quarterly data'!BK97</f>
        <v>350</v>
      </c>
      <c r="BK100" s="112">
        <f>'Quarterly data'!BL97</f>
        <v>365</v>
      </c>
      <c r="BL100" s="112">
        <f>'Quarterly data'!BM97</f>
        <v>384</v>
      </c>
      <c r="BM100" s="112">
        <f>'Quarterly data'!BN97</f>
        <v>457</v>
      </c>
      <c r="BN100" s="112">
        <f>'Quarterly data'!BO97</f>
        <v>419</v>
      </c>
      <c r="BO100" s="112">
        <f>'Quarterly data'!BP97</f>
        <v>442</v>
      </c>
      <c r="BP100" s="112">
        <f>'Quarterly data'!BQ97</f>
        <v>489</v>
      </c>
      <c r="BQ100" s="112">
        <f>'Quarterly data'!BR97</f>
        <v>524</v>
      </c>
      <c r="BR100" s="112">
        <f>'Quarterly data'!BS97</f>
        <v>517</v>
      </c>
      <c r="BS100" s="112">
        <f>'Quarterly data'!BT97</f>
        <v>560</v>
      </c>
      <c r="BT100" s="112">
        <f>'Quarterly data'!BU97</f>
        <v>631</v>
      </c>
      <c r="BU100" s="112">
        <f>'Quarterly data'!BV97</f>
        <v>588</v>
      </c>
      <c r="BV100" s="112">
        <f>'Quarterly data'!BW97</f>
        <v>532</v>
      </c>
      <c r="BW100" s="112">
        <f>'Quarterly data'!BX97</f>
        <v>586</v>
      </c>
      <c r="BX100" s="112">
        <f>'Quarterly data'!BY97</f>
        <v>616</v>
      </c>
      <c r="BY100" s="112">
        <f>'Quarterly data'!BZ97</f>
        <v>695</v>
      </c>
      <c r="BZ100" s="112">
        <f>'Quarterly data'!CA97</f>
        <v>700</v>
      </c>
      <c r="CA100" s="112">
        <f>'Quarterly data'!CB97</f>
        <v>661</v>
      </c>
      <c r="CB100" s="112">
        <f>'Quarterly data'!CC97</f>
        <v>693</v>
      </c>
      <c r="CC100" s="112">
        <f>'Quarterly data'!CD97</f>
        <v>695</v>
      </c>
      <c r="CD100" s="112">
        <f>'Quarterly data'!CE97</f>
        <v>723</v>
      </c>
      <c r="CE100" s="112">
        <f>'Quarterly data'!CF97</f>
        <v>760</v>
      </c>
      <c r="CF100" s="112">
        <f>'Quarterly data'!CG97</f>
        <v>771</v>
      </c>
      <c r="CG100" s="112">
        <f>'Quarterly data'!CH97</f>
        <v>807</v>
      </c>
      <c r="CH100" s="112">
        <f>'Quarterly data'!CI97</f>
        <v>801</v>
      </c>
      <c r="CI100" s="112">
        <f>'Quarterly data'!CJ97</f>
        <v>826</v>
      </c>
      <c r="CJ100" s="112">
        <f>'Quarterly data'!CK97</f>
        <v>867</v>
      </c>
      <c r="CK100" s="112">
        <f>'Quarterly data'!CL97</f>
        <v>781</v>
      </c>
      <c r="CL100" s="112">
        <f>'Quarterly data'!CM97</f>
        <v>837</v>
      </c>
      <c r="CM100" s="112">
        <f>'Quarterly data'!CN97</f>
        <v>880</v>
      </c>
      <c r="CN100" s="112">
        <f>'Quarterly data'!CO97</f>
        <v>938</v>
      </c>
      <c r="CO100" s="112">
        <f>'Quarterly data'!CP97</f>
        <v>934</v>
      </c>
      <c r="CP100" s="112">
        <f>'Quarterly data'!CQ97</f>
        <v>972</v>
      </c>
      <c r="CQ100" s="112">
        <f>'Quarterly data'!CR97</f>
        <v>927</v>
      </c>
      <c r="CR100" s="112">
        <f>'Quarterly data'!CS97</f>
        <v>1043</v>
      </c>
      <c r="CS100" s="112">
        <f>'Quarterly data'!CT97</f>
        <v>1097</v>
      </c>
      <c r="CT100" s="112">
        <f>'Quarterly data'!CU97</f>
        <v>1030</v>
      </c>
      <c r="CU100" s="112">
        <f>'Quarterly data'!CV134</f>
        <v>121</v>
      </c>
      <c r="CV100" s="112">
        <f>'Quarterly data'!CW134</f>
        <v>132</v>
      </c>
      <c r="CW100" s="112">
        <f>'Quarterly data'!CX134</f>
        <v>125</v>
      </c>
      <c r="CX100" s="112">
        <f>'Quarterly data'!CY134</f>
        <v>124</v>
      </c>
      <c r="CY100" s="112">
        <f>'Quarterly data'!CZ134</f>
        <v>120</v>
      </c>
      <c r="CZ100" s="112">
        <f>'Quarterly data'!DA134</f>
        <v>141</v>
      </c>
      <c r="DA100" s="112">
        <f>'Quarterly data'!DB134</f>
        <v>125</v>
      </c>
      <c r="DB100" s="112">
        <f>'Quarterly data'!DC134</f>
        <v>122</v>
      </c>
      <c r="DC100" s="112">
        <f>'Quarterly data'!DD134</f>
        <v>127</v>
      </c>
      <c r="DD100" s="112">
        <f>'Quarterly data'!DE134</f>
        <v>138</v>
      </c>
      <c r="DE100" s="112">
        <f>'Quarterly data'!DF134</f>
        <v>132</v>
      </c>
      <c r="DF100" s="112">
        <f>'Quarterly data'!DG134</f>
        <v>140</v>
      </c>
      <c r="DG100" s="112">
        <f>'Quarterly data'!DH134</f>
        <v>134</v>
      </c>
      <c r="DH100" s="112">
        <f>'Quarterly data'!DI134</f>
        <v>180</v>
      </c>
      <c r="DI100" s="112">
        <f>'Quarterly data'!DJ134</f>
        <v>161</v>
      </c>
      <c r="DJ100" s="112">
        <f>'Quarterly data'!DK134</f>
        <v>170</v>
      </c>
      <c r="DK100" s="112">
        <f>'Quarterly data'!DL134</f>
        <v>172</v>
      </c>
      <c r="DL100" s="112">
        <f>'Quarterly data'!DM134</f>
        <v>195</v>
      </c>
      <c r="DM100" s="112">
        <f>'Quarterly data'!DN134</f>
        <v>190</v>
      </c>
      <c r="DN100" s="112">
        <f>'Quarterly data'!DO134</f>
        <v>176</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195</v>
      </c>
      <c r="AU101" s="112">
        <f>'Quarterly data'!AV98</f>
        <v>206</v>
      </c>
      <c r="AV101" s="112">
        <f>'Quarterly data'!AW98</f>
        <v>206</v>
      </c>
      <c r="AW101" s="112">
        <f>'Quarterly data'!AX98</f>
        <v>215</v>
      </c>
      <c r="AX101" s="112">
        <f>'Quarterly data'!AY98</f>
        <v>213</v>
      </c>
      <c r="AY101" s="112">
        <f>'Quarterly data'!AZ98</f>
        <v>211</v>
      </c>
      <c r="AZ101" s="112">
        <f>'Quarterly data'!BA98</f>
        <v>195</v>
      </c>
      <c r="BA101" s="112">
        <f>'Quarterly data'!BB98</f>
        <v>189</v>
      </c>
      <c r="BB101" s="112">
        <f>'Quarterly data'!BC98</f>
        <v>146</v>
      </c>
      <c r="BC101" s="112">
        <f>'Quarterly data'!BD98</f>
        <v>141</v>
      </c>
      <c r="BD101" s="112">
        <f>'Quarterly data'!BE98</f>
        <v>132</v>
      </c>
      <c r="BE101" s="112">
        <f>'Quarterly data'!BF98</f>
        <v>141</v>
      </c>
      <c r="BF101" s="112">
        <f>'Quarterly data'!BG98</f>
        <v>169</v>
      </c>
      <c r="BG101" s="112">
        <f>'Quarterly data'!BH98</f>
        <v>185</v>
      </c>
      <c r="BH101" s="112">
        <f>'Quarterly data'!BI98</f>
        <v>159</v>
      </c>
      <c r="BI101" s="112">
        <f>'Quarterly data'!BJ98</f>
        <v>171</v>
      </c>
      <c r="BJ101" s="112">
        <f>'Quarterly data'!BK98</f>
        <v>139</v>
      </c>
      <c r="BK101" s="112">
        <f>'Quarterly data'!BL98</f>
        <v>148</v>
      </c>
      <c r="BL101" s="112">
        <f>'Quarterly data'!BM98</f>
        <v>148</v>
      </c>
      <c r="BM101" s="112">
        <f>'Quarterly data'!BN98</f>
        <v>159</v>
      </c>
      <c r="BN101" s="112">
        <f>'Quarterly data'!BO98</f>
        <v>156</v>
      </c>
      <c r="BO101" s="112">
        <f>'Quarterly data'!BP98</f>
        <v>165</v>
      </c>
      <c r="BP101" s="112">
        <f>'Quarterly data'!BQ98</f>
        <v>169</v>
      </c>
      <c r="BQ101" s="112">
        <f>'Quarterly data'!BR98</f>
        <v>171</v>
      </c>
      <c r="BR101" s="112">
        <f>'Quarterly data'!BS98</f>
        <v>159</v>
      </c>
      <c r="BS101" s="112">
        <f>'Quarterly data'!BT98</f>
        <v>172</v>
      </c>
      <c r="BT101" s="112">
        <f>'Quarterly data'!BU98</f>
        <v>187</v>
      </c>
      <c r="BU101" s="112">
        <f>'Quarterly data'!BV98</f>
        <v>185</v>
      </c>
      <c r="BV101" s="112">
        <f>'Quarterly data'!BW98</f>
        <v>198</v>
      </c>
      <c r="BW101" s="112">
        <f>'Quarterly data'!BX98</f>
        <v>213</v>
      </c>
      <c r="BX101" s="112">
        <f>'Quarterly data'!BY98</f>
        <v>217</v>
      </c>
      <c r="BY101" s="112">
        <f>'Quarterly data'!BZ98</f>
        <v>222</v>
      </c>
      <c r="BZ101" s="112">
        <f>'Quarterly data'!CA98</f>
        <v>245</v>
      </c>
      <c r="CA101" s="112">
        <f>'Quarterly data'!CB98</f>
        <v>241</v>
      </c>
      <c r="CB101" s="112">
        <f>'Quarterly data'!CC98</f>
        <v>259</v>
      </c>
      <c r="CC101" s="112">
        <f>'Quarterly data'!CD98</f>
        <v>258</v>
      </c>
      <c r="CD101" s="112">
        <f>'Quarterly data'!CE98</f>
        <v>369</v>
      </c>
      <c r="CE101" s="112">
        <f>'Quarterly data'!CF98</f>
        <v>365</v>
      </c>
      <c r="CF101" s="112">
        <f>'Quarterly data'!CG98</f>
        <v>378</v>
      </c>
      <c r="CG101" s="112">
        <f>'Quarterly data'!CH98</f>
        <v>398</v>
      </c>
      <c r="CH101" s="112">
        <f>'Quarterly data'!CI98</f>
        <v>374</v>
      </c>
      <c r="CI101" s="112">
        <f>'Quarterly data'!CJ98</f>
        <v>400</v>
      </c>
      <c r="CJ101" s="112">
        <f>'Quarterly data'!CK98</f>
        <v>456</v>
      </c>
      <c r="CK101" s="112">
        <f>'Quarterly data'!CL98</f>
        <v>413</v>
      </c>
      <c r="CL101" s="112">
        <f>'Quarterly data'!CM98</f>
        <v>373</v>
      </c>
      <c r="CM101" s="112">
        <f>'Quarterly data'!CN98</f>
        <v>374</v>
      </c>
      <c r="CN101" s="112">
        <f>'Quarterly data'!CO98</f>
        <v>447</v>
      </c>
      <c r="CO101" s="112">
        <f>'Quarterly data'!CP98</f>
        <v>434</v>
      </c>
      <c r="CP101" s="112">
        <f>'Quarterly data'!CQ98</f>
        <v>406</v>
      </c>
      <c r="CQ101" s="112">
        <f>'Quarterly data'!CR98</f>
        <v>358</v>
      </c>
      <c r="CR101" s="112">
        <f>'Quarterly data'!CS98</f>
        <v>434</v>
      </c>
      <c r="CS101" s="112">
        <f>'Quarterly data'!CT98</f>
        <v>415</v>
      </c>
      <c r="CT101" s="112">
        <f>'Quarterly data'!CU98</f>
        <v>410</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147</v>
      </c>
      <c r="DC101" s="112">
        <f>'Quarterly data'!DD135</f>
        <v>174</v>
      </c>
      <c r="DD101" s="112">
        <f>'Quarterly data'!DE135</f>
        <v>141</v>
      </c>
      <c r="DE101" s="112">
        <f>'Quarterly data'!DF135</f>
        <v>171</v>
      </c>
      <c r="DF101" s="112">
        <f>'Quarterly data'!DG135</f>
        <v>170</v>
      </c>
      <c r="DG101" s="112">
        <f>'Quarterly data'!DH135</f>
        <v>197</v>
      </c>
      <c r="DH101" s="112">
        <f>'Quarterly data'!DI135</f>
        <v>202</v>
      </c>
      <c r="DI101" s="112">
        <f>'Quarterly data'!DJ135</f>
        <v>205</v>
      </c>
      <c r="DJ101" s="112">
        <f>'Quarterly data'!DK135</f>
        <v>208</v>
      </c>
      <c r="DK101" s="112">
        <f>'Quarterly data'!DL135</f>
        <v>224</v>
      </c>
      <c r="DL101" s="112">
        <f>'Quarterly data'!DM135</f>
        <v>221</v>
      </c>
      <c r="DM101" s="112">
        <f>'Quarterly data'!DN135</f>
        <v>215</v>
      </c>
      <c r="DN101" s="112">
        <f>'Quarterly data'!DO135</f>
        <v>216</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396</v>
      </c>
      <c r="AU105" s="423">
        <f>'Quarterly data'!AV125</f>
        <v>446</v>
      </c>
      <c r="AV105" s="423">
        <f>'Quarterly data'!AW125</f>
        <v>472</v>
      </c>
      <c r="AW105" s="423">
        <f>'Quarterly data'!AX125</f>
        <v>492</v>
      </c>
      <c r="AX105" s="423">
        <f>'Quarterly data'!AY125</f>
        <v>499</v>
      </c>
      <c r="AY105" s="423">
        <f>'Quarterly data'!AZ125</f>
        <v>540</v>
      </c>
      <c r="AZ105" s="423">
        <f>'Quarterly data'!BA125</f>
        <v>566</v>
      </c>
      <c r="BA105" s="423">
        <f>'Quarterly data'!BB125</f>
        <v>592</v>
      </c>
      <c r="BB105" s="423">
        <f>'Quarterly data'!BC125</f>
        <v>600</v>
      </c>
      <c r="BC105" s="423">
        <f>'Quarterly data'!BD125</f>
        <v>679</v>
      </c>
      <c r="BD105" s="423">
        <f>'Quarterly data'!BE125</f>
        <v>741</v>
      </c>
      <c r="BE105" s="423">
        <f>'Quarterly data'!BF125</f>
        <v>779</v>
      </c>
      <c r="BF105" s="423">
        <f>'Quarterly data'!BG125</f>
        <v>777</v>
      </c>
      <c r="BG105" s="423">
        <f>'Quarterly data'!BH125</f>
        <v>765</v>
      </c>
      <c r="BH105" s="423">
        <f>'Quarterly data'!BI125</f>
        <v>799</v>
      </c>
      <c r="BI105" s="423">
        <f>'Quarterly data'!BJ125</f>
        <v>844</v>
      </c>
      <c r="BJ105" s="423">
        <f>'Quarterly data'!BK125</f>
        <v>842</v>
      </c>
      <c r="BK105" s="423">
        <f>'Quarterly data'!BL125</f>
        <v>848</v>
      </c>
      <c r="BL105" s="423">
        <f>'Quarterly data'!BM125</f>
        <v>895</v>
      </c>
      <c r="BM105" s="423">
        <f>'Quarterly data'!BN125</f>
        <v>944</v>
      </c>
      <c r="BN105" s="423">
        <f>'Quarterly data'!BO125</f>
        <v>952</v>
      </c>
      <c r="BO105" s="423">
        <f>'Quarterly data'!BP125</f>
        <v>987</v>
      </c>
      <c r="BP105" s="423">
        <f>'Quarterly data'!BQ125</f>
        <v>1062</v>
      </c>
      <c r="BQ105" s="423">
        <f>'Quarterly data'!BR125</f>
        <v>1083</v>
      </c>
      <c r="BR105" s="423">
        <f>'Quarterly data'!BS125</f>
        <v>1100</v>
      </c>
      <c r="BS105" s="423">
        <f>'Quarterly data'!BT125</f>
        <v>1128</v>
      </c>
      <c r="BT105" s="423">
        <f>'Quarterly data'!BU125</f>
        <v>1195</v>
      </c>
      <c r="BU105" s="423">
        <f>'Quarterly data'!BV125</f>
        <v>1219</v>
      </c>
      <c r="BV105" s="423">
        <f>'Quarterly data'!BW125</f>
        <v>1196</v>
      </c>
      <c r="BW105" s="423">
        <f>'Quarterly data'!BX125</f>
        <v>1235</v>
      </c>
      <c r="BX105" s="423">
        <f>'Quarterly data'!BY125</f>
        <v>1245</v>
      </c>
      <c r="BY105" s="423">
        <f>'Quarterly data'!BZ125</f>
        <v>1312</v>
      </c>
      <c r="BZ105" s="423">
        <f>'Quarterly data'!CA125</f>
        <v>1336</v>
      </c>
      <c r="CA105" s="423">
        <f>'Quarterly data'!CB125</f>
        <v>1403</v>
      </c>
      <c r="CB105" s="423">
        <f>'Quarterly data'!CC125</f>
        <v>1296</v>
      </c>
      <c r="CC105" s="423">
        <f>'Quarterly data'!CD125</f>
        <v>1513</v>
      </c>
      <c r="CD105" s="423">
        <f>'Quarterly data'!CE125</f>
        <v>1451</v>
      </c>
      <c r="CE105" s="423">
        <f>'Quarterly data'!CF125</f>
        <v>1511</v>
      </c>
      <c r="CF105" s="423">
        <f>'Quarterly data'!CG125</f>
        <v>1418</v>
      </c>
      <c r="CG105" s="423">
        <f>'Quarterly data'!CH125</f>
        <v>1701</v>
      </c>
      <c r="CH105" s="423">
        <f>'Quarterly data'!CI125</f>
        <v>1617</v>
      </c>
      <c r="CI105" s="423">
        <f>'Quarterly data'!CJ125</f>
        <v>1707</v>
      </c>
      <c r="CJ105" s="423">
        <f>'Quarterly data'!CK125</f>
        <v>1538</v>
      </c>
      <c r="CK105" s="423">
        <f>'Quarterly data'!CL125</f>
        <v>1906</v>
      </c>
      <c r="CL105" s="423">
        <f>'Quarterly data'!CM125</f>
        <v>1830</v>
      </c>
      <c r="CM105" s="423">
        <f>'Quarterly data'!CN125</f>
        <v>1964</v>
      </c>
      <c r="CN105" s="423">
        <f>'Quarterly data'!CO125</f>
        <v>1722</v>
      </c>
      <c r="CO105" s="423">
        <f>'Quarterly data'!CP125</f>
        <v>2105</v>
      </c>
      <c r="CP105" s="423">
        <f>'Quarterly data'!CQ125</f>
        <v>2016</v>
      </c>
      <c r="CQ105" s="423">
        <f>'Quarterly data'!CR125</f>
        <v>2132</v>
      </c>
      <c r="CR105" s="423">
        <f>'Quarterly data'!CS125</f>
        <v>1884</v>
      </c>
      <c r="CS105" s="423">
        <f>'Quarterly data'!CT125</f>
        <v>2277</v>
      </c>
      <c r="CT105" s="423">
        <f>'Quarterly data'!CU125</f>
        <v>2160</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113</v>
      </c>
      <c r="AU106" s="423">
        <f>'Quarterly data'!AV126</f>
        <v>129</v>
      </c>
      <c r="AV106" s="423">
        <f>'Quarterly data'!AW126</f>
        <v>136</v>
      </c>
      <c r="AW106" s="423">
        <f>'Quarterly data'!AX126</f>
        <v>147</v>
      </c>
      <c r="AX106" s="423">
        <f>'Quarterly data'!AY126</f>
        <v>133</v>
      </c>
      <c r="AY106" s="423">
        <f>'Quarterly data'!AZ126</f>
        <v>133</v>
      </c>
      <c r="AZ106" s="423">
        <f>'Quarterly data'!BA126</f>
        <v>142</v>
      </c>
      <c r="BA106" s="423">
        <f>'Quarterly data'!BB126</f>
        <v>143</v>
      </c>
      <c r="BB106" s="423">
        <f>'Quarterly data'!BC126</f>
        <v>148</v>
      </c>
      <c r="BC106" s="423">
        <f>'Quarterly data'!BD126</f>
        <v>164</v>
      </c>
      <c r="BD106" s="423">
        <f>'Quarterly data'!BE126</f>
        <v>175</v>
      </c>
      <c r="BE106" s="423">
        <f>'Quarterly data'!BF126</f>
        <v>183</v>
      </c>
      <c r="BF106" s="423">
        <f>'Quarterly data'!BG126</f>
        <v>184</v>
      </c>
      <c r="BG106" s="423">
        <f>'Quarterly data'!BH126</f>
        <v>189</v>
      </c>
      <c r="BH106" s="423">
        <f>'Quarterly data'!BI126</f>
        <v>194</v>
      </c>
      <c r="BI106" s="423">
        <f>'Quarterly data'!BJ126</f>
        <v>210</v>
      </c>
      <c r="BJ106" s="423">
        <f>'Quarterly data'!BK126</f>
        <v>200</v>
      </c>
      <c r="BK106" s="423">
        <f>'Quarterly data'!BL126</f>
        <v>203</v>
      </c>
      <c r="BL106" s="423">
        <f>'Quarterly data'!BM126</f>
        <v>210</v>
      </c>
      <c r="BM106" s="423">
        <f>'Quarterly data'!BN126</f>
        <v>214</v>
      </c>
      <c r="BN106" s="423">
        <f>'Quarterly data'!BO126</f>
        <v>207</v>
      </c>
      <c r="BO106" s="423">
        <f>'Quarterly data'!BP126</f>
        <v>233</v>
      </c>
      <c r="BP106" s="423">
        <f>'Quarterly data'!BQ126</f>
        <v>248</v>
      </c>
      <c r="BQ106" s="423">
        <f>'Quarterly data'!BR126</f>
        <v>248</v>
      </c>
      <c r="BR106" s="423">
        <f>'Quarterly data'!BS126</f>
        <v>251</v>
      </c>
      <c r="BS106" s="423">
        <f>'Quarterly data'!BT126</f>
        <v>271</v>
      </c>
      <c r="BT106" s="423">
        <f>'Quarterly data'!BU126</f>
        <v>287</v>
      </c>
      <c r="BU106" s="423">
        <f>'Quarterly data'!BV126</f>
        <v>296</v>
      </c>
      <c r="BV106" s="423">
        <f>'Quarterly data'!BW126</f>
        <v>289</v>
      </c>
      <c r="BW106" s="423">
        <f>'Quarterly data'!BX126</f>
        <v>302</v>
      </c>
      <c r="BX106" s="423">
        <f>'Quarterly data'!BY126</f>
        <v>292</v>
      </c>
      <c r="BY106" s="423">
        <f>'Quarterly data'!BZ126</f>
        <v>308</v>
      </c>
      <c r="BZ106" s="423">
        <f>'Quarterly data'!CA126</f>
        <v>323</v>
      </c>
      <c r="CA106" s="423">
        <f>'Quarterly data'!CB126</f>
        <v>356</v>
      </c>
      <c r="CB106" s="423">
        <f>'Quarterly data'!CC126</f>
        <v>209</v>
      </c>
      <c r="CC106" s="423">
        <f>'Quarterly data'!CD126</f>
        <v>426</v>
      </c>
      <c r="CD106" s="423">
        <f>'Quarterly data'!CE126</f>
        <v>339</v>
      </c>
      <c r="CE106" s="423">
        <f>'Quarterly data'!CF126</f>
        <v>376</v>
      </c>
      <c r="CF106" s="423">
        <f>'Quarterly data'!CG126</f>
        <v>223</v>
      </c>
      <c r="CG106" s="423">
        <f>'Quarterly data'!CH126</f>
        <v>467</v>
      </c>
      <c r="CH106" s="423">
        <f>'Quarterly data'!CI126</f>
        <v>371</v>
      </c>
      <c r="CI106" s="423">
        <f>'Quarterly data'!CJ126</f>
        <v>417</v>
      </c>
      <c r="CJ106" s="423">
        <f>'Quarterly data'!CK126</f>
        <v>260</v>
      </c>
      <c r="CK106" s="423">
        <f>'Quarterly data'!CL126</f>
        <v>596</v>
      </c>
      <c r="CL106" s="423">
        <f>'Quarterly data'!CM126</f>
        <v>490</v>
      </c>
      <c r="CM106" s="423">
        <f>'Quarterly data'!CN126</f>
        <v>558</v>
      </c>
      <c r="CN106" s="423">
        <f>'Quarterly data'!CO126</f>
        <v>273</v>
      </c>
      <c r="CO106" s="423">
        <f>'Quarterly data'!CP126</f>
        <v>633</v>
      </c>
      <c r="CP106" s="423">
        <f>'Quarterly data'!CQ126</f>
        <v>477</v>
      </c>
      <c r="CQ106" s="423">
        <f>'Quarterly data'!CR126</f>
        <v>554</v>
      </c>
      <c r="CR106" s="423">
        <f>'Quarterly data'!CS126</f>
        <v>300</v>
      </c>
      <c r="CS106" s="423">
        <f>'Quarterly data'!CT126</f>
        <v>603</v>
      </c>
      <c r="CT106" s="423">
        <f>'Quarterly data'!CU126</f>
        <v>456</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49</v>
      </c>
      <c r="AU107" s="424">
        <f>'Quarterly data'!AV127</f>
        <v>55</v>
      </c>
      <c r="AV107" s="424">
        <f>'Quarterly data'!AW127</f>
        <v>68</v>
      </c>
      <c r="AW107" s="424">
        <f>'Quarterly data'!AX127</f>
        <v>75</v>
      </c>
      <c r="AX107" s="424">
        <f>'Quarterly data'!AY127</f>
        <v>70</v>
      </c>
      <c r="AY107" s="424">
        <f>'Quarterly data'!AZ127</f>
        <v>68</v>
      </c>
      <c r="AZ107" s="424">
        <f>'Quarterly data'!BA127</f>
        <v>72</v>
      </c>
      <c r="BA107" s="424">
        <f>'Quarterly data'!BB127</f>
        <v>73</v>
      </c>
      <c r="BB107" s="424">
        <f>'Quarterly data'!BC127</f>
        <v>72</v>
      </c>
      <c r="BC107" s="424">
        <f>'Quarterly data'!BD127</f>
        <v>75</v>
      </c>
      <c r="BD107" s="424">
        <f>'Quarterly data'!BE127</f>
        <v>81</v>
      </c>
      <c r="BE107" s="424">
        <f>'Quarterly data'!BF127</f>
        <v>89</v>
      </c>
      <c r="BF107" s="424">
        <f>'Quarterly data'!BG127</f>
        <v>93</v>
      </c>
      <c r="BG107" s="424">
        <f>'Quarterly data'!BH127</f>
        <v>93</v>
      </c>
      <c r="BH107" s="424">
        <f>'Quarterly data'!BI127</f>
        <v>98</v>
      </c>
      <c r="BI107" s="424">
        <f>'Quarterly data'!BJ127</f>
        <v>113</v>
      </c>
      <c r="BJ107" s="424">
        <f>'Quarterly data'!BK127</f>
        <v>105</v>
      </c>
      <c r="BK107" s="424">
        <f>'Quarterly data'!BL127</f>
        <v>99</v>
      </c>
      <c r="BL107" s="424">
        <f>'Quarterly data'!BM127</f>
        <v>103</v>
      </c>
      <c r="BM107" s="424">
        <f>'Quarterly data'!BN127</f>
        <v>107</v>
      </c>
      <c r="BN107" s="424">
        <f>'Quarterly data'!BO127</f>
        <v>110</v>
      </c>
      <c r="BO107" s="424">
        <f>'Quarterly data'!BP127</f>
        <v>125</v>
      </c>
      <c r="BP107" s="424">
        <f>'Quarterly data'!BQ127</f>
        <v>121</v>
      </c>
      <c r="BQ107" s="424">
        <f>'Quarterly data'!BR127</f>
        <v>129</v>
      </c>
      <c r="BR107" s="424">
        <f>'Quarterly data'!BS127</f>
        <v>139</v>
      </c>
      <c r="BS107" s="424">
        <f>'Quarterly data'!BT127</f>
        <v>153</v>
      </c>
      <c r="BT107" s="424">
        <f>'Quarterly data'!BU127</f>
        <v>150</v>
      </c>
      <c r="BU107" s="424">
        <f>'Quarterly data'!BV127</f>
        <v>150</v>
      </c>
      <c r="BV107" s="424">
        <f>'Quarterly data'!BW127</f>
        <v>168</v>
      </c>
      <c r="BW107" s="424">
        <f>'Quarterly data'!BX127</f>
        <v>175</v>
      </c>
      <c r="BX107" s="424">
        <f>'Quarterly data'!BY127</f>
        <v>158</v>
      </c>
      <c r="BY107" s="424">
        <f>'Quarterly data'!BZ127</f>
        <v>170</v>
      </c>
      <c r="BZ107" s="424">
        <f>'Quarterly data'!CA127</f>
        <v>192</v>
      </c>
      <c r="CA107" s="424">
        <f>'Quarterly data'!CB127</f>
        <v>221</v>
      </c>
      <c r="CB107" s="424">
        <f>'Quarterly data'!CC127</f>
        <v>61</v>
      </c>
      <c r="CC107" s="424">
        <f>'Quarterly data'!CD127</f>
        <v>275</v>
      </c>
      <c r="CD107" s="424">
        <f>'Quarterly data'!CE127</f>
        <v>200</v>
      </c>
      <c r="CE107" s="424">
        <f>'Quarterly data'!CF127</f>
        <v>227</v>
      </c>
      <c r="CF107" s="424">
        <f>'Quarterly data'!CG127</f>
        <v>64</v>
      </c>
      <c r="CG107" s="424">
        <f>'Quarterly data'!CH127</f>
        <v>313</v>
      </c>
      <c r="CH107" s="424">
        <f>'Quarterly data'!CI127</f>
        <v>211</v>
      </c>
      <c r="CI107" s="424">
        <f>'Quarterly data'!CJ127</f>
        <v>262</v>
      </c>
      <c r="CJ107" s="424">
        <f>'Quarterly data'!CK127</f>
        <v>93</v>
      </c>
      <c r="CK107" s="424">
        <f>'Quarterly data'!CL127</f>
        <v>422</v>
      </c>
      <c r="CL107" s="424">
        <f>'Quarterly data'!CM127</f>
        <v>330</v>
      </c>
      <c r="CM107" s="424">
        <f>'Quarterly data'!CN127</f>
        <v>389</v>
      </c>
      <c r="CN107" s="424">
        <f>'Quarterly data'!CO127</f>
        <v>81</v>
      </c>
      <c r="CO107" s="424">
        <f>'Quarterly data'!CP127</f>
        <v>423</v>
      </c>
      <c r="CP107" s="424">
        <f>'Quarterly data'!CQ127</f>
        <v>273</v>
      </c>
      <c r="CQ107" s="424">
        <f>'Quarterly data'!CR127</f>
        <v>343</v>
      </c>
      <c r="CR107" s="424">
        <f>'Quarterly data'!CS127</f>
        <v>76</v>
      </c>
      <c r="CS107" s="424">
        <f>'Quarterly data'!CT127</f>
        <v>369</v>
      </c>
      <c r="CT107" s="424">
        <f>'Quarterly data'!CU127</f>
        <v>245</v>
      </c>
      <c r="CU107" s="424">
        <f>'Quarterly data'!CT139</f>
        <v>3803</v>
      </c>
      <c r="CV107" s="424">
        <f>'Quarterly data'!CU139</f>
        <v>3468</v>
      </c>
      <c r="CW107" s="424">
        <f>'Quarterly data'!CV139</f>
        <v>3885</v>
      </c>
      <c r="CX107" s="424">
        <f>'Quarterly data'!CW139</f>
        <v>3383</v>
      </c>
      <c r="CY107" s="424">
        <f>'Quarterly data'!CX139</f>
        <v>4046</v>
      </c>
      <c r="CZ107" s="424">
        <f>'Quarterly data'!CY139</f>
        <v>3621</v>
      </c>
      <c r="DA107" s="424">
        <f>'Quarterly data'!CZ139</f>
        <v>3451</v>
      </c>
      <c r="DB107" s="424">
        <f>'Quarterly data'!DA139</f>
        <v>3258</v>
      </c>
      <c r="DC107" s="424">
        <f>'Quarterly data'!DB139</f>
        <v>4042</v>
      </c>
      <c r="DD107" s="424">
        <f>'Quarterly data'!DC139</f>
        <v>3707</v>
      </c>
      <c r="DE107" s="424">
        <f>'Quarterly data'!DD139</f>
        <v>4070</v>
      </c>
      <c r="DF107" s="424">
        <f>'Quarterly data'!DE139</f>
        <v>3454</v>
      </c>
      <c r="DG107" s="424">
        <f>'Quarterly data'!DF139</f>
        <v>4350</v>
      </c>
      <c r="DH107" s="424">
        <f>'Quarterly data'!DG139</f>
        <v>4074</v>
      </c>
      <c r="DI107" s="424">
        <f>'Quarterly data'!DH139</f>
        <v>4541</v>
      </c>
      <c r="DJ107" s="424">
        <f>'Quarterly data'!DI139</f>
        <v>3852</v>
      </c>
      <c r="DK107" s="424">
        <f>'Quarterly data'!DJ139</f>
        <v>4644</v>
      </c>
      <c r="DL107" s="424">
        <f>'Quarterly data'!DK139</f>
        <v>4386</v>
      </c>
      <c r="DM107" s="424">
        <f>'Quarterly data'!DL139</f>
        <v>4659</v>
      </c>
      <c r="DN107" s="424">
        <f>'Quarterly data'!DM139</f>
        <v>4261</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28</v>
      </c>
      <c r="CR108" s="424">
        <f>'Quarterly data'!CS128</f>
        <v>38</v>
      </c>
      <c r="CS108" s="424">
        <f>'Quarterly data'!CT128</f>
        <v>47</v>
      </c>
      <c r="CT108" s="424">
        <f>'Quarterly data'!CU128</f>
        <v>25</v>
      </c>
      <c r="CU108" s="424">
        <f>'Quarterly data'!CT140</f>
        <v>1145</v>
      </c>
      <c r="CV108" s="424">
        <f>'Quarterly data'!CU140</f>
        <v>855</v>
      </c>
      <c r="CW108" s="424">
        <f>'Quarterly data'!CV140</f>
        <v>1050</v>
      </c>
      <c r="CX108" s="424">
        <f>'Quarterly data'!CW140</f>
        <v>513</v>
      </c>
      <c r="CY108" s="424">
        <f>'Quarterly data'!CX140</f>
        <v>1130</v>
      </c>
      <c r="CZ108" s="424">
        <f>'Quarterly data'!CY140</f>
        <v>871</v>
      </c>
      <c r="DA108" s="424">
        <f>'Quarterly data'!CZ140</f>
        <v>1069</v>
      </c>
      <c r="DB108" s="424">
        <f>'Quarterly data'!DA140</f>
        <v>547</v>
      </c>
      <c r="DC108" s="424">
        <f>'Quarterly data'!DB140</f>
        <v>1181</v>
      </c>
      <c r="DD108" s="424">
        <f>'Quarterly data'!DC140</f>
        <v>892</v>
      </c>
      <c r="DE108" s="424">
        <f>'Quarterly data'!DD140</f>
        <v>1112</v>
      </c>
      <c r="DF108" s="424">
        <f>'Quarterly data'!DE140</f>
        <v>595</v>
      </c>
      <c r="DG108" s="424">
        <f>'Quarterly data'!DF140</f>
        <v>1210</v>
      </c>
      <c r="DH108" s="424">
        <f>'Quarterly data'!DG140</f>
        <v>888</v>
      </c>
      <c r="DI108" s="424">
        <f>'Quarterly data'!DH140</f>
        <v>1121</v>
      </c>
      <c r="DJ108" s="424">
        <f>'Quarterly data'!DI140</f>
        <v>606</v>
      </c>
      <c r="DK108" s="424">
        <f>'Quarterly data'!DJ140</f>
        <v>1211</v>
      </c>
      <c r="DL108" s="424">
        <f>'Quarterly data'!DK140</f>
        <v>924</v>
      </c>
      <c r="DM108" s="424">
        <f>'Quarterly data'!DL140</f>
        <v>1138</v>
      </c>
      <c r="DN108" s="424">
        <f>'Quarterly data'!DM140</f>
        <v>658</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372</v>
      </c>
      <c r="CQ109" s="423">
        <f>'Quarterly data'!CR129</f>
        <v>370</v>
      </c>
      <c r="CR109" s="423">
        <f>'Quarterly data'!CS129</f>
        <v>339</v>
      </c>
      <c r="CS109" s="423">
        <f>'Quarterly data'!CT129</f>
        <v>379</v>
      </c>
      <c r="CT109" s="423">
        <f>'Quarterly data'!CU129</f>
        <v>400</v>
      </c>
      <c r="CU109" s="423">
        <f>'Quarterly data'!CT141</f>
        <v>799</v>
      </c>
      <c r="CV109" s="423">
        <f>'Quarterly data'!CU141</f>
        <v>533</v>
      </c>
      <c r="CW109" s="423">
        <f>'Quarterly data'!CV141</f>
        <v>722</v>
      </c>
      <c r="CX109" s="423">
        <f>'Quarterly data'!CW141</f>
        <v>160</v>
      </c>
      <c r="CY109" s="423">
        <f>'Quarterly data'!CX141</f>
        <v>770</v>
      </c>
      <c r="CZ109" s="423">
        <f>'Quarterly data'!CY141</f>
        <v>543</v>
      </c>
      <c r="DA109" s="423">
        <f>'Quarterly data'!CZ141</f>
        <v>745</v>
      </c>
      <c r="DB109" s="423">
        <f>'Quarterly data'!DA141</f>
        <v>189</v>
      </c>
      <c r="DC109" s="423">
        <f>'Quarterly data'!DB141</f>
        <v>804</v>
      </c>
      <c r="DD109" s="423">
        <f>'Quarterly data'!DC141</f>
        <v>543</v>
      </c>
      <c r="DE109" s="423">
        <f>'Quarterly data'!DD141</f>
        <v>750</v>
      </c>
      <c r="DF109" s="423">
        <f>'Quarterly data'!DE141</f>
        <v>195</v>
      </c>
      <c r="DG109" s="423">
        <f>'Quarterly data'!DF141</f>
        <v>801</v>
      </c>
      <c r="DH109" s="423">
        <f>'Quarterly data'!DG141</f>
        <v>537</v>
      </c>
      <c r="DI109" s="423">
        <f>'Quarterly data'!DH141</f>
        <v>723</v>
      </c>
      <c r="DJ109" s="423">
        <f>'Quarterly data'!DI141</f>
        <v>203</v>
      </c>
      <c r="DK109" s="423">
        <f>'Quarterly data'!DJ141</f>
        <v>778</v>
      </c>
      <c r="DL109" s="423">
        <f>'Quarterly data'!DK141</f>
        <v>554</v>
      </c>
      <c r="DM109" s="423">
        <f>'Quarterly data'!DL141</f>
        <v>736</v>
      </c>
      <c r="DN109" s="423">
        <f>'Quarterly data'!DM141</f>
        <v>242</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47</v>
      </c>
      <c r="CQ110" s="424">
        <f>'Quarterly data'!CR130</f>
        <v>48</v>
      </c>
      <c r="CR110" s="424">
        <f>'Quarterly data'!CS130</f>
        <v>43</v>
      </c>
      <c r="CS110" s="424">
        <f>'Quarterly data'!CT130</f>
        <v>39</v>
      </c>
      <c r="CT110" s="424">
        <f>'Quarterly data'!CU130</f>
        <v>35</v>
      </c>
      <c r="CU110" s="424">
        <f>'Quarterly data'!CT142</f>
        <v>104</v>
      </c>
      <c r="CV110" s="424">
        <f>'Quarterly data'!CU142</f>
        <v>70</v>
      </c>
      <c r="CW110" s="424">
        <f>'Quarterly data'!CV142</f>
        <v>67</v>
      </c>
      <c r="CX110" s="424">
        <f>'Quarterly data'!CW142</f>
        <v>106</v>
      </c>
      <c r="CY110" s="424">
        <f>'Quarterly data'!CX142</f>
        <v>99</v>
      </c>
      <c r="CZ110" s="424">
        <f>'Quarterly data'!CY142</f>
        <v>59</v>
      </c>
      <c r="DA110" s="424">
        <f>'Quarterly data'!CZ142</f>
        <v>55</v>
      </c>
      <c r="DB110" s="424">
        <f>'Quarterly data'!DA142</f>
        <v>97</v>
      </c>
      <c r="DC110" s="424">
        <f>'Quarterly data'!DB142</f>
        <v>99</v>
      </c>
      <c r="DD110" s="424">
        <f>'Quarterly data'!DC142</f>
        <v>63</v>
      </c>
      <c r="DE110" s="424">
        <f>'Quarterly data'!DD142</f>
        <v>78</v>
      </c>
      <c r="DF110" s="424">
        <f>'Quarterly data'!DE142</f>
        <v>101</v>
      </c>
      <c r="DG110" s="424">
        <f>'Quarterly data'!DF142</f>
        <v>117</v>
      </c>
      <c r="DH110" s="424">
        <f>'Quarterly data'!DG142</f>
        <v>47</v>
      </c>
      <c r="DI110" s="424">
        <f>'Quarterly data'!DH142</f>
        <v>84</v>
      </c>
      <c r="DJ110" s="424">
        <f>'Quarterly data'!DI142</f>
        <v>96</v>
      </c>
      <c r="DK110" s="424">
        <f>'Quarterly data'!DJ142</f>
        <v>119</v>
      </c>
      <c r="DL110" s="424">
        <f>'Quarterly data'!DK142</f>
        <v>57</v>
      </c>
      <c r="DM110" s="424">
        <f>'Quarterly data'!DL142</f>
        <v>83</v>
      </c>
      <c r="DN110" s="424">
        <f>'Quarterly data'!DM142</f>
        <v>85</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153</v>
      </c>
      <c r="CQ111" s="425">
        <f>'Quarterly data'!CR131</f>
        <v>158</v>
      </c>
      <c r="CR111" s="425">
        <f>'Quarterly data'!CS131</f>
        <v>140</v>
      </c>
      <c r="CS111" s="425">
        <f>'Quarterly data'!CT131</f>
        <v>178</v>
      </c>
      <c r="CT111" s="425">
        <f>'Quarterly data'!CU131</f>
        <v>174</v>
      </c>
      <c r="CU111" s="425">
        <f>'Quarterly data'!CT143</f>
        <v>708</v>
      </c>
      <c r="CV111" s="425">
        <f>'Quarterly data'!CU143</f>
        <v>707</v>
      </c>
      <c r="CW111" s="425">
        <f>'Quarterly data'!CV143</f>
        <v>781</v>
      </c>
      <c r="CX111" s="425">
        <f>'Quarterly data'!CW143</f>
        <v>782</v>
      </c>
      <c r="CY111" s="425">
        <f>'Quarterly data'!CX143</f>
        <v>808</v>
      </c>
      <c r="CZ111" s="425">
        <f>'Quarterly data'!CY143</f>
        <v>721</v>
      </c>
      <c r="DA111" s="425">
        <f>'Quarterly data'!CZ143</f>
        <v>633</v>
      </c>
      <c r="DB111" s="425">
        <f>'Quarterly data'!DA143</f>
        <v>771</v>
      </c>
      <c r="DC111" s="425">
        <f>'Quarterly data'!DB143</f>
        <v>823</v>
      </c>
      <c r="DD111" s="425">
        <f>'Quarterly data'!DC143</f>
        <v>790</v>
      </c>
      <c r="DE111" s="425">
        <f>'Quarterly data'!DD143</f>
        <v>731</v>
      </c>
      <c r="DF111" s="425">
        <f>'Quarterly data'!DE143</f>
        <v>736</v>
      </c>
      <c r="DG111" s="425">
        <f>'Quarterly data'!DF143</f>
        <v>842</v>
      </c>
      <c r="DH111" s="425">
        <f>'Quarterly data'!DG143</f>
        <v>943</v>
      </c>
      <c r="DI111" s="425">
        <f>'Quarterly data'!DH143</f>
        <v>1015</v>
      </c>
      <c r="DJ111" s="425">
        <f>'Quarterly data'!DI143</f>
        <v>849</v>
      </c>
      <c r="DK111" s="425">
        <f>'Quarterly data'!DJ143</f>
        <v>960</v>
      </c>
      <c r="DL111" s="425">
        <f>'Quarterly data'!DK143</f>
        <v>966</v>
      </c>
      <c r="DM111" s="425">
        <f>'Quarterly data'!DL143</f>
        <v>989</v>
      </c>
      <c r="DN111" s="425">
        <f>'Quarterly data'!DM143</f>
        <v>982</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144</v>
      </c>
      <c r="CQ112" s="426">
        <f>'Quarterly data'!CR132</f>
        <v>136</v>
      </c>
      <c r="CR112" s="426">
        <f>'Quarterly data'!CS132</f>
        <v>120</v>
      </c>
      <c r="CS112" s="426">
        <f>'Quarterly data'!CT132</f>
        <v>126</v>
      </c>
      <c r="CT112" s="426">
        <f>'Quarterly data'!CU132</f>
        <v>151</v>
      </c>
      <c r="CU112" s="426">
        <f>'Quarterly data'!CT144</f>
        <v>94</v>
      </c>
      <c r="CV112" s="426">
        <f>'Quarterly data'!CU144</f>
        <v>78</v>
      </c>
      <c r="CW112" s="426">
        <f>'Quarterly data'!CV144</f>
        <v>88</v>
      </c>
      <c r="CX112" s="426">
        <f>'Quarterly data'!CW144</f>
        <v>77</v>
      </c>
      <c r="CY112" s="426">
        <f>'Quarterly data'!CX144</f>
        <v>82</v>
      </c>
      <c r="CZ112" s="426">
        <f>'Quarterly data'!CY144</f>
        <v>58</v>
      </c>
      <c r="DA112" s="426">
        <f>'Quarterly data'!CZ144</f>
        <v>42</v>
      </c>
      <c r="DB112" s="426">
        <f>'Quarterly data'!DA144</f>
        <v>58</v>
      </c>
      <c r="DC112" s="426">
        <f>'Quarterly data'!DB144</f>
        <v>67</v>
      </c>
      <c r="DD112" s="426">
        <f>'Quarterly data'!DC144</f>
        <v>60</v>
      </c>
      <c r="DE112" s="426">
        <f>'Quarterly data'!DD144</f>
        <v>54</v>
      </c>
      <c r="DF112" s="426">
        <f>'Quarterly data'!DE144</f>
        <v>61</v>
      </c>
      <c r="DG112" s="426">
        <f>'Quarterly data'!DF144</f>
        <v>63</v>
      </c>
      <c r="DH112" s="426">
        <f>'Quarterly data'!DG144</f>
        <v>74</v>
      </c>
      <c r="DI112" s="426">
        <f>'Quarterly data'!DH144</f>
        <v>81</v>
      </c>
      <c r="DJ112" s="426">
        <f>'Quarterly data'!DI144</f>
        <v>72</v>
      </c>
      <c r="DK112" s="426">
        <f>'Quarterly data'!DJ144</f>
        <v>78</v>
      </c>
      <c r="DL112" s="426">
        <f>'Quarterly data'!DK144</f>
        <v>73</v>
      </c>
      <c r="DM112" s="426">
        <f>'Quarterly data'!DL144</f>
        <v>78</v>
      </c>
      <c r="DN112" s="426">
        <f>'Quarterly data'!DM144</f>
        <v>83</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1029</v>
      </c>
      <c r="CR113" s="423">
        <f>'Quarterly data'!CS133</f>
        <v>1081</v>
      </c>
      <c r="CS113" s="423">
        <f>'Quarterly data'!CT133</f>
        <v>1117</v>
      </c>
      <c r="CT113" s="423">
        <f>'Quarterly data'!CU133</f>
        <v>1118</v>
      </c>
      <c r="CU113" s="423">
        <f>'Quarterly data'!CT145</f>
        <v>268</v>
      </c>
      <c r="CV113" s="423">
        <f>'Quarterly data'!CU145</f>
        <v>268</v>
      </c>
      <c r="CW113" s="423">
        <f>'Quarterly data'!CV145</f>
        <v>304</v>
      </c>
      <c r="CX113" s="423">
        <f>'Quarterly data'!CW145</f>
        <v>291</v>
      </c>
      <c r="CY113" s="423">
        <f>'Quarterly data'!CX145</f>
        <v>293</v>
      </c>
      <c r="CZ113" s="423">
        <f>'Quarterly data'!CY145</f>
        <v>283</v>
      </c>
      <c r="DA113" s="423">
        <f>'Quarterly data'!CZ145</f>
        <v>266</v>
      </c>
      <c r="DB113" s="423">
        <f>'Quarterly data'!DA145</f>
        <v>310</v>
      </c>
      <c r="DC113" s="423">
        <f>'Quarterly data'!DB145</f>
        <v>321</v>
      </c>
      <c r="DD113" s="423">
        <f>'Quarterly data'!DC145</f>
        <v>307</v>
      </c>
      <c r="DE113" s="423">
        <f>'Quarterly data'!DD145</f>
        <v>342</v>
      </c>
      <c r="DF113" s="423">
        <f>'Quarterly data'!DE145</f>
        <v>274</v>
      </c>
      <c r="DG113" s="423">
        <f>'Quarterly data'!DF145</f>
        <v>349</v>
      </c>
      <c r="DH113" s="423">
        <f>'Quarterly data'!DG145</f>
        <v>338</v>
      </c>
      <c r="DI113" s="423">
        <f>'Quarterly data'!DH145</f>
        <v>383</v>
      </c>
      <c r="DJ113" s="423">
        <f>'Quarterly data'!DI145</f>
        <v>296</v>
      </c>
      <c r="DK113" s="423">
        <f>'Quarterly data'!DJ145</f>
        <v>373</v>
      </c>
      <c r="DL113" s="423">
        <f>'Quarterly data'!DK145</f>
        <v>391</v>
      </c>
      <c r="DM113" s="423">
        <f>'Quarterly data'!DL145</f>
        <v>387</v>
      </c>
      <c r="DN113" s="423">
        <f>'Quarterly data'!DM145</f>
        <v>329</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116</v>
      </c>
      <c r="CQ114" s="426">
        <f>'Quarterly data'!CR134</f>
        <v>114</v>
      </c>
      <c r="CR114" s="426">
        <f>'Quarterly data'!CS134</f>
        <v>122</v>
      </c>
      <c r="CS114" s="426">
        <f>'Quarterly data'!CT134</f>
        <v>123</v>
      </c>
      <c r="CT114" s="426">
        <f>'Quarterly data'!CU134</f>
        <v>113</v>
      </c>
      <c r="CU114" s="426">
        <f>'Quarterly data'!CT146</f>
        <v>304</v>
      </c>
      <c r="CV114" s="426">
        <f>'Quarterly data'!CU146</f>
        <v>320</v>
      </c>
      <c r="CW114" s="426">
        <f>'Quarterly data'!CV146</f>
        <v>346</v>
      </c>
      <c r="CX114" s="426">
        <f>'Quarterly data'!CW146</f>
        <v>377</v>
      </c>
      <c r="CY114" s="426">
        <f>'Quarterly data'!CX146</f>
        <v>402</v>
      </c>
      <c r="CZ114" s="426">
        <f>'Quarterly data'!CY146</f>
        <v>338</v>
      </c>
      <c r="DA114" s="426">
        <f>'Quarterly data'!CZ146</f>
        <v>277</v>
      </c>
      <c r="DB114" s="426">
        <f>'Quarterly data'!DA146</f>
        <v>357</v>
      </c>
      <c r="DC114" s="426">
        <f>'Quarterly data'!DB146</f>
        <v>393</v>
      </c>
      <c r="DD114" s="426">
        <f>'Quarterly data'!DC146</f>
        <v>385</v>
      </c>
      <c r="DE114" s="426">
        <f>'Quarterly data'!DD146</f>
        <v>293</v>
      </c>
      <c r="DF114" s="426">
        <f>'Quarterly data'!DE146</f>
        <v>358</v>
      </c>
      <c r="DG114" s="426">
        <f>'Quarterly data'!DF146</f>
        <v>386</v>
      </c>
      <c r="DH114" s="426">
        <f>'Quarterly data'!DG146</f>
        <v>486</v>
      </c>
      <c r="DI114" s="426">
        <f>'Quarterly data'!DH146</f>
        <v>505</v>
      </c>
      <c r="DJ114" s="426">
        <f>'Quarterly data'!DI146</f>
        <v>434</v>
      </c>
      <c r="DK114" s="426">
        <f>'Quarterly data'!DJ146</f>
        <v>462</v>
      </c>
      <c r="DL114" s="426">
        <f>'Quarterly data'!DK146</f>
        <v>456</v>
      </c>
      <c r="DM114" s="426">
        <f>'Quarterly data'!DL146</f>
        <v>475</v>
      </c>
      <c r="DN114" s="426">
        <f>'Quarterly data'!DM146</f>
        <v>517</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data'!CT147</f>
        <v>1760</v>
      </c>
      <c r="CV115" s="423">
        <f>'Quarterly data'!CU147</f>
        <v>1718</v>
      </c>
      <c r="CW115" s="423">
        <f>'Quarterly data'!CV147</f>
        <v>1832</v>
      </c>
      <c r="CX115" s="423">
        <f>'Quarterly data'!CW147</f>
        <v>1893</v>
      </c>
      <c r="CY115" s="423">
        <f>'Quarterly data'!CX147</f>
        <v>1894</v>
      </c>
      <c r="CZ115" s="423">
        <f>'Quarterly data'!CY147</f>
        <v>1816</v>
      </c>
      <c r="DA115" s="423">
        <f>'Quarterly data'!CZ147</f>
        <v>1531</v>
      </c>
      <c r="DB115" s="423">
        <f>'Quarterly data'!DA147</f>
        <v>1751</v>
      </c>
      <c r="DC115" s="423">
        <f>'Quarterly data'!DB147</f>
        <v>1832</v>
      </c>
      <c r="DD115" s="423">
        <f>'Quarterly data'!DC147</f>
        <v>1809</v>
      </c>
      <c r="DE115" s="423">
        <f>'Quarterly data'!DD147</f>
        <v>1975</v>
      </c>
      <c r="DF115" s="423">
        <f>'Quarterly data'!DE147</f>
        <v>1930</v>
      </c>
      <c r="DG115" s="423">
        <f>'Quarterly data'!DF147</f>
        <v>2054</v>
      </c>
      <c r="DH115" s="423">
        <f>'Quarterly data'!DG147</f>
        <v>2013</v>
      </c>
      <c r="DI115" s="423">
        <f>'Quarterly data'!DH147</f>
        <v>2144</v>
      </c>
      <c r="DJ115" s="423">
        <f>'Quarterly data'!DI147</f>
        <v>2162</v>
      </c>
      <c r="DK115" s="423">
        <f>'Quarterly data'!DJ147</f>
        <v>2248</v>
      </c>
      <c r="DL115" s="423">
        <f>'Quarterly data'!DK147</f>
        <v>2276</v>
      </c>
      <c r="DM115" s="423">
        <f>'Quarterly data'!DL147</f>
        <v>2288</v>
      </c>
      <c r="DN115" s="423">
        <f>'Quarterly data'!DM147</f>
        <v>2390</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t="e">
        <f>'Quarterly data'!#REF!</f>
        <v>#REF!</v>
      </c>
      <c r="AU119" s="423" t="e">
        <f>'Quarterly data'!#REF!</f>
        <v>#REF!</v>
      </c>
      <c r="AV119" s="423">
        <f>'Quarterly data'!AU139</f>
        <v>1323</v>
      </c>
      <c r="AW119" s="423">
        <f>'Quarterly data'!AV139</f>
        <v>1421</v>
      </c>
      <c r="AX119" s="423">
        <f>'Quarterly data'!AW139</f>
        <v>1561</v>
      </c>
      <c r="AY119" s="423">
        <f>'Quarterly data'!AX139</f>
        <v>1564</v>
      </c>
      <c r="AZ119" s="423">
        <f>'Quarterly data'!AY139</f>
        <v>1500</v>
      </c>
      <c r="BA119" s="423">
        <f>'Quarterly data'!AZ139</f>
        <v>1531</v>
      </c>
      <c r="BB119" s="423">
        <f>'Quarterly data'!BA139</f>
        <v>1619</v>
      </c>
      <c r="BC119" s="423">
        <f>'Quarterly data'!BB139</f>
        <v>1666</v>
      </c>
      <c r="BD119" s="423">
        <f>'Quarterly data'!BC139</f>
        <v>1642</v>
      </c>
      <c r="BE119" s="423">
        <f>'Quarterly data'!BD139</f>
        <v>1736</v>
      </c>
      <c r="BF119" s="423">
        <f>'Quarterly data'!BE139</f>
        <v>1810</v>
      </c>
      <c r="BG119" s="423">
        <f>'Quarterly data'!BF139</f>
        <v>1833</v>
      </c>
      <c r="BH119" s="423">
        <f>'Quarterly data'!BG139</f>
        <v>1842</v>
      </c>
      <c r="BI119" s="423">
        <f>'Quarterly data'!BH139</f>
        <v>1824</v>
      </c>
      <c r="BJ119" s="423">
        <f>'Quarterly data'!BI139</f>
        <v>1874</v>
      </c>
      <c r="BK119" s="423">
        <f>'Quarterly data'!BJ139</f>
        <v>1920</v>
      </c>
      <c r="BL119" s="423">
        <f>'Quarterly data'!BK139</f>
        <v>1937</v>
      </c>
      <c r="BM119" s="423">
        <f>'Quarterly data'!BL139</f>
        <v>1940</v>
      </c>
      <c r="BN119" s="423">
        <f>'Quarterly data'!BM139</f>
        <v>2024</v>
      </c>
      <c r="BO119" s="423">
        <f>'Quarterly data'!BN139</f>
        <v>2105</v>
      </c>
      <c r="BP119" s="423">
        <f>'Quarterly data'!BO139</f>
        <v>2101</v>
      </c>
      <c r="BQ119" s="423">
        <f>'Quarterly data'!BP139</f>
        <v>2055</v>
      </c>
      <c r="BR119" s="423">
        <f>'Quarterly data'!BQ139</f>
        <v>2234</v>
      </c>
      <c r="BS119" s="423">
        <f>'Quarterly data'!BR139</f>
        <v>2254</v>
      </c>
      <c r="BT119" s="423">
        <f>'Quarterly data'!BS139</f>
        <v>2277</v>
      </c>
      <c r="BU119" s="423">
        <f>'Quarterly data'!BT139</f>
        <v>2275</v>
      </c>
      <c r="BV119" s="423">
        <f>'Quarterly data'!BU139</f>
        <v>2393</v>
      </c>
      <c r="BW119" s="423">
        <f>'Quarterly data'!BV139</f>
        <v>2445</v>
      </c>
      <c r="BX119" s="423">
        <f>'Quarterly data'!BW139</f>
        <v>2384</v>
      </c>
      <c r="BY119" s="423">
        <f>'Quarterly data'!BX139</f>
        <v>2456</v>
      </c>
      <c r="BZ119" s="423">
        <f>'Quarterly data'!BY139</f>
        <v>2455</v>
      </c>
      <c r="CA119" s="423">
        <f>'Quarterly data'!BZ139</f>
        <v>2539</v>
      </c>
      <c r="CB119" s="423">
        <f>'Quarterly data'!CA139</f>
        <v>2504</v>
      </c>
      <c r="CC119" s="423">
        <f>'Quarterly data'!CB139</f>
        <v>2610</v>
      </c>
      <c r="CD119" s="423">
        <f>'Quarterly data'!CC139</f>
        <v>2368</v>
      </c>
      <c r="CE119" s="423">
        <f>'Quarterly data'!CD139</f>
        <v>2910</v>
      </c>
      <c r="CF119" s="423">
        <f>'Quarterly data'!CE139</f>
        <v>2723</v>
      </c>
      <c r="CG119" s="423">
        <f>'Quarterly data'!CF139</f>
        <v>2858</v>
      </c>
      <c r="CH119" s="423">
        <f>'Quarterly data'!CG139</f>
        <v>2569</v>
      </c>
      <c r="CI119" s="423">
        <f>'Quarterly data'!CH139</f>
        <v>3164</v>
      </c>
      <c r="CJ119" s="423">
        <f>'Quarterly data'!CI139</f>
        <v>2955</v>
      </c>
      <c r="CK119" s="423">
        <f>'Quarterly data'!CJ139</f>
        <v>3059</v>
      </c>
      <c r="CL119" s="423">
        <f>'Quarterly data'!CK139</f>
        <v>2689</v>
      </c>
      <c r="CM119" s="423">
        <f>'Quarterly data'!CL139</f>
        <v>3251</v>
      </c>
      <c r="CN119" s="423">
        <f>'Quarterly data'!CM139</f>
        <v>3016</v>
      </c>
      <c r="CO119" s="423">
        <f>'Quarterly data'!CN139</f>
        <v>3213</v>
      </c>
      <c r="CP119" s="423">
        <f>'Quarterly data'!CO139</f>
        <v>2808</v>
      </c>
      <c r="CQ119" s="423">
        <f>'Quarterly data'!CP139</f>
        <v>3479</v>
      </c>
      <c r="CR119" s="423">
        <f>'Quarterly data'!CQ139</f>
        <v>3264</v>
      </c>
      <c r="CS119" s="423">
        <f>'Quarterly data'!CR139</f>
        <v>3433</v>
      </c>
      <c r="CT119" s="423">
        <f>'Quarterly data'!CS139</f>
        <v>3026</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t="e">
        <f>'Quarterly data'!#REF!</f>
        <v>#REF!</v>
      </c>
      <c r="AU120" s="423" t="e">
        <f>'Quarterly data'!#REF!</f>
        <v>#REF!</v>
      </c>
      <c r="AV120" s="423">
        <f>'Quarterly data'!AU140</f>
        <v>431</v>
      </c>
      <c r="AW120" s="423">
        <f>'Quarterly data'!AV140</f>
        <v>435</v>
      </c>
      <c r="AX120" s="423">
        <f>'Quarterly data'!AW140</f>
        <v>506</v>
      </c>
      <c r="AY120" s="423">
        <f>'Quarterly data'!AX140</f>
        <v>509</v>
      </c>
      <c r="AZ120" s="423">
        <f>'Quarterly data'!AY140</f>
        <v>463</v>
      </c>
      <c r="BA120" s="423">
        <f>'Quarterly data'!AZ140</f>
        <v>463</v>
      </c>
      <c r="BB120" s="423">
        <f>'Quarterly data'!BA140</f>
        <v>502</v>
      </c>
      <c r="BC120" s="423">
        <f>'Quarterly data'!BB140</f>
        <v>501</v>
      </c>
      <c r="BD120" s="423">
        <f>'Quarterly data'!BC140</f>
        <v>503</v>
      </c>
      <c r="BE120" s="423">
        <f>'Quarterly data'!BD140</f>
        <v>509</v>
      </c>
      <c r="BF120" s="423">
        <f>'Quarterly data'!BE140</f>
        <v>521</v>
      </c>
      <c r="BG120" s="423">
        <f>'Quarterly data'!BF140</f>
        <v>520</v>
      </c>
      <c r="BH120" s="423">
        <f>'Quarterly data'!BG140</f>
        <v>542</v>
      </c>
      <c r="BI120" s="423">
        <f>'Quarterly data'!BH140</f>
        <v>545</v>
      </c>
      <c r="BJ120" s="423">
        <f>'Quarterly data'!BI140</f>
        <v>563</v>
      </c>
      <c r="BK120" s="423">
        <f>'Quarterly data'!BJ140</f>
        <v>562</v>
      </c>
      <c r="BL120" s="423">
        <f>'Quarterly data'!BK140</f>
        <v>564</v>
      </c>
      <c r="BM120" s="423">
        <f>'Quarterly data'!BL140</f>
        <v>567</v>
      </c>
      <c r="BN120" s="423">
        <f>'Quarterly data'!BM140</f>
        <v>597</v>
      </c>
      <c r="BO120" s="423">
        <f>'Quarterly data'!BN140</f>
        <v>594</v>
      </c>
      <c r="BP120" s="423">
        <f>'Quarterly data'!BO140</f>
        <v>589</v>
      </c>
      <c r="BQ120" s="423">
        <f>'Quarterly data'!BP140</f>
        <v>591</v>
      </c>
      <c r="BR120" s="423">
        <f>'Quarterly data'!BQ140</f>
        <v>634</v>
      </c>
      <c r="BS120" s="423">
        <f>'Quarterly data'!BR140</f>
        <v>610</v>
      </c>
      <c r="BT120" s="423">
        <f>'Quarterly data'!BS140</f>
        <v>627</v>
      </c>
      <c r="BU120" s="423">
        <f>'Quarterly data'!BT140</f>
        <v>636</v>
      </c>
      <c r="BV120" s="423">
        <f>'Quarterly data'!BU140</f>
        <v>652</v>
      </c>
      <c r="BW120" s="423">
        <f>'Quarterly data'!BV140</f>
        <v>673</v>
      </c>
      <c r="BX120" s="423">
        <f>'Quarterly data'!BW140</f>
        <v>668</v>
      </c>
      <c r="BY120" s="423">
        <f>'Quarterly data'!BX140</f>
        <v>682</v>
      </c>
      <c r="BZ120" s="423">
        <f>'Quarterly data'!BY140</f>
        <v>658</v>
      </c>
      <c r="CA120" s="423">
        <f>'Quarterly data'!BZ140</f>
        <v>666</v>
      </c>
      <c r="CB120" s="423">
        <f>'Quarterly data'!CA140</f>
        <v>678</v>
      </c>
      <c r="CC120" s="423">
        <f>'Quarterly data'!CB140</f>
        <v>757</v>
      </c>
      <c r="CD120" s="423">
        <f>'Quarterly data'!CC140</f>
        <v>420</v>
      </c>
      <c r="CE120" s="423">
        <f>'Quarterly data'!CD140</f>
        <v>958</v>
      </c>
      <c r="CF120" s="423">
        <f>'Quarterly data'!CE140</f>
        <v>724</v>
      </c>
      <c r="CG120" s="423">
        <f>'Quarterly data'!CF140</f>
        <v>802</v>
      </c>
      <c r="CH120" s="423">
        <f>'Quarterly data'!CG140</f>
        <v>441</v>
      </c>
      <c r="CI120" s="423">
        <f>'Quarterly data'!CH140</f>
        <v>973</v>
      </c>
      <c r="CJ120" s="423">
        <f>'Quarterly data'!CI140</f>
        <v>734</v>
      </c>
      <c r="CK120" s="423">
        <f>'Quarterly data'!CJ140</f>
        <v>803</v>
      </c>
      <c r="CL120" s="423">
        <f>'Quarterly data'!CK140</f>
        <v>469</v>
      </c>
      <c r="CM120" s="423">
        <f>'Quarterly data'!CL140</f>
        <v>1014</v>
      </c>
      <c r="CN120" s="423">
        <f>'Quarterly data'!CM140</f>
        <v>792</v>
      </c>
      <c r="CO120" s="423">
        <f>'Quarterly data'!CN140</f>
        <v>929</v>
      </c>
      <c r="CP120" s="423">
        <f>'Quarterly data'!CO140</f>
        <v>441</v>
      </c>
      <c r="CQ120" s="423">
        <f>'Quarterly data'!CP140</f>
        <v>1095</v>
      </c>
      <c r="CR120" s="423">
        <f>'Quarterly data'!CQ140</f>
        <v>819</v>
      </c>
      <c r="CS120" s="423">
        <f>'Quarterly data'!CR140</f>
        <v>965</v>
      </c>
      <c r="CT120" s="423">
        <f>'Quarterly data'!CS140</f>
        <v>472</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t="e">
        <f>'Quarterly data'!#REF!</f>
        <v>#REF!</v>
      </c>
      <c r="AU121" s="424" t="e">
        <f>'Quarterly data'!#REF!</f>
        <v>#REF!</v>
      </c>
      <c r="AV121" s="424">
        <f>'Quarterly data'!AU141</f>
        <v>259</v>
      </c>
      <c r="AW121" s="424">
        <f>'Quarterly data'!AV141</f>
        <v>259</v>
      </c>
      <c r="AX121" s="424">
        <f>'Quarterly data'!AW141</f>
        <v>312</v>
      </c>
      <c r="AY121" s="424">
        <f>'Quarterly data'!AX141</f>
        <v>312</v>
      </c>
      <c r="AZ121" s="424">
        <f>'Quarterly data'!AY141</f>
        <v>284</v>
      </c>
      <c r="BA121" s="424">
        <f>'Quarterly data'!AZ141</f>
        <v>284</v>
      </c>
      <c r="BB121" s="424">
        <f>'Quarterly data'!BA141</f>
        <v>310</v>
      </c>
      <c r="BC121" s="424">
        <f>'Quarterly data'!BB141</f>
        <v>310</v>
      </c>
      <c r="BD121" s="424">
        <f>'Quarterly data'!BC141</f>
        <v>310</v>
      </c>
      <c r="BE121" s="424">
        <f>'Quarterly data'!BD141</f>
        <v>310</v>
      </c>
      <c r="BF121" s="424">
        <f>'Quarterly data'!BE141</f>
        <v>320</v>
      </c>
      <c r="BG121" s="424">
        <f>'Quarterly data'!BF141</f>
        <v>320</v>
      </c>
      <c r="BH121" s="424">
        <f>'Quarterly data'!BG141</f>
        <v>339</v>
      </c>
      <c r="BI121" s="424">
        <f>'Quarterly data'!BH141</f>
        <v>339</v>
      </c>
      <c r="BJ121" s="424">
        <f>'Quarterly data'!BI141</f>
        <v>351</v>
      </c>
      <c r="BK121" s="424">
        <f>'Quarterly data'!BJ141</f>
        <v>351</v>
      </c>
      <c r="BL121" s="424">
        <f>'Quarterly data'!BK141</f>
        <v>352</v>
      </c>
      <c r="BM121" s="424">
        <f>'Quarterly data'!BL141</f>
        <v>352</v>
      </c>
      <c r="BN121" s="424">
        <f>'Quarterly data'!BM141</f>
        <v>371</v>
      </c>
      <c r="BO121" s="424">
        <f>'Quarterly data'!BN141</f>
        <v>371</v>
      </c>
      <c r="BP121" s="424">
        <f>'Quarterly data'!BO141</f>
        <v>378</v>
      </c>
      <c r="BQ121" s="424">
        <f>'Quarterly data'!BP141</f>
        <v>378</v>
      </c>
      <c r="BR121" s="424">
        <f>'Quarterly data'!BQ141</f>
        <v>372</v>
      </c>
      <c r="BS121" s="424">
        <f>'Quarterly data'!BR141</f>
        <v>372</v>
      </c>
      <c r="BT121" s="424">
        <f>'Quarterly data'!BS141</f>
        <v>419</v>
      </c>
      <c r="BU121" s="424">
        <f>'Quarterly data'!BT141</f>
        <v>419</v>
      </c>
      <c r="BV121" s="424">
        <f>'Quarterly data'!BU141</f>
        <v>393</v>
      </c>
      <c r="BW121" s="424">
        <f>'Quarterly data'!BV141</f>
        <v>393</v>
      </c>
      <c r="BX121" s="424">
        <f>'Quarterly data'!BW141</f>
        <v>448</v>
      </c>
      <c r="BY121" s="424">
        <f>'Quarterly data'!BX141</f>
        <v>448</v>
      </c>
      <c r="BZ121" s="424">
        <f>'Quarterly data'!BY141</f>
        <v>396</v>
      </c>
      <c r="CA121" s="424">
        <f>'Quarterly data'!BZ141</f>
        <v>396</v>
      </c>
      <c r="CB121" s="424">
        <f>'Quarterly data'!CA141</f>
        <v>444</v>
      </c>
      <c r="CC121" s="424">
        <f>'Quarterly data'!CB141</f>
        <v>510</v>
      </c>
      <c r="CD121" s="424">
        <f>'Quarterly data'!CC141</f>
        <v>151</v>
      </c>
      <c r="CE121" s="424">
        <f>'Quarterly data'!CD141</f>
        <v>680</v>
      </c>
      <c r="CF121" s="424">
        <f>'Quarterly data'!CE141</f>
        <v>477</v>
      </c>
      <c r="CG121" s="424">
        <f>'Quarterly data'!CF141</f>
        <v>535</v>
      </c>
      <c r="CH121" s="424">
        <f>'Quarterly data'!CG141</f>
        <v>152</v>
      </c>
      <c r="CI121" s="424">
        <f>'Quarterly data'!CH141</f>
        <v>680</v>
      </c>
      <c r="CJ121" s="424">
        <f>'Quarterly data'!CI141</f>
        <v>454</v>
      </c>
      <c r="CK121" s="424">
        <f>'Quarterly data'!CJ141</f>
        <v>535</v>
      </c>
      <c r="CL121" s="424">
        <f>'Quarterly data'!CK141</f>
        <v>174</v>
      </c>
      <c r="CM121" s="424">
        <f>'Quarterly data'!CL141</f>
        <v>709</v>
      </c>
      <c r="CN121" s="424">
        <f>'Quarterly data'!CM141</f>
        <v>514</v>
      </c>
      <c r="CO121" s="424">
        <f>'Quarterly data'!CN141</f>
        <v>639</v>
      </c>
      <c r="CP121" s="424">
        <f>'Quarterly data'!CO141</f>
        <v>140</v>
      </c>
      <c r="CQ121" s="424">
        <f>'Quarterly data'!CP141</f>
        <v>765</v>
      </c>
      <c r="CR121" s="424">
        <f>'Quarterly data'!CQ141</f>
        <v>511</v>
      </c>
      <c r="CS121" s="424">
        <f>'Quarterly data'!CR141</f>
        <v>661</v>
      </c>
      <c r="CT121" s="424">
        <f>'Quarterly data'!CS141</f>
        <v>152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t="e">
        <f>'Quarterly data'!#REF!</f>
        <v>#REF!</v>
      </c>
      <c r="AU122" s="424" t="e">
        <f>'Quarterly data'!#REF!</f>
        <v>#REF!</v>
      </c>
      <c r="AV122" s="424">
        <f>'Quarterly data'!AU142</f>
        <v>59</v>
      </c>
      <c r="AW122" s="424">
        <f>'Quarterly data'!AV142</f>
        <v>74</v>
      </c>
      <c r="AX122" s="424">
        <f>'Quarterly data'!AW142</f>
        <v>68</v>
      </c>
      <c r="AY122" s="424">
        <f>'Quarterly data'!AX142</f>
        <v>77</v>
      </c>
      <c r="AZ122" s="424">
        <f>'Quarterly data'!AY142</f>
        <v>44</v>
      </c>
      <c r="BA122" s="424">
        <f>'Quarterly data'!AZ142</f>
        <v>46</v>
      </c>
      <c r="BB122" s="424">
        <f>'Quarterly data'!BA142</f>
        <v>56</v>
      </c>
      <c r="BC122" s="424">
        <f>'Quarterly data'!BB142</f>
        <v>51</v>
      </c>
      <c r="BD122" s="424">
        <f>'Quarterly data'!BC142</f>
        <v>52</v>
      </c>
      <c r="BE122" s="424">
        <f>'Quarterly data'!BD142</f>
        <v>74</v>
      </c>
      <c r="BF122" s="424">
        <f>'Quarterly data'!BE142</f>
        <v>68</v>
      </c>
      <c r="BG122" s="424">
        <f>'Quarterly data'!BF142</f>
        <v>60</v>
      </c>
      <c r="BH122" s="424">
        <f>'Quarterly data'!BG142</f>
        <v>44</v>
      </c>
      <c r="BI122" s="424">
        <f>'Quarterly data'!BH142</f>
        <v>57</v>
      </c>
      <c r="BJ122" s="424">
        <f>'Quarterly data'!BI142</f>
        <v>61</v>
      </c>
      <c r="BK122" s="424">
        <f>'Quarterly data'!BJ142</f>
        <v>54</v>
      </c>
      <c r="BL122" s="424">
        <f>'Quarterly data'!BK142</f>
        <v>51</v>
      </c>
      <c r="BM122" s="424">
        <f>'Quarterly data'!BL142</f>
        <v>62</v>
      </c>
      <c r="BN122" s="424">
        <f>'Quarterly data'!BM142</f>
        <v>75</v>
      </c>
      <c r="BO122" s="424">
        <f>'Quarterly data'!BN142</f>
        <v>58</v>
      </c>
      <c r="BP122" s="424">
        <f>'Quarterly data'!BO142</f>
        <v>39</v>
      </c>
      <c r="BQ122" s="424">
        <f>'Quarterly data'!BP142</f>
        <v>43</v>
      </c>
      <c r="BR122" s="424">
        <f>'Quarterly data'!BQ142</f>
        <v>105</v>
      </c>
      <c r="BS122" s="424">
        <f>'Quarterly data'!BR142</f>
        <v>67</v>
      </c>
      <c r="BT122" s="424">
        <f>'Quarterly data'!BS142</f>
        <v>32</v>
      </c>
      <c r="BU122" s="424">
        <f>'Quarterly data'!BT142</f>
        <v>41</v>
      </c>
      <c r="BV122" s="424">
        <f>'Quarterly data'!BU142</f>
        <v>91</v>
      </c>
      <c r="BW122" s="424">
        <f>'Quarterly data'!BV142</f>
        <v>112</v>
      </c>
      <c r="BX122" s="424">
        <f>'Quarterly data'!BW142</f>
        <v>38</v>
      </c>
      <c r="BY122" s="424">
        <f>'Quarterly data'!BX142</f>
        <v>54</v>
      </c>
      <c r="BZ122" s="424">
        <f>'Quarterly data'!BY142</f>
        <v>81</v>
      </c>
      <c r="CA122" s="424">
        <f>'Quarterly data'!BZ142</f>
        <v>89</v>
      </c>
      <c r="CB122" s="424">
        <f>'Quarterly data'!CA142</f>
        <v>39</v>
      </c>
      <c r="CC122" s="424">
        <f>'Quarterly data'!CB142</f>
        <v>51</v>
      </c>
      <c r="CD122" s="424">
        <f>'Quarterly data'!CC142</f>
        <v>84</v>
      </c>
      <c r="CE122" s="424">
        <f>'Quarterly data'!CD142</f>
        <v>83</v>
      </c>
      <c r="CF122" s="424">
        <f>'Quarterly data'!CE142</f>
        <v>42</v>
      </c>
      <c r="CG122" s="424">
        <f>'Quarterly data'!CF142</f>
        <v>65</v>
      </c>
      <c r="CH122" s="424">
        <f>'Quarterly data'!CG142</f>
        <v>98</v>
      </c>
      <c r="CI122" s="424">
        <f>'Quarterly data'!CH142</f>
        <v>90</v>
      </c>
      <c r="CJ122" s="424">
        <f>'Quarterly data'!CI142</f>
        <v>71</v>
      </c>
      <c r="CK122" s="424">
        <f>'Quarterly data'!CJ142</f>
        <v>51</v>
      </c>
      <c r="CL122" s="424">
        <f>'Quarterly data'!CK142</f>
        <v>89</v>
      </c>
      <c r="CM122" s="424">
        <f>'Quarterly data'!CL142</f>
        <v>91</v>
      </c>
      <c r="CN122" s="424">
        <f>'Quarterly data'!CM142</f>
        <v>54</v>
      </c>
      <c r="CO122" s="424">
        <f>'Quarterly data'!CN142</f>
        <v>63</v>
      </c>
      <c r="CP122" s="424">
        <f>'Quarterly data'!CO142</f>
        <v>82</v>
      </c>
      <c r="CQ122" s="424">
        <f>'Quarterly data'!CP142</f>
        <v>107</v>
      </c>
      <c r="CR122" s="424">
        <f>'Quarterly data'!CQ142</f>
        <v>75</v>
      </c>
      <c r="CS122" s="424">
        <f>'Quarterly data'!CR142</f>
        <v>62</v>
      </c>
      <c r="CT122" s="424">
        <f>'Quarterly data'!CS142</f>
        <v>86</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t="e">
        <f>'Quarterly data'!#REF!</f>
        <v>#REF!</v>
      </c>
      <c r="AU123" s="423" t="e">
        <f>'Quarterly data'!#REF!</f>
        <v>#REF!</v>
      </c>
      <c r="AV123" s="423">
        <f>'Quarterly data'!AU143</f>
        <v>221</v>
      </c>
      <c r="AW123" s="423">
        <f>'Quarterly data'!AV143</f>
        <v>251</v>
      </c>
      <c r="AX123" s="423">
        <f>'Quarterly data'!AW143</f>
        <v>280</v>
      </c>
      <c r="AY123" s="423">
        <f>'Quarterly data'!AX143</f>
        <v>293</v>
      </c>
      <c r="AZ123" s="423">
        <f>'Quarterly data'!AY143</f>
        <v>270</v>
      </c>
      <c r="BA123" s="423">
        <f>'Quarterly data'!AZ143</f>
        <v>264</v>
      </c>
      <c r="BB123" s="423">
        <f>'Quarterly data'!BA143</f>
        <v>296</v>
      </c>
      <c r="BC123" s="423">
        <f>'Quarterly data'!BB143</f>
        <v>308</v>
      </c>
      <c r="BD123" s="423">
        <f>'Quarterly data'!BC143</f>
        <v>297</v>
      </c>
      <c r="BE123" s="423">
        <f>'Quarterly data'!BD143</f>
        <v>321</v>
      </c>
      <c r="BF123" s="423">
        <f>'Quarterly data'!BE143</f>
        <v>346</v>
      </c>
      <c r="BG123" s="423">
        <f>'Quarterly data'!BF143</f>
        <v>347</v>
      </c>
      <c r="BH123" s="423">
        <f>'Quarterly data'!BG143</f>
        <v>340</v>
      </c>
      <c r="BI123" s="423">
        <f>'Quarterly data'!BH143</f>
        <v>317</v>
      </c>
      <c r="BJ123" s="423">
        <f>'Quarterly data'!BI143</f>
        <v>323</v>
      </c>
      <c r="BK123" s="423">
        <f>'Quarterly data'!BJ143</f>
        <v>348</v>
      </c>
      <c r="BL123" s="423">
        <f>'Quarterly data'!BK143</f>
        <v>365</v>
      </c>
      <c r="BM123" s="423">
        <f>'Quarterly data'!BL143</f>
        <v>331</v>
      </c>
      <c r="BN123" s="423">
        <f>'Quarterly data'!BM143</f>
        <v>353</v>
      </c>
      <c r="BO123" s="423">
        <f>'Quarterly data'!BN143</f>
        <v>392</v>
      </c>
      <c r="BP123" s="423">
        <f>'Quarterly data'!BO143</f>
        <v>419</v>
      </c>
      <c r="BQ123" s="423">
        <f>'Quarterly data'!BP143</f>
        <v>377</v>
      </c>
      <c r="BR123" s="423">
        <f>'Quarterly data'!BQ143</f>
        <v>430</v>
      </c>
      <c r="BS123" s="423">
        <f>'Quarterly data'!BR143</f>
        <v>471</v>
      </c>
      <c r="BT123" s="423">
        <f>'Quarterly data'!BS143</f>
        <v>432</v>
      </c>
      <c r="BU123" s="423">
        <f>'Quarterly data'!BT143</f>
        <v>415</v>
      </c>
      <c r="BV123" s="423">
        <f>'Quarterly data'!BU143</f>
        <v>473</v>
      </c>
      <c r="BW123" s="423">
        <f>'Quarterly data'!BV143</f>
        <v>518</v>
      </c>
      <c r="BX123" s="423">
        <f>'Quarterly data'!BW143</f>
        <v>491</v>
      </c>
      <c r="BY123" s="423">
        <f>'Quarterly data'!BX143</f>
        <v>491</v>
      </c>
      <c r="BZ123" s="423">
        <f>'Quarterly data'!BY143</f>
        <v>511</v>
      </c>
      <c r="CA123" s="423">
        <f>'Quarterly data'!BZ143</f>
        <v>516</v>
      </c>
      <c r="CB123" s="423">
        <f>'Quarterly data'!CA143</f>
        <v>491</v>
      </c>
      <c r="CC123" s="423">
        <f>'Quarterly data'!CB143</f>
        <v>493</v>
      </c>
      <c r="CD123" s="423">
        <f>'Quarterly data'!CC143</f>
        <v>555</v>
      </c>
      <c r="CE123" s="423">
        <f>'Quarterly data'!CD143</f>
        <v>522</v>
      </c>
      <c r="CF123" s="423">
        <f>'Quarterly data'!CE143</f>
        <v>522</v>
      </c>
      <c r="CG123" s="423">
        <f>'Quarterly data'!CF143</f>
        <v>538</v>
      </c>
      <c r="CH123" s="423">
        <f>'Quarterly data'!CG143</f>
        <v>582</v>
      </c>
      <c r="CI123" s="423">
        <f>'Quarterly data'!CH143</f>
        <v>603</v>
      </c>
      <c r="CJ123" s="423">
        <f>'Quarterly data'!CI143</f>
        <v>608</v>
      </c>
      <c r="CK123" s="423">
        <f>'Quarterly data'!CJ143</f>
        <v>603</v>
      </c>
      <c r="CL123" s="423">
        <f>'Quarterly data'!CK143</f>
        <v>586</v>
      </c>
      <c r="CM123" s="423">
        <f>'Quarterly data'!CL143</f>
        <v>598</v>
      </c>
      <c r="CN123" s="423">
        <f>'Quarterly data'!CM143</f>
        <v>592</v>
      </c>
      <c r="CO123" s="423">
        <f>'Quarterly data'!CN143</f>
        <v>596</v>
      </c>
      <c r="CP123" s="423">
        <f>'Quarterly data'!CO143</f>
        <v>612</v>
      </c>
      <c r="CQ123" s="423">
        <f>'Quarterly data'!CP143</f>
        <v>631</v>
      </c>
      <c r="CR123" s="423">
        <f>'Quarterly data'!CQ143</f>
        <v>616</v>
      </c>
      <c r="CS123" s="423">
        <f>'Quarterly data'!CR143</f>
        <v>644</v>
      </c>
      <c r="CT123" s="423">
        <f>'Quarterly data'!CS143</f>
        <v>674</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t="e">
        <f>'Quarterly data'!#REF!</f>
        <v>#REF!</v>
      </c>
      <c r="AU124" s="424" t="e">
        <f>'Quarterly data'!#REF!</f>
        <v>#REF!</v>
      </c>
      <c r="AV124" s="424">
        <f>'Quarterly data'!AU144</f>
        <v>24</v>
      </c>
      <c r="AW124" s="424">
        <f>'Quarterly data'!AV144</f>
        <v>34</v>
      </c>
      <c r="AX124" s="424">
        <f>'Quarterly data'!AW144</f>
        <v>37</v>
      </c>
      <c r="AY124" s="424">
        <f>'Quarterly data'!AX144</f>
        <v>42</v>
      </c>
      <c r="AZ124" s="424">
        <f>'Quarterly data'!AY144</f>
        <v>50</v>
      </c>
      <c r="BA124" s="424">
        <f>'Quarterly data'!AZ144</f>
        <v>48</v>
      </c>
      <c r="BB124" s="424">
        <f>'Quarterly data'!BA144</f>
        <v>43</v>
      </c>
      <c r="BC124" s="424">
        <f>'Quarterly data'!BB144</f>
        <v>54</v>
      </c>
      <c r="BD124" s="424">
        <f>'Quarterly data'!BC144</f>
        <v>38</v>
      </c>
      <c r="BE124" s="424">
        <f>'Quarterly data'!BD144</f>
        <v>49</v>
      </c>
      <c r="BF124" s="424">
        <f>'Quarterly data'!BE144</f>
        <v>39</v>
      </c>
      <c r="BG124" s="424">
        <f>'Quarterly data'!BF144</f>
        <v>39</v>
      </c>
      <c r="BH124" s="424">
        <f>'Quarterly data'!BG144</f>
        <v>35</v>
      </c>
      <c r="BI124" s="424">
        <f>'Quarterly data'!BH144</f>
        <v>33</v>
      </c>
      <c r="BJ124" s="424">
        <f>'Quarterly data'!BI144</f>
        <v>38</v>
      </c>
      <c r="BK124" s="424">
        <f>'Quarterly data'!BJ144</f>
        <v>30</v>
      </c>
      <c r="BL124" s="424">
        <f>'Quarterly data'!BK144</f>
        <v>20</v>
      </c>
      <c r="BM124" s="424">
        <f>'Quarterly data'!BL144</f>
        <v>34</v>
      </c>
      <c r="BN124" s="424">
        <f>'Quarterly data'!BM144</f>
        <v>34</v>
      </c>
      <c r="BO124" s="424">
        <f>'Quarterly data'!BN144</f>
        <v>33</v>
      </c>
      <c r="BP124" s="424">
        <f>'Quarterly data'!BO144</f>
        <v>44</v>
      </c>
      <c r="BQ124" s="424">
        <f>'Quarterly data'!BP144</f>
        <v>38</v>
      </c>
      <c r="BR124" s="424">
        <f>'Quarterly data'!BQ144</f>
        <v>47</v>
      </c>
      <c r="BS124" s="424">
        <f>'Quarterly data'!BR144</f>
        <v>52</v>
      </c>
      <c r="BT124" s="424">
        <f>'Quarterly data'!BS144</f>
        <v>43</v>
      </c>
      <c r="BU124" s="424">
        <f>'Quarterly data'!BT144</f>
        <v>37</v>
      </c>
      <c r="BV124" s="424">
        <f>'Quarterly data'!BU144</f>
        <v>42</v>
      </c>
      <c r="BW124" s="424">
        <f>'Quarterly data'!BV144</f>
        <v>46</v>
      </c>
      <c r="BX124" s="424">
        <f>'Quarterly data'!BW144</f>
        <v>47</v>
      </c>
      <c r="BY124" s="424">
        <f>'Quarterly data'!BX144</f>
        <v>49</v>
      </c>
      <c r="BZ124" s="424">
        <f>'Quarterly data'!BY144</f>
        <v>51</v>
      </c>
      <c r="CA124" s="424">
        <f>'Quarterly data'!BZ144</f>
        <v>53</v>
      </c>
      <c r="CB124" s="424">
        <f>'Quarterly data'!CA144</f>
        <v>55</v>
      </c>
      <c r="CC124" s="424">
        <f>'Quarterly data'!CB144</f>
        <v>52</v>
      </c>
      <c r="CD124" s="424">
        <f>'Quarterly data'!CC144</f>
        <v>87</v>
      </c>
      <c r="CE124" s="424">
        <f>'Quarterly data'!CD144</f>
        <v>58</v>
      </c>
      <c r="CF124" s="424">
        <f>'Quarterly data'!CE144</f>
        <v>53</v>
      </c>
      <c r="CG124" s="424">
        <f>'Quarterly data'!CF144</f>
        <v>53</v>
      </c>
      <c r="CH124" s="424">
        <f>'Quarterly data'!CG144</f>
        <v>67</v>
      </c>
      <c r="CI124" s="424">
        <f>'Quarterly data'!CH144</f>
        <v>66</v>
      </c>
      <c r="CJ124" s="424">
        <f>'Quarterly data'!CI144</f>
        <v>60</v>
      </c>
      <c r="CK124" s="424">
        <f>'Quarterly data'!CJ144</f>
        <v>68</v>
      </c>
      <c r="CL124" s="424">
        <f>'Quarterly data'!CK144</f>
        <v>68</v>
      </c>
      <c r="CM124" s="424">
        <f>'Quarterly data'!CL144</f>
        <v>69</v>
      </c>
      <c r="CN124" s="424">
        <f>'Quarterly data'!CM144</f>
        <v>70</v>
      </c>
      <c r="CO124" s="424">
        <f>'Quarterly data'!CN144</f>
        <v>72</v>
      </c>
      <c r="CP124" s="424">
        <f>'Quarterly data'!CO144</f>
        <v>84</v>
      </c>
      <c r="CQ124" s="424">
        <f>'Quarterly data'!CP144</f>
        <v>92</v>
      </c>
      <c r="CR124" s="424">
        <f>'Quarterly data'!CQ144</f>
        <v>68</v>
      </c>
      <c r="CS124" s="424">
        <f>'Quarterly data'!CR144</f>
        <v>77</v>
      </c>
      <c r="CT124" s="424">
        <f>'Quarterly data'!CS144</f>
        <v>89</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t="e">
        <f>'Quarterly data'!#REF!</f>
        <v>#REF!</v>
      </c>
      <c r="AU125" s="425" t="e">
        <f>'Quarterly data'!#REF!</f>
        <v>#REF!</v>
      </c>
      <c r="AV125" s="425">
        <f>'Quarterly data'!AU145</f>
        <v>120</v>
      </c>
      <c r="AW125" s="425">
        <f>'Quarterly data'!AV145</f>
        <v>136</v>
      </c>
      <c r="AX125" s="425">
        <f>'Quarterly data'!AW145</f>
        <v>168</v>
      </c>
      <c r="AY125" s="425">
        <f>'Quarterly data'!AX145</f>
        <v>170</v>
      </c>
      <c r="AZ125" s="425">
        <f>'Quarterly data'!AY145</f>
        <v>131</v>
      </c>
      <c r="BA125" s="425">
        <f>'Quarterly data'!AZ145</f>
        <v>135</v>
      </c>
      <c r="BB125" s="425">
        <f>'Quarterly data'!BA145</f>
        <v>167</v>
      </c>
      <c r="BC125" s="425">
        <f>'Quarterly data'!BB145</f>
        <v>165</v>
      </c>
      <c r="BD125" s="425">
        <f>'Quarterly data'!BC145</f>
        <v>142</v>
      </c>
      <c r="BE125" s="425">
        <f>'Quarterly data'!BD145</f>
        <v>155</v>
      </c>
      <c r="BF125" s="425">
        <f>'Quarterly data'!BE145</f>
        <v>169</v>
      </c>
      <c r="BG125" s="425">
        <f>'Quarterly data'!BF145</f>
        <v>164</v>
      </c>
      <c r="BH125" s="425">
        <f>'Quarterly data'!BG145</f>
        <v>147</v>
      </c>
      <c r="BI125" s="425">
        <f>'Quarterly data'!BH145</f>
        <v>156</v>
      </c>
      <c r="BJ125" s="425">
        <f>'Quarterly data'!BI145</f>
        <v>171</v>
      </c>
      <c r="BK125" s="425">
        <f>'Quarterly data'!BJ145</f>
        <v>174</v>
      </c>
      <c r="BL125" s="425">
        <f>'Quarterly data'!BK145</f>
        <v>170</v>
      </c>
      <c r="BM125" s="425">
        <f>'Quarterly data'!BL145</f>
        <v>164</v>
      </c>
      <c r="BN125" s="425">
        <f>'Quarterly data'!BM145</f>
        <v>185</v>
      </c>
      <c r="BO125" s="425">
        <f>'Quarterly data'!BN145</f>
        <v>189</v>
      </c>
      <c r="BP125" s="425">
        <f>'Quarterly data'!BO145</f>
        <v>171</v>
      </c>
      <c r="BQ125" s="425">
        <f>'Quarterly data'!BP145</f>
        <v>176</v>
      </c>
      <c r="BR125" s="425">
        <f>'Quarterly data'!BQ145</f>
        <v>213</v>
      </c>
      <c r="BS125" s="425">
        <f>'Quarterly data'!BR145</f>
        <v>209</v>
      </c>
      <c r="BT125" s="425">
        <f>'Quarterly data'!BS145</f>
        <v>187</v>
      </c>
      <c r="BU125" s="425">
        <f>'Quarterly data'!BT145</f>
        <v>189</v>
      </c>
      <c r="BV125" s="425">
        <f>'Quarterly data'!BU145</f>
        <v>219</v>
      </c>
      <c r="BW125" s="425">
        <f>'Quarterly data'!BV145</f>
        <v>219</v>
      </c>
      <c r="BX125" s="425">
        <f>'Quarterly data'!BW145</f>
        <v>205</v>
      </c>
      <c r="BY125" s="425">
        <f>'Quarterly data'!BX145</f>
        <v>210</v>
      </c>
      <c r="BZ125" s="425">
        <f>'Quarterly data'!BY145</f>
        <v>224</v>
      </c>
      <c r="CA125" s="425">
        <f>'Quarterly data'!BZ145</f>
        <v>212</v>
      </c>
      <c r="CB125" s="425">
        <f>'Quarterly data'!CA145</f>
        <v>176</v>
      </c>
      <c r="CC125" s="425">
        <f>'Quarterly data'!CB145</f>
        <v>182</v>
      </c>
      <c r="CD125" s="425">
        <f>'Quarterly data'!CC145</f>
        <v>194</v>
      </c>
      <c r="CE125" s="425">
        <f>'Quarterly data'!CD145</f>
        <v>192</v>
      </c>
      <c r="CF125" s="425">
        <f>'Quarterly data'!CE145</f>
        <v>193</v>
      </c>
      <c r="CG125" s="425">
        <f>'Quarterly data'!CF145</f>
        <v>196</v>
      </c>
      <c r="CH125" s="425">
        <f>'Quarterly data'!CG145</f>
        <v>208</v>
      </c>
      <c r="CI125" s="425">
        <f>'Quarterly data'!CH145</f>
        <v>208</v>
      </c>
      <c r="CJ125" s="425">
        <f>'Quarterly data'!CI145</f>
        <v>218</v>
      </c>
      <c r="CK125" s="425">
        <f>'Quarterly data'!CJ145</f>
        <v>219</v>
      </c>
      <c r="CL125" s="425">
        <f>'Quarterly data'!CK145</f>
        <v>211</v>
      </c>
      <c r="CM125" s="425">
        <f>'Quarterly data'!CL145</f>
        <v>212</v>
      </c>
      <c r="CN125" s="425">
        <f>'Quarterly data'!CM145</f>
        <v>225</v>
      </c>
      <c r="CO125" s="425">
        <f>'Quarterly data'!CN145</f>
        <v>232</v>
      </c>
      <c r="CP125" s="425">
        <f>'Quarterly data'!CO145</f>
        <v>225</v>
      </c>
      <c r="CQ125" s="425">
        <f>'Quarterly data'!CP145</f>
        <v>233</v>
      </c>
      <c r="CR125" s="425">
        <f>'Quarterly data'!CQ145</f>
        <v>251</v>
      </c>
      <c r="CS125" s="425">
        <f>'Quarterly data'!CR145</f>
        <v>264</v>
      </c>
      <c r="CT125" s="425">
        <f>'Quarterly data'!CS145</f>
        <v>257</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t="e">
        <f>'Quarterly data'!#REF!</f>
        <v>#REF!</v>
      </c>
      <c r="AU126" s="426" t="e">
        <f>'Quarterly data'!#REF!</f>
        <v>#REF!</v>
      </c>
      <c r="AV126" s="426">
        <f>'Quarterly data'!AU146</f>
        <v>77</v>
      </c>
      <c r="AW126" s="426">
        <f>'Quarterly data'!AV146</f>
        <v>86</v>
      </c>
      <c r="AX126" s="426">
        <f>'Quarterly data'!AW146</f>
        <v>86</v>
      </c>
      <c r="AY126" s="426">
        <f>'Quarterly data'!AX146</f>
        <v>93</v>
      </c>
      <c r="AZ126" s="426">
        <f>'Quarterly data'!AY146</f>
        <v>99</v>
      </c>
      <c r="BA126" s="426">
        <f>'Quarterly data'!AZ146</f>
        <v>92</v>
      </c>
      <c r="BB126" s="426">
        <f>'Quarterly data'!BA146</f>
        <v>97</v>
      </c>
      <c r="BC126" s="426">
        <f>'Quarterly data'!BB146</f>
        <v>104</v>
      </c>
      <c r="BD126" s="426">
        <f>'Quarterly data'!BC146</f>
        <v>114</v>
      </c>
      <c r="BE126" s="426">
        <f>'Quarterly data'!BD146</f>
        <v>120</v>
      </c>
      <c r="BF126" s="426">
        <f>'Quarterly data'!BE146</f>
        <v>133</v>
      </c>
      <c r="BG126" s="426">
        <f>'Quarterly data'!BF146</f>
        <v>136</v>
      </c>
      <c r="BH126" s="426">
        <f>'Quarterly data'!BG146</f>
        <v>143</v>
      </c>
      <c r="BI126" s="426">
        <f>'Quarterly data'!BH146</f>
        <v>121</v>
      </c>
      <c r="BJ126" s="426">
        <f>'Quarterly data'!BI146</f>
        <v>114</v>
      </c>
      <c r="BK126" s="426">
        <f>'Quarterly data'!BJ146</f>
        <v>132</v>
      </c>
      <c r="BL126" s="426">
        <f>'Quarterly data'!BK146</f>
        <v>149</v>
      </c>
      <c r="BM126" s="426">
        <f>'Quarterly data'!BL146</f>
        <v>124</v>
      </c>
      <c r="BN126" s="426">
        <f>'Quarterly data'!BM146</f>
        <v>127</v>
      </c>
      <c r="BO126" s="426">
        <f>'Quarterly data'!BN146</f>
        <v>153</v>
      </c>
      <c r="BP126" s="426">
        <f>'Quarterly data'!BO146</f>
        <v>185</v>
      </c>
      <c r="BQ126" s="426">
        <f>'Quarterly data'!BP146</f>
        <v>149</v>
      </c>
      <c r="BR126" s="426">
        <f>'Quarterly data'!BQ146</f>
        <v>159</v>
      </c>
      <c r="BS126" s="426">
        <f>'Quarterly data'!BR146</f>
        <v>193</v>
      </c>
      <c r="BT126" s="426">
        <f>'Quarterly data'!BS146</f>
        <v>184</v>
      </c>
      <c r="BU126" s="426">
        <f>'Quarterly data'!BT146</f>
        <v>173</v>
      </c>
      <c r="BV126" s="426">
        <f>'Quarterly data'!BU146</f>
        <v>196</v>
      </c>
      <c r="BW126" s="426">
        <f>'Quarterly data'!BV146</f>
        <v>232</v>
      </c>
      <c r="BX126" s="426">
        <f>'Quarterly data'!BW146</f>
        <v>219</v>
      </c>
      <c r="BY126" s="426">
        <f>'Quarterly data'!BX146</f>
        <v>210</v>
      </c>
      <c r="BZ126" s="426">
        <f>'Quarterly data'!BY146</f>
        <v>214</v>
      </c>
      <c r="CA126" s="426">
        <f>'Quarterly data'!BZ146</f>
        <v>227</v>
      </c>
      <c r="CB126" s="426">
        <f>'Quarterly data'!CA146</f>
        <v>235</v>
      </c>
      <c r="CC126" s="426">
        <f>'Quarterly data'!CB146</f>
        <v>235</v>
      </c>
      <c r="CD126" s="426">
        <f>'Quarterly data'!CC146</f>
        <v>240</v>
      </c>
      <c r="CE126" s="426">
        <f>'Quarterly data'!CD146</f>
        <v>245</v>
      </c>
      <c r="CF126" s="426">
        <f>'Quarterly data'!CE146</f>
        <v>252</v>
      </c>
      <c r="CG126" s="426">
        <f>'Quarterly data'!CF146</f>
        <v>265</v>
      </c>
      <c r="CH126" s="426">
        <f>'Quarterly data'!CG146</f>
        <v>281</v>
      </c>
      <c r="CI126" s="426">
        <f>'Quarterly data'!CH146</f>
        <v>305</v>
      </c>
      <c r="CJ126" s="426">
        <f>'Quarterly data'!CI146</f>
        <v>305</v>
      </c>
      <c r="CK126" s="426">
        <f>'Quarterly data'!CJ146</f>
        <v>286</v>
      </c>
      <c r="CL126" s="426">
        <f>'Quarterly data'!CK146</f>
        <v>277</v>
      </c>
      <c r="CM126" s="426">
        <f>'Quarterly data'!CL146</f>
        <v>288</v>
      </c>
      <c r="CN126" s="426">
        <f>'Quarterly data'!CM146</f>
        <v>262</v>
      </c>
      <c r="CO126" s="426">
        <f>'Quarterly data'!CN146</f>
        <v>251</v>
      </c>
      <c r="CP126" s="426">
        <f>'Quarterly data'!CO146</f>
        <v>264</v>
      </c>
      <c r="CQ126" s="426">
        <f>'Quarterly data'!CP146</f>
        <v>266</v>
      </c>
      <c r="CR126" s="426">
        <f>'Quarterly data'!CQ146</f>
        <v>250</v>
      </c>
      <c r="CS126" s="426">
        <f>'Quarterly data'!CR146</f>
        <v>253</v>
      </c>
      <c r="CT126" s="426">
        <f>'Quarterly data'!CS146</f>
        <v>282</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t="e">
        <f>'Quarterly data'!#REF!</f>
        <v>#REF!</v>
      </c>
      <c r="AU127" s="423" t="e">
        <f>'Quarterly data'!#REF!</f>
        <v>#REF!</v>
      </c>
      <c r="AV127" s="423">
        <f>'Quarterly data'!AU147</f>
        <v>549</v>
      </c>
      <c r="AW127" s="423">
        <f>'Quarterly data'!AV147</f>
        <v>625</v>
      </c>
      <c r="AX127" s="423">
        <f>'Quarterly data'!AW147</f>
        <v>649</v>
      </c>
      <c r="AY127" s="423">
        <f>'Quarterly data'!AX147</f>
        <v>637</v>
      </c>
      <c r="AZ127" s="423">
        <f>'Quarterly data'!AY147</f>
        <v>637</v>
      </c>
      <c r="BA127" s="423">
        <f>'Quarterly data'!AZ147</f>
        <v>687</v>
      </c>
      <c r="BB127" s="423">
        <f>'Quarterly data'!BA147</f>
        <v>703</v>
      </c>
      <c r="BC127" s="423">
        <f>'Quarterly data'!BB147</f>
        <v>734</v>
      </c>
      <c r="BD127" s="423">
        <f>'Quarterly data'!BC147</f>
        <v>704</v>
      </c>
      <c r="BE127" s="423">
        <f>'Quarterly data'!BD147</f>
        <v>788</v>
      </c>
      <c r="BF127" s="423">
        <f>'Quarterly data'!BE147</f>
        <v>810</v>
      </c>
      <c r="BG127" s="423">
        <f>'Quarterly data'!BF147</f>
        <v>840</v>
      </c>
      <c r="BH127" s="423">
        <f>'Quarterly data'!BG147</f>
        <v>823</v>
      </c>
      <c r="BI127" s="423">
        <f>'Quarterly data'!BH147</f>
        <v>820</v>
      </c>
      <c r="BJ127" s="423">
        <f>'Quarterly data'!BI147</f>
        <v>838</v>
      </c>
      <c r="BK127" s="423">
        <f>'Quarterly data'!BJ147</f>
        <v>856</v>
      </c>
      <c r="BL127" s="423">
        <f>'Quarterly data'!BK147</f>
        <v>870</v>
      </c>
      <c r="BM127" s="423">
        <f>'Quarterly data'!BL147</f>
        <v>887</v>
      </c>
      <c r="BN127" s="423">
        <f>'Quarterly data'!BM147</f>
        <v>917</v>
      </c>
      <c r="BO127" s="423">
        <f>'Quarterly data'!BN147</f>
        <v>970</v>
      </c>
      <c r="BP127" s="423">
        <f>'Quarterly data'!BO147</f>
        <v>948</v>
      </c>
      <c r="BQ127" s="423">
        <f>'Quarterly data'!BP147</f>
        <v>935</v>
      </c>
      <c r="BR127" s="423">
        <f>'Quarterly data'!BQ147</f>
        <v>1022</v>
      </c>
      <c r="BS127" s="423">
        <f>'Quarterly data'!BR147</f>
        <v>1031</v>
      </c>
      <c r="BT127" s="423">
        <f>'Quarterly data'!BS147</f>
        <v>1065</v>
      </c>
      <c r="BU127" s="423">
        <f>'Quarterly data'!BT147</f>
        <v>1076</v>
      </c>
      <c r="BV127" s="423">
        <f>'Quarterly data'!BU147</f>
        <v>1121</v>
      </c>
      <c r="BW127" s="423">
        <f>'Quarterly data'!BV147</f>
        <v>1130</v>
      </c>
      <c r="BX127" s="423">
        <f>'Quarterly data'!BW147</f>
        <v>1108</v>
      </c>
      <c r="BY127" s="423">
        <f>'Quarterly data'!BX147</f>
        <v>1149</v>
      </c>
      <c r="BZ127" s="423">
        <f>'Quarterly data'!BY147</f>
        <v>1151</v>
      </c>
      <c r="CA127" s="423">
        <f>'Quarterly data'!BZ147</f>
        <v>1214</v>
      </c>
      <c r="CB127" s="423">
        <f>'Quarterly data'!CA147</f>
        <v>1195</v>
      </c>
      <c r="CC127" s="423">
        <f>'Quarterly data'!CB147</f>
        <v>1217</v>
      </c>
      <c r="CD127" s="423">
        <f>'Quarterly data'!CC147</f>
        <v>1256</v>
      </c>
      <c r="CE127" s="423">
        <f>'Quarterly data'!CD147</f>
        <v>1276</v>
      </c>
      <c r="CF127" s="423">
        <f>'Quarterly data'!CE147</f>
        <v>1318</v>
      </c>
      <c r="CG127" s="423">
        <f>'Quarterly data'!CF147</f>
        <v>1347</v>
      </c>
      <c r="CH127" s="423">
        <f>'Quarterly data'!CG147</f>
        <v>1383</v>
      </c>
      <c r="CI127" s="423">
        <f>'Quarterly data'!CH147</f>
        <v>1412</v>
      </c>
      <c r="CJ127" s="423">
        <f>'Quarterly data'!CI147</f>
        <v>1442</v>
      </c>
      <c r="CK127" s="423">
        <f>'Quarterly data'!CJ147</f>
        <v>1468</v>
      </c>
      <c r="CL127" s="423">
        <f>'Quarterly data'!CK147</f>
        <v>1465</v>
      </c>
      <c r="CM127" s="423">
        <f>'Quarterly data'!CL147</f>
        <v>1475</v>
      </c>
      <c r="CN127" s="423">
        <f>'Quarterly data'!CM147</f>
        <v>1474</v>
      </c>
      <c r="CO127" s="423">
        <f>'Quarterly data'!CN147</f>
        <v>1528</v>
      </c>
      <c r="CP127" s="423">
        <f>'Quarterly data'!CO147</f>
        <v>1596</v>
      </c>
      <c r="CQ127" s="423">
        <f>'Quarterly data'!CP147</f>
        <v>1579</v>
      </c>
      <c r="CR127" s="423">
        <f>'Quarterly data'!CQ147</f>
        <v>1653</v>
      </c>
      <c r="CS127" s="423">
        <f>'Quarterly data'!CR147</f>
        <v>1649</v>
      </c>
      <c r="CT127" s="423">
        <f>'Quarterly data'!CS147</f>
        <v>1714</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t="e">
        <f>'Quarterly data'!#REF!</f>
        <v>#REF!</v>
      </c>
      <c r="AU128" s="426" t="e">
        <f>'Quarterly data'!#REF!</f>
        <v>#REF!</v>
      </c>
      <c r="AV128" s="426">
        <f>'Quarterly data'!AU148</f>
        <v>43</v>
      </c>
      <c r="AW128" s="426">
        <f>'Quarterly data'!AV148</f>
        <v>49</v>
      </c>
      <c r="AX128" s="426">
        <f>'Quarterly data'!AW148</f>
        <v>51</v>
      </c>
      <c r="AY128" s="426">
        <f>'Quarterly data'!AX148</f>
        <v>52</v>
      </c>
      <c r="AZ128" s="426">
        <f>'Quarterly data'!AY148</f>
        <v>52</v>
      </c>
      <c r="BA128" s="426">
        <f>'Quarterly data'!AZ148</f>
        <v>51</v>
      </c>
      <c r="BB128" s="426">
        <f>'Quarterly data'!BA148</f>
        <v>50</v>
      </c>
      <c r="BC128" s="426">
        <f>'Quarterly data'!BB148</f>
        <v>51</v>
      </c>
      <c r="BD128" s="426">
        <f>'Quarterly data'!BC148</f>
        <v>53</v>
      </c>
      <c r="BE128" s="426">
        <f>'Quarterly data'!BD148</f>
        <v>53</v>
      </c>
      <c r="BF128" s="426">
        <f>'Quarterly data'!BE148</f>
        <v>55</v>
      </c>
      <c r="BG128" s="426">
        <f>'Quarterly data'!BF148</f>
        <v>54</v>
      </c>
      <c r="BH128" s="426">
        <f>'Quarterly data'!BG148</f>
        <v>57</v>
      </c>
      <c r="BI128" s="426">
        <f>'Quarterly data'!BH148</f>
        <v>59</v>
      </c>
      <c r="BJ128" s="426">
        <f>'Quarterly data'!BI148</f>
        <v>58</v>
      </c>
      <c r="BK128" s="426">
        <f>'Quarterly data'!BJ148</f>
        <v>57</v>
      </c>
      <c r="BL128" s="426">
        <f>'Quarterly data'!BK148</f>
        <v>60</v>
      </c>
      <c r="BM128" s="426">
        <f>'Quarterly data'!BL148</f>
        <v>67</v>
      </c>
      <c r="BN128" s="426">
        <f>'Quarterly data'!BM148</f>
        <v>67</v>
      </c>
      <c r="BO128" s="426">
        <f>'Quarterly data'!BN148</f>
        <v>71</v>
      </c>
      <c r="BP128" s="426">
        <f>'Quarterly data'!BO148</f>
        <v>64</v>
      </c>
      <c r="BQ128" s="426">
        <f>'Quarterly data'!BP148</f>
        <v>64</v>
      </c>
      <c r="BR128" s="426">
        <f>'Quarterly data'!BQ148</f>
        <v>86</v>
      </c>
      <c r="BS128" s="426">
        <f>'Quarterly data'!BR148</f>
        <v>90</v>
      </c>
      <c r="BT128" s="426">
        <f>'Quarterly data'!BS148</f>
        <v>91</v>
      </c>
      <c r="BU128" s="426">
        <f>'Quarterly data'!BT148</f>
        <v>80</v>
      </c>
      <c r="BV128" s="426">
        <f>'Quarterly data'!BU148</f>
        <v>95</v>
      </c>
      <c r="BW128" s="426">
        <f>'Quarterly data'!BV148</f>
        <v>104</v>
      </c>
      <c r="BX128" s="426">
        <f>'Quarterly data'!BW148</f>
        <v>97</v>
      </c>
      <c r="BY128" s="426">
        <f>'Quarterly data'!BX148</f>
        <v>95</v>
      </c>
      <c r="BZ128" s="426">
        <f>'Quarterly data'!BY148</f>
        <v>101</v>
      </c>
      <c r="CA128" s="426">
        <f>'Quarterly data'!BZ148</f>
        <v>111</v>
      </c>
      <c r="CB128" s="426">
        <f>'Quarterly data'!CA148</f>
        <v>103</v>
      </c>
      <c r="CC128" s="426">
        <f>'Quarterly data'!CB148</f>
        <v>103</v>
      </c>
      <c r="CD128" s="426">
        <f>'Quarterly data'!CC148</f>
        <v>114</v>
      </c>
      <c r="CE128" s="426">
        <f>'Quarterly data'!CD148</f>
        <v>112</v>
      </c>
      <c r="CF128" s="426">
        <f>'Quarterly data'!CE148</f>
        <v>114</v>
      </c>
      <c r="CG128" s="426">
        <f>'Quarterly data'!CF148</f>
        <v>105</v>
      </c>
      <c r="CH128" s="426">
        <f>'Quarterly data'!CG148</f>
        <v>115</v>
      </c>
      <c r="CI128" s="426">
        <f>'Quarterly data'!CH148</f>
        <v>121</v>
      </c>
      <c r="CJ128" s="426">
        <f>'Quarterly data'!CI148</f>
        <v>124</v>
      </c>
      <c r="CK128" s="426">
        <f>'Quarterly data'!CJ148</f>
        <v>118</v>
      </c>
      <c r="CL128" s="426">
        <f>'Quarterly data'!CK148</f>
        <v>131</v>
      </c>
      <c r="CM128" s="426">
        <f>'Quarterly data'!CL148</f>
        <v>132</v>
      </c>
      <c r="CN128" s="426">
        <f>'Quarterly data'!CM148</f>
        <v>122</v>
      </c>
      <c r="CO128" s="426">
        <f>'Quarterly data'!CN148</f>
        <v>128</v>
      </c>
      <c r="CP128" s="426">
        <f>'Quarterly data'!CO148</f>
        <v>147</v>
      </c>
      <c r="CQ128" s="426">
        <f>'Quarterly data'!CP148</f>
        <v>120</v>
      </c>
      <c r="CR128" s="426">
        <f>'Quarterly data'!CQ148</f>
        <v>136</v>
      </c>
      <c r="CS128" s="426">
        <f>'Quarterly data'!CR148</f>
        <v>131</v>
      </c>
      <c r="CT128" s="426">
        <f>'Quarterly data'!CS148</f>
        <v>141</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t="e">
        <f>'Quarterly data'!#REF!</f>
        <v>#REF!</v>
      </c>
      <c r="AU129" s="423" t="e">
        <f>'Quarterly data'!#REF!</f>
        <v>#REF!</v>
      </c>
      <c r="AV129" s="423">
        <f>'Quarterly data'!AU149</f>
        <v>99</v>
      </c>
      <c r="AW129" s="423">
        <f>'Quarterly data'!AV149</f>
        <v>91</v>
      </c>
      <c r="AX129" s="423">
        <f>'Quarterly data'!AW149</f>
        <v>101</v>
      </c>
      <c r="AY129" s="423">
        <f>'Quarterly data'!AX149</f>
        <v>103</v>
      </c>
      <c r="AZ129" s="423">
        <f>'Quarterly data'!AY149</f>
        <v>114</v>
      </c>
      <c r="BA129" s="423">
        <f>'Quarterly data'!AZ149</f>
        <v>95</v>
      </c>
      <c r="BB129" s="423">
        <f>'Quarterly data'!BA149</f>
        <v>97</v>
      </c>
      <c r="BC129" s="423">
        <f>'Quarterly data'!BB149</f>
        <v>105</v>
      </c>
      <c r="BD129" s="423">
        <f>'Quarterly data'!BC149</f>
        <v>120</v>
      </c>
      <c r="BE129" s="423">
        <f>'Quarterly data'!BD149</f>
        <v>102</v>
      </c>
      <c r="BF129" s="423">
        <f>'Quarterly data'!BE149</f>
        <v>121</v>
      </c>
      <c r="BG129" s="423">
        <f>'Quarterly data'!BF149</f>
        <v>116</v>
      </c>
      <c r="BH129" s="423">
        <f>'Quarterly data'!BG149</f>
        <v>121</v>
      </c>
      <c r="BI129" s="423">
        <f>'Quarterly data'!BH149</f>
        <v>119</v>
      </c>
      <c r="BJ129" s="423">
        <f>'Quarterly data'!BI149</f>
        <v>126</v>
      </c>
      <c r="BK129" s="423">
        <f>'Quarterly data'!BJ149</f>
        <v>137</v>
      </c>
      <c r="BL129" s="423">
        <f>'Quarterly data'!BK149</f>
        <v>124</v>
      </c>
      <c r="BM129" s="423">
        <f>'Quarterly data'!BL149</f>
        <v>133</v>
      </c>
      <c r="BN129" s="423">
        <f>'Quarterly data'!BM149</f>
        <v>134</v>
      </c>
      <c r="BO129" s="423">
        <f>'Quarterly data'!BN149</f>
        <v>137</v>
      </c>
      <c r="BP129" s="423">
        <f>'Quarterly data'!BO149</f>
        <v>129</v>
      </c>
      <c r="BQ129" s="423">
        <f>'Quarterly data'!BP149</f>
        <v>131</v>
      </c>
      <c r="BR129" s="423">
        <f>'Quarterly data'!BQ149</f>
        <v>138</v>
      </c>
      <c r="BS129" s="423">
        <f>'Quarterly data'!BR149</f>
        <v>139</v>
      </c>
      <c r="BT129" s="423">
        <f>'Quarterly data'!BS149</f>
        <v>138</v>
      </c>
      <c r="BU129" s="423">
        <f>'Quarterly data'!BT149</f>
        <v>133</v>
      </c>
      <c r="BV129" s="423">
        <f>'Quarterly data'!BU149</f>
        <v>147</v>
      </c>
      <c r="BW129" s="423">
        <f>'Quarterly data'!BV149</f>
        <v>127</v>
      </c>
      <c r="BX129" s="423">
        <f>'Quarterly data'!BW149</f>
        <v>119</v>
      </c>
      <c r="BY129" s="423">
        <f>'Quarterly data'!BX149</f>
        <v>132</v>
      </c>
      <c r="BZ129" s="423">
        <f>'Quarterly data'!BY149</f>
        <v>135</v>
      </c>
      <c r="CA129" s="423">
        <f>'Quarterly data'!BZ149</f>
        <v>141</v>
      </c>
      <c r="CB129" s="423">
        <f>'Quarterly data'!CA149</f>
        <v>138</v>
      </c>
      <c r="CC129" s="423">
        <f>'Quarterly data'!CB149</f>
        <v>140</v>
      </c>
      <c r="CD129" s="423">
        <f>'Quarterly data'!CC149</f>
        <v>144</v>
      </c>
      <c r="CE129" s="423">
        <f>'Quarterly data'!CD149</f>
        <v>148</v>
      </c>
      <c r="CF129" s="423">
        <f>'Quarterly data'!CE149</f>
        <v>154</v>
      </c>
      <c r="CG129" s="423">
        <f>'Quarterly data'!CF149</f>
        <v>163</v>
      </c>
      <c r="CH129" s="423">
        <f>'Quarterly data'!CG149</f>
        <v>164</v>
      </c>
      <c r="CI129" s="423">
        <f>'Quarterly data'!CH149</f>
        <v>170</v>
      </c>
      <c r="CJ129" s="423">
        <f>'Quarterly data'!CI149</f>
        <v>170</v>
      </c>
      <c r="CK129" s="423">
        <f>'Quarterly data'!CJ149</f>
        <v>178</v>
      </c>
      <c r="CL129" s="423">
        <f>'Quarterly data'!CK149</f>
        <v>169</v>
      </c>
      <c r="CM129" s="423">
        <f>'Quarterly data'!CL149</f>
        <v>162</v>
      </c>
      <c r="CN129" s="423">
        <f>'Quarterly data'!CM149</f>
        <v>161</v>
      </c>
      <c r="CO129" s="423">
        <f>'Quarterly data'!CN149</f>
        <v>162</v>
      </c>
      <c r="CP129" s="423">
        <f>'Quarterly data'!CO149</f>
        <v>167</v>
      </c>
      <c r="CQ129" s="423">
        <f>'Quarterly data'!CP149</f>
        <v>172</v>
      </c>
      <c r="CR129" s="423">
        <f>'Quarterly data'!CQ149</f>
        <v>176</v>
      </c>
      <c r="CS129" s="423">
        <f>'Quarterly data'!CR149</f>
        <v>176</v>
      </c>
      <c r="CT129" s="423">
        <f>'Quarterly data'!CS149</f>
        <v>178</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226.30058736755981</v>
      </c>
      <c r="CM158" s="351">
        <f>'Quarterly data'!CN188</f>
        <v>258.50201660421612</v>
      </c>
      <c r="CN158" s="351">
        <f>'Quarterly data'!CO188</f>
        <v>281.50298744874965</v>
      </c>
      <c r="CO158" s="351">
        <f>'Quarterly data'!CP188</f>
        <v>287.82410695563021</v>
      </c>
      <c r="CP158" s="351">
        <f>'Quarterly data'!CQ188</f>
        <v>283.17235425215995</v>
      </c>
      <c r="CQ158" s="351">
        <f>'Quarterly data'!CR188</f>
        <v>293.20202304602071</v>
      </c>
      <c r="CR158" s="351">
        <f>'Quarterly data'!CS188</f>
        <v>289.01283772120746</v>
      </c>
      <c r="CS158" s="351">
        <f>'Quarterly data'!CT188</f>
        <v>275.43705370013373</v>
      </c>
      <c r="CT158" s="351">
        <f>'Quarterly data'!CU188</f>
        <v>261.55814890785075</v>
      </c>
      <c r="CU158" s="351">
        <f>'Quarterly data'!CV188</f>
        <v>282.27442884975227</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483.33518578672749</v>
      </c>
      <c r="CM171" s="351">
        <f>'Quarterly data'!CN201</f>
        <v>515.12058607308995</v>
      </c>
      <c r="CN171" s="351">
        <f>'Quarterly data'!CO201</f>
        <v>547.96375215085993</v>
      </c>
      <c r="CO171" s="351">
        <f>'Quarterly data'!CP201</f>
        <v>547.92681615691117</v>
      </c>
      <c r="CP171" s="351">
        <f>'Quarterly data'!CQ201</f>
        <v>566.51987482244272</v>
      </c>
      <c r="CQ171" s="351">
        <f>'Quarterly data'!CR201</f>
        <v>552.68084527978203</v>
      </c>
      <c r="CR171" s="351">
        <f>'Quarterly data'!CS201</f>
        <v>609.81658965640293</v>
      </c>
      <c r="CS171" s="351">
        <f>'Quarterly data'!CT201</f>
        <v>634.65443392118925</v>
      </c>
      <c r="CT171" s="351">
        <f>'Quarterly data'!CU201</f>
        <v>576.75290197554591</v>
      </c>
      <c r="CU171" s="351">
        <f>'Quarterly data'!CV201</f>
        <v>684.74909990314541</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239.22771738517491</v>
      </c>
      <c r="CM189" s="351">
        <f>'Quarterly data'!CN219</f>
        <v>244.56359349772342</v>
      </c>
      <c r="CN189" s="351">
        <f>'Quarterly data'!CO219</f>
        <v>290.01687594176565</v>
      </c>
      <c r="CO189" s="351">
        <f>'Quarterly data'!CP219</f>
        <v>282.41977239841469</v>
      </c>
      <c r="CP189" s="351">
        <f>'Quarterly data'!CQ219</f>
        <v>266.32156569325895</v>
      </c>
      <c r="CQ189" s="351">
        <f>'Quarterly data'!CR219</f>
        <v>237.91734560878149</v>
      </c>
      <c r="CR189" s="351">
        <f>'Quarterly data'!CS219</f>
        <v>283.82063734956893</v>
      </c>
      <c r="CS189" s="351">
        <f>'Quarterly data'!CT219</f>
        <v>269.17400513587211</v>
      </c>
      <c r="CT189" s="351">
        <f>'Quarterly data'!CU219</f>
        <v>257.71073993275763</v>
      </c>
      <c r="CU189" s="351">
        <f>'Quarterly data'!CV219</f>
        <v>227.4876508315007</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40.518238626933979</v>
      </c>
      <c r="CM192" s="351">
        <f>'Quarterly data'!CN222</f>
        <v>38.514091012517277</v>
      </c>
      <c r="CN192" s="351">
        <f>'Quarterly data'!CO222</f>
        <v>53.41311475813994</v>
      </c>
      <c r="CO192" s="351">
        <f>'Quarterly data'!CP222</f>
        <v>50.98338718189332</v>
      </c>
      <c r="CP192" s="351">
        <f>'Quarterly data'!CQ222</f>
        <v>44.863501121770881</v>
      </c>
      <c r="CQ192" s="351">
        <f>'Quarterly data'!CR222</f>
        <v>39.335849139338023</v>
      </c>
      <c r="CR192" s="351">
        <f>'Quarterly data'!CS222</f>
        <v>54.168035046126889</v>
      </c>
      <c r="CS192" s="351">
        <f>'Quarterly data'!CT222</f>
        <v>49.687992055344473</v>
      </c>
      <c r="CT192" s="351">
        <f>'Quarterly data'!CU222</f>
        <v>52.908052645824426</v>
      </c>
      <c r="CU192" s="351">
        <f>'Quarterly data'!CV222</f>
        <v>39.343535821734264</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-64.950472629430266</v>
      </c>
      <c r="CM193" s="351">
        <f>'Quarterly data'!CN223</f>
        <v>-72.92454771550203</v>
      </c>
      <c r="CN193" s="351">
        <f>'Quarterly data'!CO223</f>
        <v>-79.617334153346505</v>
      </c>
      <c r="CO193" s="351">
        <f>'Quarterly data'!CP223</f>
        <v>-76.656350237998751</v>
      </c>
      <c r="CP193" s="351">
        <f>'Quarterly data'!CQ223</f>
        <v>-88.100408738530348</v>
      </c>
      <c r="CQ193" s="351">
        <f>'Quarterly data'!CR223</f>
        <v>-94.056473649082193</v>
      </c>
      <c r="CR193" s="351">
        <f>'Quarterly data'!CS223</f>
        <v>-83.875163747511294</v>
      </c>
      <c r="CS193" s="351">
        <f>'Quarterly data'!CT223</f>
        <v>-80.181624707746138</v>
      </c>
      <c r="CT193" s="351">
        <f>'Quarterly data'!CU223</f>
        <v>-90.004194414052577</v>
      </c>
      <c r="CU193" s="351">
        <f>'Quarterly data'!CV223</f>
        <v>-84.429765356740958</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-59.838352489243555</v>
      </c>
      <c r="CM195" s="351">
        <f>'Quarterly data'!CN225</f>
        <v>-66.252009874483605</v>
      </c>
      <c r="CN195" s="351">
        <f>'Quarterly data'!CO225</f>
        <v>-70.988106546662493</v>
      </c>
      <c r="CO195" s="351">
        <f>'Quarterly data'!CP225</f>
        <v>-68.441776718172903</v>
      </c>
      <c r="CP195" s="351">
        <f>'Quarterly data'!CQ225</f>
        <v>-81.618478246309678</v>
      </c>
      <c r="CQ195" s="351">
        <f>'Quarterly data'!CR225</f>
        <v>-88.417023295578275</v>
      </c>
      <c r="CR195" s="351">
        <f>'Quarterly data'!CS225</f>
        <v>-75.794653209728381</v>
      </c>
      <c r="CS195" s="351">
        <f>'Quarterly data'!CT225</f>
        <v>-71.748248505639268</v>
      </c>
      <c r="CT195" s="351">
        <f>'Quarterly data'!CU225</f>
        <v>-84.227118721943114</v>
      </c>
      <c r="CU195" s="351">
        <f>'Quarterly data'!CV225</f>
        <v>-80.628445778977266</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170.49558188399442</v>
      </c>
      <c r="CM203" s="351">
        <f>'Quarterly data'!CN233</f>
        <v>86.553116202005583</v>
      </c>
      <c r="CN203" s="351">
        <f>'Quarterly data'!CO233</f>
        <v>216.3257966597491</v>
      </c>
      <c r="CO203" s="351">
        <f>'Quarterly data'!CP233</f>
        <v>209.68861373197052</v>
      </c>
      <c r="CP203" s="351">
        <f>'Quarterly data'!CQ233</f>
        <v>184.67512789030167</v>
      </c>
      <c r="CQ203" s="351">
        <f>'Quarterly data'!CR233</f>
        <v>182.40973329607277</v>
      </c>
      <c r="CR203" s="351">
        <f>'Quarterly data'!CS233</f>
        <v>213.9829881612506</v>
      </c>
      <c r="CS203" s="351">
        <f>'Quarterly data'!CT233</f>
        <v>223.48831853791899</v>
      </c>
      <c r="CT203" s="351">
        <f>'Quarterly data'!CU233</f>
        <v>171.8441580761808</v>
      </c>
      <c r="CU203" s="351">
        <f>'Quarterly data'!CV233</f>
        <v>286.16649188259964</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204.51922471529173</v>
      </c>
      <c r="CD215" s="100">
        <f>'Quarterly data'!CE282</f>
        <v>233.77266594745248</v>
      </c>
      <c r="CE215" s="100">
        <f>'Quarterly data'!CF282</f>
        <v>249.43272622154399</v>
      </c>
      <c r="CF215" s="100">
        <f>'Quarterly data'!CG282</f>
        <v>230.61166941835063</v>
      </c>
      <c r="CG215" s="100">
        <f>'Quarterly data'!CH282</f>
        <v>253.43025657094935</v>
      </c>
      <c r="CH215" s="100">
        <f>'Quarterly data'!CI282</f>
        <v>276.69177514811253</v>
      </c>
      <c r="CI215" s="100">
        <f>'Quarterly data'!CJ282</f>
        <v>284.30000940458751</v>
      </c>
      <c r="CJ215" s="100">
        <f>'Quarterly data'!CK282</f>
        <v>258.80149103820003</v>
      </c>
      <c r="CK215" s="100">
        <f>'Quarterly data'!CL282</f>
        <v>273.25596901482726</v>
      </c>
      <c r="CL215" s="100">
        <f>'Quarterly data'!CM282</f>
        <v>311.14102771271007</v>
      </c>
      <c r="CM215" s="100">
        <f>'Quarterly data'!CN282</f>
        <v>313.88205722264001</v>
      </c>
      <c r="CN215" s="100">
        <f>'Quarterly data'!CO282</f>
        <v>288.50834899685998</v>
      </c>
      <c r="CO215" s="100">
        <f>'Quarterly data'!CP282</f>
        <v>324.79726960981003</v>
      </c>
      <c r="CP215" s="100">
        <f>'Quarterly data'!CQ282</f>
        <v>341.33288237509601</v>
      </c>
      <c r="CQ215" s="100">
        <f>'Quarterly data'!CR282</f>
        <v>356.81250157057013</v>
      </c>
      <c r="CR215" s="100">
        <f>'Quarterly data'!CS282</f>
        <v>333.38599356436998</v>
      </c>
      <c r="CS215" s="100">
        <f>'Quarterly data'!CT282</f>
        <v>373.65506576296002</v>
      </c>
      <c r="CT215" s="100">
        <f>'Quarterly data'!CU282</f>
        <v>378.89075969344265</v>
      </c>
      <c r="CU215" s="100">
        <f>'Quarterly data'!CV282</f>
        <v>433.2434170736027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3.363</v>
      </c>
      <c r="CD220" s="100">
        <f>'Quarterly data'!CE287</f>
        <v>21.585084898589997</v>
      </c>
      <c r="CE220" s="100">
        <f>'Quarterly data'!CF287</f>
        <v>9.4190000000000005</v>
      </c>
      <c r="CF220" s="100">
        <f>'Quarterly data'!CG287</f>
        <v>8.8077841200000009</v>
      </c>
      <c r="CG220" s="100">
        <f>'Quarterly data'!CH287</f>
        <v>10.933506694</v>
      </c>
      <c r="CH220" s="100">
        <f>'Quarterly data'!CI287</f>
        <v>13.214748437000001</v>
      </c>
      <c r="CI220" s="100">
        <f>'Quarterly data'!CJ287</f>
        <v>11.763721458890931</v>
      </c>
      <c r="CJ220" s="100">
        <f>'Quarterly data'!CK287</f>
        <v>9.9097422460000004</v>
      </c>
      <c r="CK220" s="100">
        <f>'Quarterly data'!CL287</f>
        <v>13.541475264381241</v>
      </c>
      <c r="CL220" s="100">
        <f>'Quarterly data'!CM287</f>
        <v>12.651909856</v>
      </c>
      <c r="CM220" s="100">
        <f>'Quarterly data'!CN287</f>
        <v>16.834272547139992</v>
      </c>
      <c r="CN220" s="100">
        <f>'Quarterly data'!CO287</f>
        <v>11.463491774344192</v>
      </c>
      <c r="CO220" s="100">
        <f>'Quarterly data'!CP287</f>
        <v>17.428542643674191</v>
      </c>
      <c r="CP220" s="100">
        <f>'Quarterly data'!CQ287</f>
        <v>12.742981583226356</v>
      </c>
      <c r="CQ220" s="100">
        <f>'Quarterly data'!CR287</f>
        <v>16.932355461248573</v>
      </c>
      <c r="CR220" s="100">
        <f>'Quarterly data'!CS287</f>
        <v>20.656346098</v>
      </c>
      <c r="CS220" s="100">
        <f>'Quarterly data'!CT287</f>
        <v>30.202017379000001</v>
      </c>
      <c r="CT220" s="100">
        <f>'Quarterly data'!CU287</f>
        <v>23.068917128099997</v>
      </c>
      <c r="CU220" s="100">
        <f>'Quarterly data'!CV287</f>
        <v>26.457173009999998</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128.90894464875549</v>
      </c>
      <c r="CB221" s="100">
        <f>'Quarterly data'!CC288</f>
        <v>106.10913221214392</v>
      </c>
      <c r="CC221" s="100">
        <f>'Quarterly data'!CD288</f>
        <v>189.10296651743059</v>
      </c>
      <c r="CD221" s="100">
        <f>'Quarterly data'!CE288</f>
        <v>93.862631684311026</v>
      </c>
      <c r="CE221" s="100">
        <f>'Quarterly data'!CF288</f>
        <v>118.62603594174745</v>
      </c>
      <c r="CF221" s="100">
        <f>'Quarterly data'!CG288</f>
        <v>109.93111110210319</v>
      </c>
      <c r="CG221" s="100">
        <f>'Quarterly data'!CH288</f>
        <v>132.47328829553703</v>
      </c>
      <c r="CH221" s="100">
        <f>'Quarterly data'!CI288</f>
        <v>40.804899893375904</v>
      </c>
      <c r="CI221" s="100">
        <f>'Quarterly data'!CJ288</f>
        <v>164.66211514016709</v>
      </c>
      <c r="CJ221" s="100">
        <f>'Quarterly data'!CK288</f>
        <v>59.827277670396313</v>
      </c>
      <c r="CK221" s="100">
        <f>'Quarterly data'!CL288</f>
        <v>90.070862170159913</v>
      </c>
      <c r="CL221" s="100">
        <f>'Quarterly data'!CM288</f>
        <v>58.465922156788977</v>
      </c>
      <c r="CM221" s="100">
        <f>'Quarterly data'!CN288</f>
        <v>89.792432116039947</v>
      </c>
      <c r="CN221" s="100">
        <f>'Quarterly data'!CO288</f>
        <v>96.259274180999981</v>
      </c>
      <c r="CO221" s="100">
        <f>'Quarterly data'!CP288</f>
        <v>135.48522563192802</v>
      </c>
      <c r="CP221" s="100">
        <f>'Quarterly data'!CQ288</f>
        <v>120.02484808208689</v>
      </c>
      <c r="CQ221" s="100">
        <f>'Quarterly data'!CR288</f>
        <v>79.053895095002645</v>
      </c>
      <c r="CR221" s="100">
        <f>'Quarterly data'!CS288</f>
        <v>107.74511847857772</v>
      </c>
      <c r="CS221" s="100">
        <f>'Quarterly data'!CT288</f>
        <v>158.29038464084573</v>
      </c>
      <c r="CT221" s="100">
        <f>'Quarterly data'!CU288</f>
        <v>132.32846799780231</v>
      </c>
      <c r="CU221" s="100">
        <f>'Quarterly data'!CV288</f>
        <v>82.815335879135489</v>
      </c>
      <c r="CV221" s="100">
        <f>'Quarterly data'!CW288</f>
        <v>93.446942323743812</v>
      </c>
      <c r="CW221" s="100">
        <f>'Quarterly data'!CX288</f>
        <v>127.02282798617286</v>
      </c>
      <c r="CX221" s="100">
        <f>'Quarterly data'!CY288</f>
        <v>82.889802294702264</v>
      </c>
      <c r="CY221" s="100">
        <f>'Quarterly data'!CZ288</f>
        <v>134.1988320392486</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35.926136178072532</v>
      </c>
      <c r="CB222" s="100">
        <f>'Quarterly data'!CC289</f>
        <v>54.984132212143933</v>
      </c>
      <c r="CC222" s="100">
        <f>'Quarterly data'!CD289</f>
        <v>114.7499215603919</v>
      </c>
      <c r="CD222" s="100">
        <f>'Quarterly data'!CE289</f>
        <v>36.084805405629041</v>
      </c>
      <c r="CE222" s="100">
        <f>'Quarterly data'!CF289</f>
        <v>60.848209663065454</v>
      </c>
      <c r="CF222" s="100">
        <f>'Quarterly data'!CG289</f>
        <v>61.561111102103197</v>
      </c>
      <c r="CG222" s="100">
        <f>'Quarterly data'!CH289</f>
        <v>84.103288295537027</v>
      </c>
      <c r="CH222" s="100">
        <f>'Quarterly data'!CI289</f>
        <v>4.7048998933758925</v>
      </c>
      <c r="CI222" s="100">
        <f>'Quarterly data'!CJ289</f>
        <v>128.56211514016707</v>
      </c>
      <c r="CJ222" s="100">
        <f>'Quarterly data'!CK289</f>
        <v>33.402826595677766</v>
      </c>
      <c r="CK222" s="100">
        <f>'Quarterly data'!CL289</f>
        <v>87.04537771687049</v>
      </c>
      <c r="CL222" s="100">
        <f>'Quarterly data'!CM289</f>
        <v>42.592586164788983</v>
      </c>
      <c r="CM222" s="100">
        <f>'Quarterly data'!CN289</f>
        <v>77.623719047842584</v>
      </c>
      <c r="CN222" s="100">
        <f>'Quarterly data'!CO289</f>
        <v>53.681774180999987</v>
      </c>
      <c r="CO222" s="100">
        <f>'Quarterly data'!CP289</f>
        <v>92.907725631928031</v>
      </c>
      <c r="CP222" s="100">
        <f>'Quarterly data'!CQ289</f>
        <v>78.247348082086873</v>
      </c>
      <c r="CQ222" s="100">
        <f>'Quarterly data'!CR289</f>
        <v>37.276395095002655</v>
      </c>
      <c r="CR222" s="100">
        <f>'Quarterly data'!CS289</f>
        <v>43.830811178707712</v>
      </c>
      <c r="CS222" s="100">
        <f>'Quarterly data'!CT289</f>
        <v>94.404663397569081</v>
      </c>
      <c r="CT222" s="100">
        <f>'Quarterly data'!CU289</f>
        <v>79.690716272431672</v>
      </c>
      <c r="CU222" s="100">
        <f>'Quarterly data'!CV289</f>
        <v>30.177584153483092</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48.37</v>
      </c>
      <c r="CG223" s="100">
        <f>'Quarterly data'!CH290</f>
        <v>48.36999999999999</v>
      </c>
      <c r="CH223" s="100">
        <f>'Quarterly data'!CI290</f>
        <v>36.100000000000009</v>
      </c>
      <c r="CI223" s="100">
        <f>'Quarterly data'!CJ290</f>
        <v>36.1</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397.81246847299468</v>
      </c>
      <c r="CG224" s="100">
        <f>'Quarterly data'!CH291</f>
        <v>439.62018313308818</v>
      </c>
      <c r="CH224" s="100">
        <f>'Quarterly data'!CI291</f>
        <v>458.87066395039017</v>
      </c>
      <c r="CI224" s="100">
        <f>'Quarterly data'!CJ291</f>
        <v>447.77739983965637</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800.5296884503756</v>
      </c>
      <c r="CZ224" s="100">
        <f>'Quarterly data'!DA291</f>
        <v>938.57391980033265</v>
      </c>
      <c r="DA224" s="100">
        <f>'Quarterly data'!DB291</f>
        <v>794.81577045633878</v>
      </c>
      <c r="DB224" s="100">
        <f>'Quarterly data'!DC291</f>
        <v>784.80399147591879</v>
      </c>
      <c r="DC224" s="100">
        <f>'Quarterly data'!DD291</f>
        <v>888.43246719602382</v>
      </c>
      <c r="DD224" s="100">
        <f>'Quarterly data'!DE291</f>
        <v>920.90168274618532</v>
      </c>
      <c r="DE224" s="100">
        <f>'Quarterly data'!DF291</f>
        <v>1029.6082259518978</v>
      </c>
      <c r="DF224" s="100">
        <f>'Quarterly data'!DG291</f>
        <v>1074.8417253628454</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218.60953305527471</v>
      </c>
      <c r="CG225" s="100">
        <f>'Quarterly data'!CH292</f>
        <v>253.42418699858115</v>
      </c>
      <c r="CH225" s="100">
        <f>'Quarterly data'!CI292</f>
        <v>242.7723330089392</v>
      </c>
      <c r="CI225" s="100">
        <f>'Quarterly data'!CJ292</f>
        <v>222.16724866270141</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62.604615244000001</v>
      </c>
      <c r="CG229" s="100">
        <f>'Quarterly data'!CH297</f>
        <v>89.806554640000002</v>
      </c>
      <c r="CH229" s="100">
        <f>'Quarterly data'!CI297</f>
        <v>79.854059991</v>
      </c>
      <c r="CI229" s="100">
        <f>'Quarterly data'!CJ297</f>
        <v>65.840821765000001</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211.38137435695501</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433.12707904542469</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292.37488562499999</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64.205365468720004</v>
      </c>
      <c r="CG232" s="100">
        <f>'Quarterly data'!CH301</f>
        <v>84.098469036506998</v>
      </c>
      <c r="CH232" s="100">
        <f>'Quarterly data'!CI301</f>
        <v>62.144533077451001</v>
      </c>
      <c r="CI232" s="100">
        <f>'Quarterly data'!CJ301</f>
        <v>61.359647758955006</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1.0382190499999999</v>
      </c>
      <c r="CZ233" s="100">
        <f>'Quarterly data'!DA302</f>
        <v>47.715494765000003</v>
      </c>
      <c r="DA233" s="100">
        <f>'Quarterly data'!DB302</f>
        <v>8.2283653710000006</v>
      </c>
      <c r="DB233" s="100">
        <f>'Quarterly data'!DC302</f>
        <v>14.490466298999999</v>
      </c>
      <c r="DC233" s="100">
        <f>'Quarterly data'!DD302</f>
        <v>39.229095172000001</v>
      </c>
      <c r="DD233" s="100">
        <f>'Quarterly data'!DE302</f>
        <v>25.993696041</v>
      </c>
      <c r="DE233" s="100">
        <f>'Quarterly data'!DF302</f>
        <v>14.509690345999999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91.995818455601437</v>
      </c>
      <c r="CB235" s="100">
        <f>'Quarterly data'!CC304</f>
        <v>21.457576517740705</v>
      </c>
      <c r="CC235" s="100">
        <f>'Quarterly data'!CD304</f>
        <v>-98.591762442170989</v>
      </c>
      <c r="CD235" s="100">
        <f>'Quarterly data'!CE304</f>
        <v>53.146298721121198</v>
      </c>
      <c r="CE235" s="100">
        <f>'Quarterly data'!CF304</f>
        <v>77.922510084487612</v>
      </c>
      <c r="CF235" s="100">
        <f>'Quarterly data'!CG304</f>
        <v>-37.31558680693059</v>
      </c>
      <c r="CG235" s="100">
        <f>'Quarterly data'!CH304</f>
        <v>-33.033651799483387</v>
      </c>
      <c r="CH235" s="100">
        <f>'Quarterly data'!CI304</f>
        <v>73.64718621667997</v>
      </c>
      <c r="CI235" s="100">
        <f>'Quarterly data'!CJ304</f>
        <v>51.087540706990865</v>
      </c>
      <c r="CJ235" s="100">
        <f>'Quarterly data'!CK304</f>
        <v>-49.922100775081887</v>
      </c>
      <c r="CK235" s="100">
        <f>'Quarterly data'!CL304</f>
        <v>-25.443226971919831</v>
      </c>
      <c r="CL235" s="100">
        <f>'Quarterly data'!CM304</f>
        <v>49.084066286545536</v>
      </c>
      <c r="CM235" s="100">
        <f>'Quarterly data'!CN304</f>
        <v>82.099057333833173</v>
      </c>
      <c r="CN235" s="100">
        <f>'Quarterly data'!CO304</f>
        <v>10.800150948091918</v>
      </c>
      <c r="CO235" s="100">
        <f>'Quarterly data'!CP304</f>
        <v>-107.80090685404566</v>
      </c>
      <c r="CP235" s="100">
        <f>'Quarterly data'!CQ304</f>
        <v>119.8998761126896</v>
      </c>
      <c r="CQ235" s="100">
        <f>'Quarterly data'!CR304</f>
        <v>109.56999086511509</v>
      </c>
      <c r="CR235" s="100">
        <f>'Quarterly data'!CS304</f>
        <v>-5.6609875791843933</v>
      </c>
      <c r="CS235" s="100">
        <f>'Quarterly data'!CT304</f>
        <v>-138.08740983377498</v>
      </c>
      <c r="CT235" s="100">
        <f>'Quarterly data'!CU304</f>
        <v>132.19777031403407</v>
      </c>
      <c r="CU235" s="100">
        <f>'Quarterly data'!CV304</f>
        <v>85.693910477846885</v>
      </c>
      <c r="CV235" s="100">
        <f>'Quarterly data'!CW304</f>
        <v>64.720874824395537</v>
      </c>
      <c r="CW235" s="100">
        <f>'Quarterly data'!CX304</f>
        <v>-134.89276920568304</v>
      </c>
      <c r="CX235" s="100">
        <f>'Quarterly data'!CY304</f>
        <v>112.61640936041182</v>
      </c>
      <c r="CY235" s="100">
        <f>'Quarterly data'!CZ304</f>
        <v>-144.01558889875869</v>
      </c>
      <c r="CZ235" s="100">
        <f>'Quarterly data'!DA304</f>
        <v>-41.511495031515707</v>
      </c>
      <c r="DA235" s="100">
        <f>'Quarterly data'!DB304</f>
        <v>69.250931133657602</v>
      </c>
      <c r="DB235" s="100">
        <f>'Quarterly data'!DC304</f>
        <v>93.344214797450476</v>
      </c>
      <c r="DC235" s="100">
        <f>'Quarterly data'!DD304</f>
        <v>89.21823330244888</v>
      </c>
      <c r="DD235" s="100">
        <f>'Quarterly data'!DE304</f>
        <v>-135.9806774842944</v>
      </c>
      <c r="DE235" s="100">
        <f>'Quarterly data'!DF304</f>
        <v>134.80728092416919</v>
      </c>
      <c r="DF235" s="100">
        <f>'Quarterly data'!DG304</f>
        <v>10.582061949892307</v>
      </c>
      <c r="DG235" s="100">
        <f>'Quarterly data'!DH304</f>
        <v>2.4682309571866199</v>
      </c>
      <c r="DH235" s="100">
        <f>'Quarterly data'!DI304</f>
        <v>347.91754739690032</v>
      </c>
      <c r="DI235" s="100">
        <f>'Quarterly data'!DJ304</f>
        <v>108.51076634281144</v>
      </c>
      <c r="DJ235" s="100">
        <f>'Quarterly data'!DK304</f>
        <v>-245.62512366975068</v>
      </c>
      <c r="DK235" s="100">
        <f>'Quarterly data'!DL304</f>
        <v>9.3680781823661121</v>
      </c>
      <c r="DL235" s="100">
        <f>'Quarterly data'!DM304</f>
        <v>208.81978136199322</v>
      </c>
      <c r="DM235" s="100">
        <f>'Quarterly data'!DN304</f>
        <v>-285.58880414403404</v>
      </c>
      <c r="DN235" s="100">
        <f>'Quarterly data'!DO304</f>
        <v>345.96220095439929</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-41.180098505474923</v>
      </c>
      <c r="CG236" s="100">
        <f>'Quarterly data'!CH305</f>
        <v>-62.374305083256765</v>
      </c>
      <c r="CH236" s="100">
        <f>'Quarterly data'!CI305</f>
        <v>30.761432162020721</v>
      </c>
      <c r="CI236" s="100">
        <f>'Quarterly data'!CJ305</f>
        <v>45.310378860015945</v>
      </c>
      <c r="CJ236" s="100">
        <f>'Quarterly data'!CK305</f>
        <v>-74.310665322215982</v>
      </c>
      <c r="CK236" s="100">
        <f>'Quarterly data'!CL305</f>
        <v>-30.434693304082963</v>
      </c>
      <c r="CL236" s="100">
        <f>'Quarterly data'!CM305</f>
        <v>47.374908092083274</v>
      </c>
      <c r="CM236" s="100">
        <f>'Quarterly data'!CN305</f>
        <v>92.859668792514583</v>
      </c>
      <c r="CN236" s="100">
        <f>'Quarterly data'!CO305</f>
        <v>33.987465780944802</v>
      </c>
      <c r="CO236" s="100">
        <f>'Quarterly data'!CP305</f>
        <v>-102.55208583404568</v>
      </c>
      <c r="CP236" s="100">
        <f>'Quarterly data'!CQ305</f>
        <v>119.28279574768966</v>
      </c>
      <c r="CQ236" s="100">
        <f>'Quarterly data'!CR305</f>
        <v>67.761084419115093</v>
      </c>
      <c r="CR236" s="100">
        <f>'Quarterly data'!CS305</f>
        <v>-19.983779794184333</v>
      </c>
      <c r="CS236" s="100">
        <f>'Quarterly data'!CT305</f>
        <v>-166.85192891577503</v>
      </c>
      <c r="CT236" s="100">
        <f>'Quarterly data'!CU305</f>
        <v>119.26430410803408</v>
      </c>
      <c r="CU236" s="100">
        <f>'Quarterly data'!CV305</f>
        <v>81.212322109846866</v>
      </c>
      <c r="CV236" s="100">
        <f>'Quarterly data'!CW305</f>
        <v>-49.688814954104544</v>
      </c>
      <c r="CW236" s="100">
        <f>'Quarterly data'!CX305</f>
        <v>-81.942096306183117</v>
      </c>
      <c r="CX236" s="100">
        <f>'Quarterly data'!CY305</f>
        <v>115.15115528641178</v>
      </c>
      <c r="CY236" s="100">
        <f>'Quarterly data'!CZ305</f>
        <v>-109.78520199775869</v>
      </c>
      <c r="CZ236" s="100">
        <f>'Quarterly data'!DA305</f>
        <v>-206.93382561351564</v>
      </c>
      <c r="DA236" s="100">
        <f>'Quarterly data'!DB305</f>
        <v>-20.687536782342391</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230.19642269576042</v>
      </c>
      <c r="DM236" s="100">
        <f>'Quarterly data'!DN305</f>
        <v>-302.49231535203415</v>
      </c>
      <c r="DN236" s="100">
        <f>'Quarterly data'!DO305</f>
        <v>240.03226113739925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2.1512138070000049</v>
      </c>
      <c r="DE237" s="100">
        <f>'Quarterly data'!DF306</f>
        <v>93.883001914000062</v>
      </c>
      <c r="DF237" s="100">
        <f>'Quarterly data'!DG306</f>
        <v>-23.255197567000067</v>
      </c>
      <c r="DG237" s="100">
        <f>'Quarterly data'!DH306</f>
        <v>-48.590450539427479</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105.92993981700003</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2026-06-08T08:01:53Z</dcterms:modified>
</cp:coreProperties>
</file>