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Product Codes" sheetId="1" state="visible" r:id="rId1"/>
    <sheet name="Product Detail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0" tint="-0.0499893185216834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FF6600"/>
      </patternFill>
    </fill>
    <fill>
      <patternFill patternType="solid">
        <fgColor rgb="00C0C0C0"/>
      </patternFill>
    </fill>
    <fill>
      <patternFill patternType="solid">
        <fgColor rgb="00FF0000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0" fontId="2" fillId="0" borderId="0" pivotButton="0" quotePrefix="0" xfId="1"/>
    <xf numFmtId="0" fontId="3" fillId="3" borderId="0" pivotButton="0" quotePrefix="0" xfId="0"/>
    <xf numFmtId="0" fontId="0" fillId="3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pivotButton="0" quotePrefix="0" xfId="0"/>
    <xf numFmtId="49" fontId="0" fillId="0" borderId="0" pivotButton="0" quotePrefix="0" xfId="0"/>
    <xf numFmtId="0" fontId="0" fillId="3" borderId="0" applyAlignment="1" pivotButton="0" quotePrefix="0" xfId="0">
      <alignment horizontal="center"/>
    </xf>
    <xf numFmtId="0" fontId="2" fillId="3" borderId="0" pivotButton="0" quotePrefix="0" xfId="1"/>
    <xf numFmtId="0" fontId="1" fillId="2" borderId="0" applyAlignment="1" pivotButton="0" quotePrefix="0" xfId="0">
      <alignment horizontal="center"/>
    </xf>
    <xf numFmtId="0" fontId="0" fillId="0" borderId="0" pivotButton="0" quotePrefix="0" xfId="0"/>
    <xf numFmtId="49" fontId="0" fillId="0" borderId="0" pivotButton="0" quotePrefix="0" xfId="0"/>
    <xf numFmtId="49" fontId="0" fillId="3" borderId="0" applyAlignment="1" pivotButton="0" quotePrefix="0" xfId="0">
      <alignment horizontal="center"/>
    </xf>
    <xf numFmtId="2" fontId="0" fillId="3" borderId="0" applyAlignment="1" pivotButton="0" quotePrefix="0" xfId="0">
      <alignment horizontal="center"/>
    </xf>
    <xf numFmtId="49" fontId="0" fillId="3" borderId="0" pivotButton="0" quotePrefix="0" xfId="0"/>
    <xf numFmtId="2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</cellXfs>
  <cellStyles count="2">
    <cellStyle name="Normal" xfId="0" builtinId="0"/>
    <cellStyle name="Hyperlink" xfId="1" builtinId="8"/>
  </cellStyles>
  <dxfs count="26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/>
    </dxf>
    <dxf>
      <numFmt numFmtId="30" formatCode="@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30" formatCode="@"/>
      <fill>
        <patternFill patternType="solid">
          <fgColor indexed="64"/>
          <bgColor theme="0"/>
        </patternFill>
      </fill>
    </dxf>
    <dxf>
      <numFmt numFmtId="30" formatCode="@"/>
    </dxf>
    <dxf>
      <numFmt numFmtId="30" formatCode="@"/>
    </dxf>
    <dxf>
      <alignment horizontal="center" vertical="bottom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/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/>
    </dxf>
    <dxf>
      <border>
        <bottom style="thin">
          <color indexed="64"/>
        </bottom>
      </border>
    </dxf>
    <dxf>
      <alignment horizontal="center" vertical="bottom"/>
      <border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  <alignment horizontal="center" vertical="bottom"/>
    </dxf>
    <dxf>
      <alignment horizontal="general" vertical="botto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2" displayName="Table2" ref="A2:B6" headerRowCount="1" totalsRowShown="0" headerRowDxfId="25">
  <autoFilter ref="A2:B6"/>
  <tableColumns count="2">
    <tableColumn id="1" name="Codes" dataDxfId="24"/>
    <tableColumn id="2" name="Genders" dataDxfId="2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D2:E17" headerRowCount="1" totalsRowShown="0" headerRowDxfId="22" dataDxfId="20" headerRowBorderDxfId="21" tableBorderDxfId="19" totalsRowBorderDxfId="18">
  <autoFilter ref="D2:E17"/>
  <tableColumns count="2">
    <tableColumn id="1" name="Codes" dataDxfId="17"/>
    <tableColumn id="2" name="Category" dataDxfId="16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G2:I26" headerRowCount="1" totalsRowShown="0">
  <autoFilter ref="G2:I26"/>
  <tableColumns count="3">
    <tableColumn id="1" name="Codes" dataDxfId="15"/>
    <tableColumn id="3" name="Brand Name" dataDxfId="14"/>
    <tableColumn id="2" name="Brand URL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5" displayName="Table5" ref="A1:L64" headerRowCount="1" totalsRowShown="0" headerRowDxfId="1" dataDxfId="0">
  <autoFilter ref="A1:L64"/>
  <sortState ref="A13:L31">
    <sortCondition ref="H1:H37"/>
  </sortState>
  <tableColumns count="12">
    <tableColumn id="1" name="Product Code" dataDxfId="13"/>
    <tableColumn id="2" name="Product URL" dataDxfId="12"/>
    <tableColumn id="11" name="Product Name" dataDxfId="11"/>
    <tableColumn id="3" name="Sizes" dataDxfId="10"/>
    <tableColumn id="12" name="Price" dataDxfId="9"/>
    <tableColumn id="4" name="Gender" dataDxfId="8">
      <calculatedColumnFormula>VLOOKUP(Table5[[#This Row],[GenderCode]],'Product Codes'!A:B,2,FALSE)</calculatedColumnFormula>
    </tableColumn>
    <tableColumn id="5" name="Category" dataDxfId="7">
      <calculatedColumnFormula>VLOOKUP(Table5[[#This Row],[CategoryCode]],'Product Codes'!D:E,2,FALSE)</calculatedColumnFormula>
    </tableColumn>
    <tableColumn id="6" name="Brand" dataDxfId="6">
      <calculatedColumnFormula>VLOOKUP(Table5[[#This Row],[BrandCode]],'Product Codes'!G:I,2,FALSE)</calculatedColumnFormula>
    </tableColumn>
    <tableColumn id="7" name="Item Number" dataDxfId="5">
      <calculatedColumnFormula>MID(Table5[[#This Row],[Product Code]],7,4)</calculatedColumnFormula>
    </tableColumn>
    <tableColumn id="8" name="BrandCode" dataDxfId="4">
      <calculatedColumnFormula>MID(Table5[[#This Row],[Product Code]],4,3)</calculatedColumnFormula>
    </tableColumn>
    <tableColumn id="10" name="CategoryCode" dataDxfId="3">
      <calculatedColumnFormula>MID(Table5[[#This Row],[Product Code]],2,2)</calculatedColumnFormula>
    </tableColumn>
    <tableColumn id="9" name="GenderCode" dataDxfId="2">
      <calculatedColumnFormula>MID(Table5[[#This Row],[Product Code]],1,1)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rendyol.com/magaza/fitmens-m-226460?sst=0" TargetMode="Externa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Relationship Type="http://schemas.openxmlformats.org/officeDocument/2006/relationships/table" Target="/xl/tables/table3.xml" Id="rId4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trendyol.com/us-polo-assn/gri-erkek-gomlek-p-32236051?boutiqueId=61&amp;merchantId=184258" TargetMode="External" Id="rId1" /><Relationship Type="http://schemas.openxmlformats.org/officeDocument/2006/relationships/hyperlink" Target="https://www.trendyol.com/us-polo-assn/beyaz-erkek-gomlek-p-145088917?boutiqueId=591039&amp;merchantId=163" TargetMode="External" Id="rId2" /><Relationship Type="http://schemas.openxmlformats.org/officeDocument/2006/relationships/hyperlink" Target="https://www.trendyol.com/us-polo-assn/lacivert-erkek-gomlek-p-145088919" TargetMode="External" Id="rId3" /><Relationship Type="http://schemas.openxmlformats.org/officeDocument/2006/relationships/hyperlink" Target="https://www.trendyol.com/us-polo-assn/siyah-erkek-sweatshirt-p-140404361?boutiqueId=61&amp;merchantId=281649&amp;v=3xl" TargetMode="External" Id="rId4" /><Relationship Type="http://schemas.openxmlformats.org/officeDocument/2006/relationships/hyperlink" Target="https://www.trendyol.com/us-polo-assn/yesil-erkek-t-shirt-p-76660931?boutiqueId=61&amp;merchantId=363220&amp;v=3xl" TargetMode="External" Id="rId5" /><Relationship Type="http://schemas.openxmlformats.org/officeDocument/2006/relationships/hyperlink" Target="https://www.trendyol.com/us-polo-assn-x-b101990" TargetMode="External" Id="rId6" /><Relationship Type="http://schemas.openxmlformats.org/officeDocument/2006/relationships/hyperlink" Target="https://www.trendyol.com/us-polo-assn/kirmizi-erkek-t-shirt-p-76660938" TargetMode="External" Id="rId7" /><Relationship Type="http://schemas.openxmlformats.org/officeDocument/2006/relationships/hyperlink" Target="https://www.trendyol.com/us-polo-assn/erkek-t-shirt-g081sz011-000-1029834-p-60659705?boutiqueId=61&amp;merchantId=281649&amp;v=3xl" TargetMode="External" Id="rId8" /><Relationship Type="http://schemas.openxmlformats.org/officeDocument/2006/relationships/hyperlink" Target="https://www.trendyol.com/us-polo-assn/yesil-erkek-sweatshirt-p-191097552" TargetMode="External" Id="rId9" /><Relationship Type="http://schemas.openxmlformats.org/officeDocument/2006/relationships/hyperlink" Target="https://www.trendyol.com/us-polo-assn/kirmizi-erkek-sweatshirt-p-191097553" TargetMode="External" Id="rId10" /><Relationship Type="http://schemas.openxmlformats.org/officeDocument/2006/relationships/hyperlink" Target="https://www.trendyol.com/us-polo-assn/u-s-polo-assn-18484-erkek-yuvarlak-yaka-uzun-kollu-pijama-takimi-gri-melanj-p-135796893" TargetMode="External" Id="rId11" /><Relationship Type="http://schemas.openxmlformats.org/officeDocument/2006/relationships/hyperlink" Target="https://www.trendyol.com/us-polo-assn/kirmizi-erkek-sweatshirt-p-191097503" TargetMode="External" Id="rId12" /><Relationship Type="http://schemas.openxmlformats.org/officeDocument/2006/relationships/hyperlink" Target="https://lumberjack.com.tr/urun/lumberjack-cecile-1pr-siyah-kadin-outdoor-101054212" TargetMode="External" Id="rId13" /><Relationship Type="http://schemas.openxmlformats.org/officeDocument/2006/relationships/hyperlink" Target="https://lumberjack.com.tr/urun/lumberjack-ocean-wmn-1pr-siyah-kadin-kosu-ayakkabisi-101032600" TargetMode="External" Id="rId14" /><Relationship Type="http://schemas.openxmlformats.org/officeDocument/2006/relationships/hyperlink" Target="https://lumberjack.com.tr/urun/lumberjack-mori-siyah-kadin-kosu-ayakkabisi-100663491" TargetMode="External" Id="rId15" /><Relationship Type="http://schemas.openxmlformats.org/officeDocument/2006/relationships/hyperlink" Target="https://lumberjack.com.tr/urun/lumberjack-mori-gri-kadin-kosu-ayakkabisi-100663483" TargetMode="External" Id="rId16" /><Relationship Type="http://schemas.openxmlformats.org/officeDocument/2006/relationships/hyperlink" Target="https://www.decathlon.com.tr/p/kadin-polar-kar-montu-sh100-ultra-warm/_/R-p-305153?mc=8582921&amp;c=BEYAZ" TargetMode="External" Id="rId17" /><Relationship Type="http://schemas.openxmlformats.org/officeDocument/2006/relationships/hyperlink" Target="https://www.decathlon.com.tr/p/kadin-polar-ceket-mh120/_/R-p-302556?mc=8550837&amp;c=MAV%C4%B0_TURKUAZ" TargetMode="External" Id="rId18" /><Relationship Type="http://schemas.openxmlformats.org/officeDocument/2006/relationships/hyperlink" Target="https://www.decathlon.com.tr/p/mh150-doga-yuruyusu-polar-mont-cocuk/_/R-p-5506?mc=8558736&amp;c=MAV%C4%B0" TargetMode="External" Id="rId19" /><Relationship Type="http://schemas.openxmlformats.org/officeDocument/2006/relationships/hyperlink" Target="https://www.decathlon.com.tr/p/cocuk-polar-7-15-yas-mh100/_/R-p-310938?mc=8561551&amp;c=YE%C5%9E%C4%B0L_TURKUAZ" TargetMode="External" Id="rId20" /><Relationship Type="http://schemas.openxmlformats.org/officeDocument/2006/relationships/hyperlink" Target="https://www.trendyol.com/nike/kadin-siyah-spor-ayakkabi-aq3542-002-p-26173509?boutiqueId=556044&amp;merchantId=110580" TargetMode="External" Id="rId21" /><Relationship Type="http://schemas.openxmlformats.org/officeDocument/2006/relationships/hyperlink" Target="https://www.trendyol.com/nike/star-runner-2-gs-kadin-yuruyus-kosu-ayakkabi-aq3542-603-pembe-p-117155517" TargetMode="External" Id="rId22" /><Relationship Type="http://schemas.openxmlformats.org/officeDocument/2006/relationships/hyperlink" Target="https://www.sportive.com.tr/nike-defyallday-erkek-siyah-antrenman-ayakkabisi-dj1196-002-7/?integration_renk=N30" TargetMode="External" Id="rId23" /><Relationship Type="http://schemas.openxmlformats.org/officeDocument/2006/relationships/hyperlink" Target="https://www.sportive.com.tr/nike-defyallday-erkek-siyah-antrenman-ayakkabisi-dj1196-002-7/?integration_renk=N45" TargetMode="External" Id="rId24" /><Relationship Type="http://schemas.openxmlformats.org/officeDocument/2006/relationships/hyperlink" Target="https://www.sportive.com.tr/nike-air-zoom-pegasus-38-shield-erkek-siyah-kosu-ayakkabisi-dc4073-003/?_sgm_campaign=scn_9672541c46000&amp;_sgm_source=DC4073&amp;_sgm_action=click" TargetMode="External" Id="rId25" /><Relationship Type="http://schemas.openxmlformats.org/officeDocument/2006/relationships/hyperlink" Target="https://www.trendyol.com/nike/star-runner-2-gs-unisex-siyah-kosu-ayakkabisi-aq3542-008-p-143418451" TargetMode="External" Id="rId26" /><Relationship Type="http://schemas.openxmlformats.org/officeDocument/2006/relationships/hyperlink" Target="https://www.trendyol.com/nike/cocuk-siyah-star-runner-2-gs-gunluk-ayakkabi-aq3542-012-p-95177529" TargetMode="External" Id="rId27" /><Relationship Type="http://schemas.openxmlformats.org/officeDocument/2006/relationships/hyperlink" Target="https://www.sportive.com.tr/nike-wmns-air-zoom-pegasus-38-mfs-kadin-beyaz-kosu-ayakkabisi-dc4566-100-1/" TargetMode="External" Id="rId28" /><Relationship Type="http://schemas.openxmlformats.org/officeDocument/2006/relationships/hyperlink" Target="https://www.nike.com/tr/t/pegasus-trail-3-arazi-tipi-ko%C5%9Fu-ayakkab%C4%B1s%C4%B1-kXQ1np/DA8698-300" TargetMode="External" Id="rId29" /><Relationship Type="http://schemas.openxmlformats.org/officeDocument/2006/relationships/hyperlink" Target="https://www.sportive.com.tr/skechers-flex-appeal-3-0-kadin-siyah-gunluk-ayakkabi-s13070-bkrg-7/?integration_renk=Beyaz-1" TargetMode="External" Id="rId30" /><Relationship Type="http://schemas.openxmlformats.org/officeDocument/2006/relationships/hyperlink" Target="https://www.sportive.com.tr/skechers-flex-appeal-3-0-kadin-siyah-gunluk-ayakkabi-s13070-bkrg-7/?integration_renk=N13" TargetMode="External" Id="rId31" /><Relationship Type="http://schemas.openxmlformats.org/officeDocument/2006/relationships/hyperlink" Target="https://www.trendyol.com/us-polo-assn/beyaz-erkek-t-shirt-p-117995397?boutiqueId=591146&amp;merchantId=363220&amp;v=3xl" TargetMode="External" Id="rId32" /><Relationship Type="http://schemas.openxmlformats.org/officeDocument/2006/relationships/hyperlink" Target="https://www.trendyol.com/us-polo-assn-x-b101990" TargetMode="External" Id="rId33" /><Relationship Type="http://schemas.openxmlformats.org/officeDocument/2006/relationships/hyperlink" Target="https://www.koton.com/en/men-basic-sweatshirt-cotton/p/2YAM71592LK725" TargetMode="External" Id="rId34" /><Relationship Type="http://schemas.openxmlformats.org/officeDocument/2006/relationships/hyperlink" Target="https://www.koton.com/en/men-dragon-embroided-hoodie/p/2YAM71491LK750?productPosition=63&amp;listName=All%20Men%27s%20Products" TargetMode="External" Id="rId35" /><Relationship Type="http://schemas.openxmlformats.org/officeDocument/2006/relationships/hyperlink" Target="https://www.trendyol.com/veaven/erkek-bordo-fume-tek-cepli-oversize-hakiki-kareli-oduncu-gomlegi-p-174849329?boutiqueId=589576&amp;merchantId=332880&amp;filterOverPriceListings=false&amp;sav=true" TargetMode="External" Id="rId36" /><Relationship Type="http://schemas.openxmlformats.org/officeDocument/2006/relationships/hyperlink" Target="https://www.trendyol.com/fitmens/cizgili-sik-klasik-erkek-gomlek-p-147090390?boutiqueId=589647&amp;merchantId=226460&amp;filterOverPriceListings=false" TargetMode="External" Id="rId37" /><Relationship Type="http://schemas.openxmlformats.org/officeDocument/2006/relationships/hyperlink" Target="https://www.decathlon.com.tr/p/erkek-su-gecirmez-mont-sailing-100/_/R-p-169764?mc=8548323&amp;c=MAV%C4%B0" TargetMode="External" Id="rId38" /><Relationship Type="http://schemas.openxmlformats.org/officeDocument/2006/relationships/hyperlink" Target="https://www.morhipo.com/tommy-hilfiger-fw0fw05969-corporate-ribbon-rainboot/35259510/detay" TargetMode="External" Id="rId39" /><Relationship Type="http://schemas.openxmlformats.org/officeDocument/2006/relationships/hyperlink" Target="https://www.morhipo.com/tommy-hilfiger-fw0fw05968-th-hardware-rainboot/35259433/detay" TargetMode="External" Id="rId40" /><Relationship Type="http://schemas.openxmlformats.org/officeDocument/2006/relationships/hyperlink" Target="https://www.morhipo.com/tommy-hilfiger-fw0fw05968-th-hardware-rainboot/35259433/detay" TargetMode="External" Id="rId41" /><Relationship Type="http://schemas.openxmlformats.org/officeDocument/2006/relationships/hyperlink" Target="https://www.morhipo.com/tommy-hilfiger-fw0fw06000-corporate-zipper-rainboot/35259583/detay" TargetMode="External" Id="rId42" /><Relationship Type="http://schemas.openxmlformats.org/officeDocument/2006/relationships/hyperlink" Target="https://www.morhipo.com/tommy-hilfiger-tommy-hilfiger-omuz-cantasi/35923500/detay" TargetMode="External" Id="rId43" /><Relationship Type="http://schemas.openxmlformats.org/officeDocument/2006/relationships/hyperlink" Target="https://www.morhipo.com/tommy-hilfiger-fw0fw05967-th-hardware-on-belt-flat-boot/35259122/detay" TargetMode="External" Id="rId44" /><Relationship Type="http://schemas.openxmlformats.org/officeDocument/2006/relationships/hyperlink" Target="https://www.morhipo.com/tommy-hilfiger-tommy-hilfiger-bot/36103185/detay" TargetMode="External" Id="rId45" /><Relationship Type="http://schemas.openxmlformats.org/officeDocument/2006/relationships/hyperlink" Target="https://www.morhipo.com/tommy-hilfiger-tommy-hilfiger-bot/36103190/detay" TargetMode="External" Id="rId46" /><Relationship Type="http://schemas.openxmlformats.org/officeDocument/2006/relationships/hyperlink" Target="https://www.morhipo.com/tommy-hilfiger-tommy-hilfiger-topuklu-bot/36103239/detay" TargetMode="External" Id="rId47" /><Relationship Type="http://schemas.openxmlformats.org/officeDocument/2006/relationships/hyperlink" Target="https://www.morhipo.com/tommy-hilfiger-tommy-hilfiger-sneaker/35210181/detay" TargetMode="External" Id="rId48" /><Relationship Type="http://schemas.openxmlformats.org/officeDocument/2006/relationships/hyperlink" Target="https://www.morhipo.com/tommy-hilfiger-tommy-hilfiger-sneaker/35333592/detay" TargetMode="External" Id="rId49" /><Relationship Type="http://schemas.openxmlformats.org/officeDocument/2006/relationships/hyperlink" Target="https://www.morhipo.com/tommy-hilfiger-tommy-hilfiger-sneaker/35197603/detay?OM.zn=SimilarProducts-w60&amp;OM.zpc=35197603" TargetMode="External" Id="rId50" /><Relationship Type="http://schemas.openxmlformats.org/officeDocument/2006/relationships/hyperlink" Target="https://www.morhipo.com/tommy-hilfiger-tommy-hilfiger-sneaker/36301222/detay" TargetMode="External" Id="rId51" /><Relationship Type="http://schemas.openxmlformats.org/officeDocument/2006/relationships/hyperlink" Target="https://www.morhipo.com/tommy-hilfiger-tommy-hilfiger-sneaker/35197414/detay" TargetMode="External" Id="rId52" /><Relationship Type="http://schemas.openxmlformats.org/officeDocument/2006/relationships/hyperlink" Target="https://www.morhipo.com/tommy-hilfiger-tommy-hilfiger-sneaker/35333567/detay" TargetMode="External" Id="rId53" /><Relationship Type="http://schemas.openxmlformats.org/officeDocument/2006/relationships/hyperlink" Target="https://www.morhipo.com/tommy-hilfiger-tommy-hilfiger-sneaker/35197493/detay" TargetMode="External" Id="rId54" /><Relationship Type="http://schemas.openxmlformats.org/officeDocument/2006/relationships/hyperlink" Target="https://www.morhipo.com/tommy-hilfiger-tommy-hilfiger-sneaker/36301086/detay" TargetMode="External" Id="rId55" /><Relationship Type="http://schemas.openxmlformats.org/officeDocument/2006/relationships/hyperlink" Target="https://www.morhipo.com/tommy-hilfiger-tommy-hilfiger-sneaker/35333618/detay" TargetMode="External" Id="rId56" /><Relationship Type="http://schemas.openxmlformats.org/officeDocument/2006/relationships/hyperlink" Target="https://www.morhipo.com/u-s-polo-assn--u-s-polo-assn-bot/35930033/detay" TargetMode="External" Id="rId57" /><Relationship Type="http://schemas.openxmlformats.org/officeDocument/2006/relationships/hyperlink" Target="https://www.trendyol.com/addax/kapusonlu-oversize-sweat-s9725-p3-p-210308787" TargetMode="External" Id="rId58" /><Relationship Type="http://schemas.openxmlformats.org/officeDocument/2006/relationships/hyperlink" Target="https://www.trendyol.com/timberland/erkek-kol-saati-tbl-15079jys-01a-p-32646321" TargetMode="External" Id="rId59" /><Relationship Type="http://schemas.openxmlformats.org/officeDocument/2006/relationships/hyperlink" Target="https://www.trendyol.com/fitmens/lacivert-nokta-desenli-klasik-erkek-gomlek-p-193870329" TargetMode="External" Id="rId60" /><Relationship Type="http://schemas.openxmlformats.org/officeDocument/2006/relationships/hyperlink" Target="https://www.trendyol.com/fitmens/kislik-pamuklu-klasik-sik-erkek-gomlek-p-170650284" TargetMode="External" Id="rId61" /><Relationship Type="http://schemas.openxmlformats.org/officeDocument/2006/relationships/hyperlink" Target="https://www.trendyol.com/fitmens/beyaz-acik-mavi-garni-desenli-filafil-klasik-erkek-gomlek-p-92669041" TargetMode="External" Id="rId62" /><Relationship Type="http://schemas.openxmlformats.org/officeDocument/2006/relationships/hyperlink" Target="https://www.trendyol.com/fitmens/klasik-sik-oxford-erkek-gomlek-p-166709873" TargetMode="External" Id="rId63" /><Relationship Type="http://schemas.openxmlformats.org/officeDocument/2006/relationships/hyperlink" Target="https://www.trendyol.com/timberland/erkek-kol-saati-tbl-15079jys-01-p-32646322" TargetMode="External" Id="rId64" /><Relationship Type="http://schemas.openxmlformats.org/officeDocument/2006/relationships/table" Target="/xl/tables/table4.xml" Id="rId65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J17"/>
  <sheetViews>
    <sheetView workbookViewId="0">
      <selection activeCell="G14" sqref="G14"/>
    </sheetView>
  </sheetViews>
  <sheetFormatPr baseColWidth="8" defaultRowHeight="14.4"/>
  <cols>
    <col width="13.6640625" customWidth="1" style="15" min="1" max="1"/>
    <col width="16.21875" customWidth="1" style="15" min="2" max="2"/>
    <col width="1.88671875" customWidth="1" style="15" min="3" max="3"/>
    <col width="12.44140625" customWidth="1" style="15" min="4" max="4"/>
    <col width="23.6640625" customWidth="1" style="15" min="5" max="5"/>
    <col width="3.109375" customWidth="1" style="15" min="6" max="6"/>
    <col width="15.21875" customWidth="1" style="16" min="7" max="8"/>
    <col width="50.44140625" customWidth="1" style="15" min="9" max="9"/>
    <col width="27.21875" customWidth="1" style="15" min="10" max="10"/>
  </cols>
  <sheetData>
    <row r="1">
      <c r="A1" s="14" t="inlineStr">
        <is>
          <t>Gender Codes</t>
        </is>
      </c>
      <c r="D1" s="14" t="inlineStr">
        <is>
          <t>Categories Codes</t>
        </is>
      </c>
      <c r="G1" s="14" t="inlineStr">
        <is>
          <t>Brand Codes</t>
        </is>
      </c>
      <c r="J1" s="14" t="n"/>
    </row>
    <row r="2">
      <c r="A2" s="1" t="inlineStr">
        <is>
          <t>Codes</t>
        </is>
      </c>
      <c r="B2" s="2" t="inlineStr">
        <is>
          <t>Genders</t>
        </is>
      </c>
      <c r="D2" s="3" t="inlineStr">
        <is>
          <t>Codes</t>
        </is>
      </c>
      <c r="E2" s="4" t="inlineStr">
        <is>
          <t>Category</t>
        </is>
      </c>
      <c r="G2" s="16" t="inlineStr">
        <is>
          <t>Codes</t>
        </is>
      </c>
      <c r="H2" t="inlineStr">
        <is>
          <t>Brand Name</t>
        </is>
      </c>
      <c r="I2" t="inlineStr">
        <is>
          <t>Brand URL</t>
        </is>
      </c>
    </row>
    <row r="3">
      <c r="A3" s="5" t="inlineStr">
        <is>
          <t>1</t>
        </is>
      </c>
      <c r="B3" s="16" t="inlineStr">
        <is>
          <t>Men</t>
        </is>
      </c>
      <c r="D3" s="5" t="inlineStr">
        <is>
          <t>01</t>
        </is>
      </c>
      <c r="E3" s="1" t="inlineStr">
        <is>
          <t>Shirt</t>
        </is>
      </c>
      <c r="G3" s="16" t="inlineStr">
        <is>
          <t>001</t>
        </is>
      </c>
      <c r="H3" t="inlineStr">
        <is>
          <t>U.S. Polo Assn.</t>
        </is>
      </c>
    </row>
    <row r="4">
      <c r="A4" s="5" t="inlineStr">
        <is>
          <t>2</t>
        </is>
      </c>
      <c r="B4" s="16" t="inlineStr">
        <is>
          <t>Women</t>
        </is>
      </c>
      <c r="D4" s="5" t="inlineStr">
        <is>
          <t>02</t>
        </is>
      </c>
      <c r="E4" s="1" t="inlineStr">
        <is>
          <t>T-Shirt</t>
        </is>
      </c>
      <c r="G4" s="16" t="inlineStr">
        <is>
          <t>002</t>
        </is>
      </c>
      <c r="H4" t="inlineStr">
        <is>
          <t>Nike</t>
        </is>
      </c>
    </row>
    <row r="5">
      <c r="A5" s="5" t="inlineStr">
        <is>
          <t>3</t>
        </is>
      </c>
      <c r="B5" s="16" t="inlineStr">
        <is>
          <t>Boy Childs</t>
        </is>
      </c>
      <c r="D5" s="5" t="inlineStr">
        <is>
          <t>03</t>
        </is>
      </c>
      <c r="E5" s="1" t="inlineStr">
        <is>
          <t>Sweatshirt/Hoody</t>
        </is>
      </c>
      <c r="G5" s="16" t="inlineStr">
        <is>
          <t>003</t>
        </is>
      </c>
      <c r="H5" t="inlineStr">
        <is>
          <t>Decathlon</t>
        </is>
      </c>
    </row>
    <row r="6">
      <c r="A6" s="5" t="inlineStr">
        <is>
          <t>4</t>
        </is>
      </c>
      <c r="B6" s="16" t="inlineStr">
        <is>
          <t>Girl Childs</t>
        </is>
      </c>
      <c r="D6" s="5" t="inlineStr">
        <is>
          <t>04</t>
        </is>
      </c>
      <c r="E6" s="1" t="inlineStr">
        <is>
          <t>Jacket</t>
        </is>
      </c>
      <c r="G6" s="16" t="inlineStr">
        <is>
          <t>004</t>
        </is>
      </c>
      <c r="H6" t="inlineStr">
        <is>
          <t>Skechers</t>
        </is>
      </c>
    </row>
    <row r="7">
      <c r="D7" s="5" t="inlineStr">
        <is>
          <t>05</t>
        </is>
      </c>
      <c r="E7" s="1" t="inlineStr">
        <is>
          <t>Trouser</t>
        </is>
      </c>
      <c r="G7" s="16" t="inlineStr">
        <is>
          <t>005</t>
        </is>
      </c>
      <c r="H7" t="inlineStr">
        <is>
          <t>LumberJack</t>
        </is>
      </c>
    </row>
    <row r="8">
      <c r="D8" s="5" t="inlineStr">
        <is>
          <t>06</t>
        </is>
      </c>
      <c r="E8" s="1" t="inlineStr">
        <is>
          <t>Shoes</t>
        </is>
      </c>
      <c r="G8" s="16" t="inlineStr">
        <is>
          <t>006</t>
        </is>
      </c>
      <c r="H8" t="inlineStr">
        <is>
          <t>Koton</t>
        </is>
      </c>
    </row>
    <row r="9">
      <c r="D9" s="5" t="inlineStr">
        <is>
          <t>07</t>
        </is>
      </c>
      <c r="E9" s="1" t="inlineStr">
        <is>
          <t>Dress</t>
        </is>
      </c>
      <c r="G9" s="16" t="inlineStr">
        <is>
          <t>007</t>
        </is>
      </c>
      <c r="H9" t="inlineStr">
        <is>
          <t>Veaven</t>
        </is>
      </c>
    </row>
    <row r="10">
      <c r="D10" s="5" t="inlineStr">
        <is>
          <t>08</t>
        </is>
      </c>
      <c r="E10" s="1" t="inlineStr">
        <is>
          <t>Pajama Set</t>
        </is>
      </c>
      <c r="G10" s="16" t="inlineStr">
        <is>
          <t>008</t>
        </is>
      </c>
      <c r="H10" s="16" t="inlineStr">
        <is>
          <t>Fitmens</t>
        </is>
      </c>
      <c r="I10" s="6" t="inlineStr">
        <is>
          <t>https://www.trendyol.com/magaza/fitmens-m-226460?sst=0</t>
        </is>
      </c>
    </row>
    <row r="11">
      <c r="D11" s="5" t="inlineStr">
        <is>
          <t>09</t>
        </is>
      </c>
      <c r="E11" s="1" t="inlineStr">
        <is>
          <t>Bag</t>
        </is>
      </c>
      <c r="G11" s="16" t="inlineStr">
        <is>
          <t>009</t>
        </is>
      </c>
      <c r="H11" s="16" t="inlineStr">
        <is>
          <t>Tommy Hilfiger</t>
        </is>
      </c>
      <c r="I11" s="6" t="n"/>
    </row>
    <row r="12">
      <c r="D12" s="5" t="inlineStr">
        <is>
          <t>10</t>
        </is>
      </c>
      <c r="E12" s="1" t="inlineStr">
        <is>
          <t>Watchs</t>
        </is>
      </c>
      <c r="G12" s="16" t="inlineStr">
        <is>
          <t>010</t>
        </is>
      </c>
      <c r="H12" s="16" t="inlineStr">
        <is>
          <t>Addax</t>
        </is>
      </c>
    </row>
    <row r="13">
      <c r="D13" s="5" t="n"/>
      <c r="E13" s="1" t="n"/>
      <c r="G13" s="16" t="inlineStr">
        <is>
          <t>011</t>
        </is>
      </c>
      <c r="H13" s="16" t="inlineStr">
        <is>
          <t>TimberLand</t>
        </is>
      </c>
    </row>
    <row r="14">
      <c r="D14" s="5" t="n"/>
      <c r="E14" s="1" t="n"/>
    </row>
    <row r="15">
      <c r="D15" s="5" t="n"/>
      <c r="E15" s="1" t="n"/>
    </row>
    <row r="16">
      <c r="D16" s="5" t="n"/>
      <c r="E16" s="1" t="n"/>
    </row>
    <row r="17">
      <c r="D17" s="5" t="n"/>
      <c r="E17" s="1" t="n"/>
    </row>
  </sheetData>
  <mergeCells count="3">
    <mergeCell ref="A1:B1"/>
    <mergeCell ref="D1:E1"/>
    <mergeCell ref="G1:I1"/>
  </mergeCells>
  <hyperlinks>
    <hyperlink ref="I10" r:id="rId1"/>
  </hyperlinks>
  <pageMargins left="0.7" right="0.7" top="0.75" bottom="0.75" header="0.3" footer="0.3"/>
  <tableParts count="3">
    <tablePart r:id="rId2"/>
    <tablePart r:id="rId3"/>
    <tablePart r:id="rId4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M64"/>
  <sheetViews>
    <sheetView tabSelected="1" workbookViewId="0">
      <selection activeCell="B5" sqref="B5"/>
    </sheetView>
  </sheetViews>
  <sheetFormatPr baseColWidth="8" defaultRowHeight="14.4"/>
  <cols>
    <col width="14.88671875" customWidth="1" style="19" min="1" max="1"/>
    <col width="84.33203125" customWidth="1" style="8" min="2" max="2"/>
    <col width="57.44140625" customWidth="1" style="8" min="3" max="5"/>
    <col width="11.6640625" bestFit="1" customWidth="1" style="8" min="6" max="6"/>
    <col width="14.33203125" customWidth="1" style="8" min="7" max="7"/>
    <col width="15" customWidth="1" style="8" min="8" max="8"/>
    <col width="11.44140625" customWidth="1" style="20" min="9" max="9"/>
    <col width="9" customWidth="1" style="8" min="10" max="10"/>
    <col width="9.21875" customWidth="1" style="19" min="11" max="11"/>
    <col width="4.77734375" customWidth="1" style="8" min="12" max="12"/>
    <col width="8.88671875" customWidth="1" style="8" min="13" max="16384"/>
  </cols>
  <sheetData>
    <row r="1">
      <c r="A1" s="17" t="inlineStr">
        <is>
          <t>Product Code</t>
        </is>
      </c>
      <c r="B1" s="12" t="inlineStr">
        <is>
          <t>Product URL</t>
        </is>
      </c>
      <c r="C1" s="12" t="inlineStr">
        <is>
          <t>Product Name</t>
        </is>
      </c>
      <c r="D1" s="12" t="inlineStr">
        <is>
          <t>Sizes</t>
        </is>
      </c>
      <c r="E1" s="12" t="inlineStr">
        <is>
          <t>Price</t>
        </is>
      </c>
      <c r="F1" s="12" t="inlineStr">
        <is>
          <t>Gender</t>
        </is>
      </c>
      <c r="G1" s="12" t="inlineStr">
        <is>
          <t>Category</t>
        </is>
      </c>
      <c r="H1" s="12" t="inlineStr">
        <is>
          <t>Brand</t>
        </is>
      </c>
      <c r="I1" s="18" t="inlineStr">
        <is>
          <t>Item Number</t>
        </is>
      </c>
      <c r="J1" s="12" t="inlineStr">
        <is>
          <t>BrandCode</t>
        </is>
      </c>
      <c r="K1" s="12" t="inlineStr">
        <is>
          <t>CategoryCode</t>
        </is>
      </c>
      <c r="L1" s="17" t="inlineStr">
        <is>
          <t>GenderCode</t>
        </is>
      </c>
      <c r="M1" s="12" t="n"/>
    </row>
    <row r="2">
      <c r="A2" s="19" t="inlineStr">
        <is>
          <t>1010010001</t>
        </is>
      </c>
      <c r="B2" s="13" t="inlineStr">
        <is>
          <t>https://www.trendyol.com/us-polo-assn/gri-erkek-gomlek-p-32236051?boutiqueId=61&amp;merchantId=184258</t>
        </is>
      </c>
      <c r="C2" s="8" t="inlineStr">
        <is>
          <t>US Polo Assn Gray Men's Shirt</t>
        </is>
      </c>
      <c r="D2" s="8" t="inlineStr">
        <is>
          <t xml:space="preserve"> L</t>
        </is>
      </c>
      <c r="E2" s="8" t="inlineStr">
        <is>
          <t>329 TL</t>
        </is>
      </c>
      <c r="F2" s="8">
        <f>VLOOKUP(Table5[[#This Row],[GenderCode]],'Product Codes'!A:B,2,FALSE)</f>
        <v/>
      </c>
      <c r="G2" s="8">
        <f>VLOOKUP(Table5[[#This Row],[CategoryCode]],'Product Codes'!D:E,2,FALSE)</f>
        <v/>
      </c>
      <c r="H2" s="8">
        <f>VLOOKUP(Table5[[#This Row],[BrandCode]],'Product Codes'!G:I,2,FALSE)</f>
        <v/>
      </c>
      <c r="I2" s="20">
        <f>MID(Table5[[#This Row],[Product Code]],7,4)</f>
        <v/>
      </c>
      <c r="J2" s="8">
        <f>MID(Table5[[#This Row],[Product Code]],4,3)</f>
        <v/>
      </c>
      <c r="K2" s="8">
        <f>MID(Table5[[#This Row],[Product Code]],2,2)</f>
        <v/>
      </c>
      <c r="L2" s="19">
        <f>MID(Table5[[#This Row],[Product Code]],1,1)</f>
        <v/>
      </c>
    </row>
    <row r="3">
      <c r="A3" s="19" t="inlineStr">
        <is>
          <t>1010010002</t>
        </is>
      </c>
      <c r="B3" s="13" t="inlineStr">
        <is>
          <t>https://www.trendyol.com/us-polo-assn/beyaz-erkek-gomlek-p-145088917?boutiqueId=591039&amp;merchantId=163</t>
        </is>
      </c>
      <c r="C3" s="8" t="inlineStr">
        <is>
          <t>US Polo Assn Gray Men's Shirt</t>
        </is>
      </c>
      <c r="D3" s="7" t="inlineStr">
        <is>
          <t xml:space="preserve"> S | M | L | XL | 2XL</t>
        </is>
      </c>
      <c r="E3" s="8" t="inlineStr">
        <is>
          <t>175,46 TL</t>
        </is>
      </c>
      <c r="F3" s="8">
        <f>VLOOKUP(Table5[[#This Row],[GenderCode]],'Product Codes'!A:B,2,FALSE)</f>
        <v/>
      </c>
      <c r="G3" s="8">
        <f>VLOOKUP(Table5[[#This Row],[CategoryCode]],'Product Codes'!D:E,2,FALSE)</f>
        <v/>
      </c>
      <c r="H3" s="8">
        <f>VLOOKUP(Table5[[#This Row],[BrandCode]],'Product Codes'!G:I,2,FALSE)</f>
        <v/>
      </c>
      <c r="I3" s="20">
        <f>MID(Table5[[#This Row],[Product Code]],7,4)</f>
        <v/>
      </c>
      <c r="J3" s="8">
        <f>MID(Table5[[#This Row],[Product Code]],4,3)</f>
        <v/>
      </c>
      <c r="K3" s="8">
        <f>MID(Table5[[#This Row],[Product Code]],2,2)</f>
        <v/>
      </c>
      <c r="L3" s="19">
        <f>MID(Table5[[#This Row],[Product Code]],1,1)</f>
        <v/>
      </c>
    </row>
    <row r="4">
      <c r="A4" s="19" t="inlineStr">
        <is>
          <t>1010010003</t>
        </is>
      </c>
      <c r="B4" s="13" t="inlineStr">
        <is>
          <t>https://www.trendyol.com/us-polo-assn/lacivert-erkek-gomlek-p-145088919</t>
        </is>
      </c>
      <c r="C4" s="8" t="inlineStr">
        <is>
          <t>US Polo Assn Navy Blue Men's Shirt</t>
        </is>
      </c>
      <c r="D4" s="8" t="inlineStr">
        <is>
          <t xml:space="preserve"> S | M | L | XL | 2XL</t>
        </is>
      </c>
      <c r="E4" s="8" t="inlineStr">
        <is>
          <t>175,46 TL</t>
        </is>
      </c>
      <c r="F4" s="8">
        <f>VLOOKUP(Table5[[#This Row],[GenderCode]],'Product Codes'!A:B,2,FALSE)</f>
        <v/>
      </c>
      <c r="G4" s="8">
        <f>VLOOKUP(Table5[[#This Row],[CategoryCode]],'Product Codes'!D:E,2,FALSE)</f>
        <v/>
      </c>
      <c r="H4" s="8">
        <f>VLOOKUP(Table5[[#This Row],[BrandCode]],'Product Codes'!G:I,2,FALSE)</f>
        <v/>
      </c>
      <c r="I4" s="20">
        <f>MID(Table5[[#This Row],[Product Code]],7,4)</f>
        <v/>
      </c>
      <c r="J4" s="8">
        <f>MID(Table5[[#This Row],[Product Code]],4,3)</f>
        <v/>
      </c>
      <c r="K4" s="8">
        <f>MID(Table5[[#This Row],[Product Code]],2,2)</f>
        <v/>
      </c>
      <c r="L4" s="19">
        <f>MID(Table5[[#This Row],[Product Code]],1,1)</f>
        <v/>
      </c>
    </row>
    <row r="5">
      <c r="A5" s="19" t="inlineStr">
        <is>
          <t>1030010001</t>
        </is>
      </c>
      <c r="B5" s="13" t="inlineStr">
        <is>
          <t>https://www.trendyol.com/us-polo-assn/siyah-erkek-sweatshirt-p-140404361?boutiqueId=61&amp;merchantId=281649&amp;v=3xl</t>
        </is>
      </c>
      <c r="C5" s="8" t="inlineStr">
        <is>
          <t>US Polo Assn. Sanitary Men's Sweatshirt</t>
        </is>
      </c>
      <c r="D5" s="8" t="inlineStr">
        <is>
          <t xml:space="preserve"> XS | S | M | L | XL | 2XL | 3XL</t>
        </is>
      </c>
      <c r="E5" s="8" t="inlineStr">
        <is>
          <t>430,80 TL</t>
        </is>
      </c>
      <c r="F5" s="8">
        <f>VLOOKUP(Table5[[#This Row],[GenderCode]],'Product Codes'!A:B,2,FALSE)</f>
        <v/>
      </c>
      <c r="G5" s="8">
        <f>VLOOKUP(Table5[[#This Row],[CategoryCode]],'Product Codes'!D:E,2,FALSE)</f>
        <v/>
      </c>
      <c r="H5" s="8">
        <f>VLOOKUP(Table5[[#This Row],[BrandCode]],'Product Codes'!G:I,2,FALSE)</f>
        <v/>
      </c>
      <c r="I5" s="20">
        <f>MID(Table5[[#This Row],[Product Code]],7,4)</f>
        <v/>
      </c>
      <c r="J5" s="8">
        <f>MID(Table5[[#This Row],[Product Code]],4,3)</f>
        <v/>
      </c>
      <c r="K5" s="8">
        <f>MID(Table5[[#This Row],[Product Code]],2,2)</f>
        <v/>
      </c>
      <c r="L5" s="19">
        <f>MID(Table5[[#This Row],[Product Code]],1,1)</f>
        <v/>
      </c>
    </row>
    <row r="6">
      <c r="A6" s="19" t="inlineStr">
        <is>
          <t>1020010001</t>
        </is>
      </c>
      <c r="B6" s="13" t="inlineStr">
        <is>
          <t>https://www.trendyol.com/us-polo-assn/yesil-erkek-t-shirt-p-76660931?boutiqueId=61&amp;merchantId=363220&amp;v=3xl</t>
        </is>
      </c>
      <c r="C6" s="13" t="inlineStr">
        <is>
          <t>US Polo Assn Green Men's T-Shirt</t>
        </is>
      </c>
      <c r="D6" s="13" t="inlineStr">
        <is>
          <t xml:space="preserve"> XS | S | M | L | XL | 2XL</t>
        </is>
      </c>
      <c r="E6" s="13" t="inlineStr">
        <is>
          <t>299,26 TL</t>
        </is>
      </c>
      <c r="F6" s="8">
        <f>VLOOKUP(Table5[[#This Row],[GenderCode]],'Product Codes'!A:B,2,FALSE)</f>
        <v/>
      </c>
      <c r="G6" s="8">
        <f>VLOOKUP(Table5[[#This Row],[CategoryCode]],'Product Codes'!D:E,2,FALSE)</f>
        <v/>
      </c>
      <c r="H6" s="8">
        <f>VLOOKUP(Table5[[#This Row],[BrandCode]],'Product Codes'!G:I,2,FALSE)</f>
        <v/>
      </c>
      <c r="I6" s="20">
        <f>MID(Table5[[#This Row],[Product Code]],7,4)</f>
        <v/>
      </c>
      <c r="J6" s="8">
        <f>MID(Table5[[#This Row],[Product Code]],4,3)</f>
        <v/>
      </c>
      <c r="K6" s="8">
        <f>MID(Table5[[#This Row],[Product Code]],2,2)</f>
        <v/>
      </c>
      <c r="L6" s="19">
        <f>MID(Table5[[#This Row],[Product Code]],1,1)</f>
        <v/>
      </c>
    </row>
    <row r="7">
      <c r="A7" s="19" t="inlineStr">
        <is>
          <t>1020010002</t>
        </is>
      </c>
      <c r="B7" s="13" t="inlineStr">
        <is>
          <t>https://www.trendyol.com/us-polo-assn/kirmizi-erkek-t-shirt-p-76660938</t>
        </is>
      </c>
      <c r="C7" s="8" t="inlineStr">
        <is>
          <t>US Polo Assn. Red Men's T-Shirt</t>
        </is>
      </c>
      <c r="D7" s="8" t="inlineStr">
        <is>
          <t xml:space="preserve"> S | M | L | XL | 2XL</t>
        </is>
      </c>
      <c r="E7" s="8" t="inlineStr">
        <is>
          <t>314,96 TL</t>
        </is>
      </c>
      <c r="F7" s="8">
        <f>VLOOKUP(Table5[[#This Row],[GenderCode]],'Product Codes'!A:B,2,FALSE)</f>
        <v/>
      </c>
      <c r="G7" s="8">
        <f>VLOOKUP(Table5[[#This Row],[CategoryCode]],'Product Codes'!D:E,2,FALSE)</f>
        <v/>
      </c>
      <c r="H7" s="8">
        <f>VLOOKUP(Table5[[#This Row],[BrandCode]],'Product Codes'!G:I,2,FALSE)</f>
        <v/>
      </c>
      <c r="I7" s="20">
        <f>MID(Table5[[#This Row],[Product Code]],7,4)</f>
        <v/>
      </c>
      <c r="J7" s="8">
        <f>MID(Table5[[#This Row],[Product Code]],4,3)</f>
        <v/>
      </c>
      <c r="K7" s="8">
        <f>MID(Table5[[#This Row],[Product Code]],2,2)</f>
        <v/>
      </c>
      <c r="L7" s="19">
        <f>MID(Table5[[#This Row],[Product Code]],1,1)</f>
        <v/>
      </c>
    </row>
    <row r="8">
      <c r="A8" s="19" t="inlineStr">
        <is>
          <t>1020010003</t>
        </is>
      </c>
      <c r="B8" s="13" t="inlineStr">
        <is>
          <t>https://www.trendyol.com/us-polo-assn/erkek-t-shirt-g081sz011-000-1029834-p-60659705?boutiqueId=61&amp;merchantId=281649&amp;v=3xl</t>
        </is>
      </c>
      <c r="C8" s="8" t="inlineStr">
        <is>
          <t>US Polo Assn. Men's T-Shirt</t>
        </is>
      </c>
      <c r="D8" s="8" t="inlineStr">
        <is>
          <t xml:space="preserve"> M | XL</t>
        </is>
      </c>
      <c r="E8" s="8" t="inlineStr">
        <is>
          <t>399,90 TL</t>
        </is>
      </c>
      <c r="F8" s="8">
        <f>VLOOKUP(Table5[[#This Row],[GenderCode]],'Product Codes'!A:B,2,FALSE)</f>
        <v/>
      </c>
      <c r="G8" s="8">
        <f>VLOOKUP(Table5[[#This Row],[CategoryCode]],'Product Codes'!D:E,2,FALSE)</f>
        <v/>
      </c>
      <c r="H8" s="8">
        <f>VLOOKUP(Table5[[#This Row],[BrandCode]],'Product Codes'!G:I,2,FALSE)</f>
        <v/>
      </c>
      <c r="I8" s="20">
        <f>MID(Table5[[#This Row],[Product Code]],7,4)</f>
        <v/>
      </c>
      <c r="J8" s="8">
        <f>MID(Table5[[#This Row],[Product Code]],4,3)</f>
        <v/>
      </c>
      <c r="K8" s="8">
        <f>MID(Table5[[#This Row],[Product Code]],2,2)</f>
        <v/>
      </c>
      <c r="L8" s="19">
        <f>MID(Table5[[#This Row],[Product Code]],1,1)</f>
        <v/>
      </c>
    </row>
    <row r="9">
      <c r="A9" s="19" t="inlineStr">
        <is>
          <t>1030010002</t>
        </is>
      </c>
      <c r="B9" s="13" t="inlineStr">
        <is>
          <t>https://www.trendyol.com/us-polo-assn/yesil-erkek-sweatshirt-p-191097552</t>
        </is>
      </c>
      <c r="C9" s="8" t="inlineStr">
        <is>
          <t>US Polo Assn. Green Men's Sweatshirt</t>
        </is>
      </c>
      <c r="D9" s="21" t="inlineStr">
        <is>
          <t>Not Available</t>
        </is>
      </c>
      <c r="E9" s="8" t="inlineStr">
        <is>
          <t>234 TL</t>
        </is>
      </c>
      <c r="F9" s="8">
        <f>VLOOKUP(Table5[[#This Row],[GenderCode]],'Product Codes'!A:B,2,FALSE)</f>
        <v/>
      </c>
      <c r="G9" s="8">
        <f>VLOOKUP(Table5[[#This Row],[CategoryCode]],'Product Codes'!D:E,2,FALSE)</f>
        <v/>
      </c>
      <c r="H9" s="8">
        <f>VLOOKUP(Table5[[#This Row],[BrandCode]],'Product Codes'!G:I,2,FALSE)</f>
        <v/>
      </c>
      <c r="I9" s="20">
        <f>MID(Table5[[#This Row],[Product Code]],7,4)</f>
        <v/>
      </c>
      <c r="J9" s="8">
        <f>MID(Table5[[#This Row],[Product Code]],4,3)</f>
        <v/>
      </c>
      <c r="K9" s="8">
        <f>MID(Table5[[#This Row],[Product Code]],2,2)</f>
        <v/>
      </c>
      <c r="L9" s="19" t="inlineStr">
        <is>
          <t>1</t>
        </is>
      </c>
    </row>
    <row r="10">
      <c r="A10" s="19" t="inlineStr">
        <is>
          <t>1030010003</t>
        </is>
      </c>
      <c r="B10" s="13" t="inlineStr">
        <is>
          <t>https://www.trendyol.com/us-polo-assn/kirmizi-erkek-sweatshirt-p-191097553</t>
        </is>
      </c>
      <c r="C10" s="8" t="inlineStr">
        <is>
          <t>US Polo Assn. Red Male Sweatshirt</t>
        </is>
      </c>
      <c r="D10" s="21" t="inlineStr">
        <is>
          <t>Not Available</t>
        </is>
      </c>
      <c r="E10" s="8" t="inlineStr">
        <is>
          <t>234 TL</t>
        </is>
      </c>
      <c r="F10" s="8">
        <f>VLOOKUP(Table5[[#This Row],[GenderCode]],'Product Codes'!A:B,2,FALSE)</f>
        <v/>
      </c>
      <c r="G10" s="8">
        <f>VLOOKUP(Table5[[#This Row],[CategoryCode]],'Product Codes'!D:E,2,FALSE)</f>
        <v/>
      </c>
      <c r="H10" s="8">
        <f>VLOOKUP(Table5[[#This Row],[BrandCode]],'Product Codes'!G:I,2,FALSE)</f>
        <v/>
      </c>
      <c r="I10" s="20">
        <f>MID(Table5[[#This Row],[Product Code]],7,4)</f>
        <v/>
      </c>
      <c r="J10" s="8">
        <f>MID(Table5[[#This Row],[Product Code]],4,3)</f>
        <v/>
      </c>
      <c r="K10" s="8">
        <f>MID(Table5[[#This Row],[Product Code]],2,2)</f>
        <v/>
      </c>
      <c r="L10" s="19">
        <f>MID(Table5[[#This Row],[Product Code]],1,1)</f>
        <v/>
      </c>
    </row>
    <row r="11">
      <c r="A11" s="19" t="inlineStr">
        <is>
          <t>1080010001</t>
        </is>
      </c>
      <c r="B11" s="13" t="inlineStr">
        <is>
          <t>https://www.trendyol.com/us-polo-assn/u-s-polo-assn-18484-erkek-yuvarlak-yaka-uzun-kollu-pijama-takimi-gri-melanj-p-135796893</t>
        </is>
      </c>
      <c r="C11" s="8" t="inlineStr">
        <is>
          <t>US Polo Assn  Men's Round Collar Long Sleeve Pajama Set - Grey Melancholy</t>
        </is>
      </c>
      <c r="D11" s="8" t="inlineStr">
        <is>
          <t xml:space="preserve"> S | M | XXL</t>
        </is>
      </c>
      <c r="E11" s="8" t="inlineStr">
        <is>
          <t>340 TL</t>
        </is>
      </c>
      <c r="F11" s="8">
        <f>VLOOKUP(Table5[[#This Row],[GenderCode]],'Product Codes'!A:B,2,FALSE)</f>
        <v/>
      </c>
      <c r="G11" s="8">
        <f>VLOOKUP(Table5[[#This Row],[CategoryCode]],'Product Codes'!D:E,2,FALSE)</f>
        <v/>
      </c>
      <c r="H11" s="8">
        <f>VLOOKUP(Table5[[#This Row],[BrandCode]],'Product Codes'!G:I,2,FALSE)</f>
        <v/>
      </c>
      <c r="I11" s="20">
        <f>MID(Table5[[#This Row],[Product Code]],7,4)</f>
        <v/>
      </c>
      <c r="J11" s="8">
        <f>MID(Table5[[#This Row],[Product Code]],4,3)</f>
        <v/>
      </c>
      <c r="K11" s="8">
        <f>MID(Table5[[#This Row],[Product Code]],2,2)</f>
        <v/>
      </c>
      <c r="L11" s="19">
        <f>MID(Table5[[#This Row],[Product Code]],1,1)</f>
        <v/>
      </c>
    </row>
    <row r="12">
      <c r="A12" s="19" t="inlineStr">
        <is>
          <t>1030010004</t>
        </is>
      </c>
      <c r="B12" s="13" t="inlineStr">
        <is>
          <t>https://www.trendyol.com/us-polo-assn/kirmizi-erkek-sweatshirt-p-191097503</t>
        </is>
      </c>
      <c r="C12" s="8" t="inlineStr">
        <is>
          <t>US Polo Assn. Red Men's Sweatshirt</t>
        </is>
      </c>
      <c r="D12" s="8" t="inlineStr">
        <is>
          <t xml:space="preserve"> L</t>
        </is>
      </c>
      <c r="E12" s="8" t="inlineStr">
        <is>
          <t>299 TL</t>
        </is>
      </c>
      <c r="F12" s="8">
        <f>VLOOKUP(Table5[[#This Row],[GenderCode]],'Product Codes'!A:B,2,FALSE)</f>
        <v/>
      </c>
      <c r="G12" s="8">
        <f>VLOOKUP(Table5[[#This Row],[CategoryCode]],'Product Codes'!D:E,2,FALSE)</f>
        <v/>
      </c>
      <c r="H12" s="8">
        <f>VLOOKUP(Table5[[#This Row],[BrandCode]],'Product Codes'!G:I,2,FALSE)</f>
        <v/>
      </c>
      <c r="I12" s="20">
        <f>MID(Table5[[#This Row],[Product Code]],7,4)</f>
        <v/>
      </c>
      <c r="J12" s="8">
        <f>MID(Table5[[#This Row],[Product Code]],4,3)</f>
        <v/>
      </c>
      <c r="K12" s="8">
        <f>MID(Table5[[#This Row],[Product Code]],2,2)</f>
        <v/>
      </c>
      <c r="L12" s="19">
        <f>MID(Table5[[#This Row],[Product Code]],1,1)</f>
        <v/>
      </c>
    </row>
    <row r="13">
      <c r="A13" s="19" t="inlineStr">
        <is>
          <t>2060050001</t>
        </is>
      </c>
      <c r="B13" s="13" t="inlineStr">
        <is>
          <t>https://lumberjack.com.tr/urun/lumberjack-cecile-1pr-siyah-kadin-outdoor-101054212</t>
        </is>
      </c>
      <c r="C13" s="8" t="inlineStr">
        <is>
          <t>CECILE 1PR Black Women Outdoor</t>
        </is>
      </c>
      <c r="D13" s="22" t="n"/>
      <c r="E13" s="22" t="n"/>
      <c r="F13" s="8">
        <f>VLOOKUP(Table5[[#This Row],[GenderCode]],'Product Codes'!A:B,2,FALSE)</f>
        <v/>
      </c>
      <c r="G13" s="8">
        <f>VLOOKUP(Table5[[#This Row],[CategoryCode]],'Product Codes'!D:E,2,FALSE)</f>
        <v/>
      </c>
      <c r="H13" s="8">
        <f>VLOOKUP(Table5[[#This Row],[BrandCode]],'Product Codes'!G:I,2,FALSE)</f>
        <v/>
      </c>
      <c r="I13" s="20">
        <f>MID(Table5[[#This Row],[Product Code]],7,4)</f>
        <v/>
      </c>
      <c r="J13" s="8">
        <f>MID(Table5[[#This Row],[Product Code]],4,3)</f>
        <v/>
      </c>
      <c r="K13" s="8">
        <f>MID(Table5[[#This Row],[Product Code]],2,2)</f>
        <v/>
      </c>
      <c r="L13" s="19">
        <f>MID(Table5[[#This Row],[Product Code]],1,1)</f>
        <v/>
      </c>
    </row>
    <row r="14">
      <c r="A14" s="19" t="inlineStr">
        <is>
          <t>2060050002</t>
        </is>
      </c>
      <c r="B14" s="13" t="inlineStr">
        <is>
          <t>https://lumberjack.com.tr/urun/lumberjack-ocean-wmn-1pr-siyah-kadin-kosu-ayakkabisi-101032600</t>
        </is>
      </c>
      <c r="C14" s="8" t="inlineStr">
        <is>
          <t>OCEAN WMN 1PR Black Women's Running Shoe</t>
        </is>
      </c>
      <c r="D14" s="22" t="n"/>
      <c r="E14" s="22" t="n"/>
      <c r="F14" s="8">
        <f>VLOOKUP(Table5[[#This Row],[GenderCode]],'Product Codes'!A:B,2,FALSE)</f>
        <v/>
      </c>
      <c r="G14" s="8">
        <f>VLOOKUP(Table5[[#This Row],[CategoryCode]],'Product Codes'!D:E,2,FALSE)</f>
        <v/>
      </c>
      <c r="H14" s="8">
        <f>VLOOKUP(Table5[[#This Row],[BrandCode]],'Product Codes'!G:I,2,FALSE)</f>
        <v/>
      </c>
      <c r="I14" s="20">
        <f>MID(Table5[[#This Row],[Product Code]],7,4)</f>
        <v/>
      </c>
      <c r="J14" s="8">
        <f>MID(Table5[[#This Row],[Product Code]],4,3)</f>
        <v/>
      </c>
      <c r="K14" s="8">
        <f>MID(Table5[[#This Row],[Product Code]],2,2)</f>
        <v/>
      </c>
      <c r="L14" s="19">
        <f>MID(Table5[[#This Row],[Product Code]],1,1)</f>
        <v/>
      </c>
    </row>
    <row r="15">
      <c r="A15" s="19" t="inlineStr">
        <is>
          <t>2060050003</t>
        </is>
      </c>
      <c r="B15" s="13" t="inlineStr">
        <is>
          <t>https://lumberjack.com.tr/urun/lumberjack-mori-siyah-kadin-kosu-ayakkabisi-100663491</t>
        </is>
      </c>
      <c r="C15" s="8" t="inlineStr">
        <is>
          <t>MORI Black Women's Running Shoe</t>
        </is>
      </c>
      <c r="D15" s="22" t="n"/>
      <c r="E15" s="22" t="n"/>
      <c r="F15" s="8">
        <f>VLOOKUP(Table5[[#This Row],[GenderCode]],'Product Codes'!A:B,2,FALSE)</f>
        <v/>
      </c>
      <c r="G15" s="8">
        <f>VLOOKUP(Table5[[#This Row],[CategoryCode]],'Product Codes'!D:E,2,FALSE)</f>
        <v/>
      </c>
      <c r="H15" s="8">
        <f>VLOOKUP(Table5[[#This Row],[BrandCode]],'Product Codes'!G:I,2,FALSE)</f>
        <v/>
      </c>
      <c r="I15" s="20">
        <f>MID(Table5[[#This Row],[Product Code]],7,4)</f>
        <v/>
      </c>
      <c r="J15" s="8">
        <f>MID(Table5[[#This Row],[Product Code]],4,3)</f>
        <v/>
      </c>
      <c r="K15" s="8">
        <f>MID(Table5[[#This Row],[Product Code]],2,2)</f>
        <v/>
      </c>
      <c r="L15" s="19">
        <f>MID(Table5[[#This Row],[Product Code]],1,1)</f>
        <v/>
      </c>
    </row>
    <row r="16">
      <c r="A16" s="19" t="inlineStr">
        <is>
          <t>2060050004</t>
        </is>
      </c>
      <c r="B16" s="13" t="inlineStr">
        <is>
          <t>https://lumberjack.com.tr/urun/lumberjack-mori-gri-kadin-kosu-ayakkabisi-100663483</t>
        </is>
      </c>
      <c r="C16" s="8" t="inlineStr">
        <is>
          <t>MORI Grey Women's Running Shoe</t>
        </is>
      </c>
      <c r="D16" s="22" t="n"/>
      <c r="E16" s="22" t="n"/>
      <c r="F16" s="8">
        <f>VLOOKUP(Table5[[#This Row],[GenderCode]],'Product Codes'!A:B,2,FALSE)</f>
        <v/>
      </c>
      <c r="G16" s="8">
        <f>VLOOKUP(Table5[[#This Row],[CategoryCode]],'Product Codes'!D:E,2,FALSE)</f>
        <v/>
      </c>
      <c r="H16" s="8">
        <f>VLOOKUP(Table5[[#This Row],[BrandCode]],'Product Codes'!G:I,2,FALSE)</f>
        <v/>
      </c>
      <c r="I16" s="20">
        <f>MID(Table5[[#This Row],[Product Code]],7,4)</f>
        <v/>
      </c>
      <c r="J16" s="8">
        <f>MID(Table5[[#This Row],[Product Code]],4,3)</f>
        <v/>
      </c>
      <c r="K16" s="8">
        <f>MID(Table5[[#This Row],[Product Code]],2,2)</f>
        <v/>
      </c>
      <c r="L16" s="19">
        <f>MID(Table5[[#This Row],[Product Code]],1,1)</f>
        <v/>
      </c>
    </row>
    <row r="17">
      <c r="A17" s="19" t="inlineStr">
        <is>
          <t>2040030001</t>
        </is>
      </c>
      <c r="B17" s="13" t="inlineStr">
        <is>
          <t>https://www.decathlon.com.tr/p/kadin-polar-kar-montu-sh100-ultra-warm/_/R-p-305153?mc=8582921&amp;c=BEYAZ</t>
        </is>
      </c>
      <c r="C17" s="8" t="inlineStr">
        <is>
          <t>Women's Polar Snow Coat - Ultra-Warm</t>
        </is>
      </c>
      <c r="D17" s="21" t="inlineStr">
        <is>
          <t>Not Available</t>
        </is>
      </c>
      <c r="E17" s="8" t="inlineStr">
        <is>
          <t>₺310</t>
        </is>
      </c>
      <c r="F17" s="8">
        <f>VLOOKUP(Table5[[#This Row],[GenderCode]],'Product Codes'!A:B,2,FALSE)</f>
        <v/>
      </c>
      <c r="G17" s="8">
        <f>VLOOKUP(Table5[[#This Row],[CategoryCode]],'Product Codes'!D:E,2,FALSE)</f>
        <v/>
      </c>
      <c r="H17" s="8">
        <f>VLOOKUP(Table5[[#This Row],[BrandCode]],'Product Codes'!G:I,2,FALSE)</f>
        <v/>
      </c>
      <c r="I17" s="20">
        <f>MID(Table5[[#This Row],[Product Code]],7,4)</f>
        <v/>
      </c>
      <c r="J17" s="8">
        <f>MID(Table5[[#This Row],[Product Code]],4,3)</f>
        <v/>
      </c>
      <c r="K17" s="8">
        <f>MID(Table5[[#This Row],[Product Code]],2,2)</f>
        <v/>
      </c>
      <c r="L17" s="19">
        <f>MID(Table5[[#This Row],[Product Code]],1,1)</f>
        <v/>
      </c>
    </row>
    <row r="18">
      <c r="A18" s="19" t="inlineStr">
        <is>
          <t>2040030002</t>
        </is>
      </c>
      <c r="B18" s="13" t="inlineStr">
        <is>
          <t>https://www.decathlon.com.tr/p/kadin-polar-ceket-mh120/_/R-p-302556?mc=8550837&amp;c=MAV%C4%B0_TURKUAZ</t>
        </is>
      </c>
      <c r="C18" s="8" t="inlineStr">
        <is>
          <t>Female Polar</t>
        </is>
      </c>
      <c r="D18" s="8" t="inlineStr">
        <is>
          <t xml:space="preserve"> S | M | L | XL | 2XL</t>
        </is>
      </c>
      <c r="E18" s="8" t="inlineStr">
        <is>
          <t>₺160</t>
        </is>
      </c>
      <c r="F18" s="8">
        <f>VLOOKUP(Table5[[#This Row],[GenderCode]],'Product Codes'!A:B,2,FALSE)</f>
        <v/>
      </c>
      <c r="G18" s="8">
        <f>VLOOKUP(Table5[[#This Row],[CategoryCode]],'Product Codes'!D:E,2,FALSE)</f>
        <v/>
      </c>
      <c r="H18" s="8">
        <f>VLOOKUP(Table5[[#This Row],[BrandCode]],'Product Codes'!G:I,2,FALSE)</f>
        <v/>
      </c>
      <c r="I18" s="20">
        <f>MID(Table5[[#This Row],[Product Code]],7,4)</f>
        <v/>
      </c>
      <c r="J18" s="8">
        <f>MID(Table5[[#This Row],[Product Code]],4,3)</f>
        <v/>
      </c>
      <c r="K18" s="8">
        <f>MID(Table5[[#This Row],[Product Code]],2,2)</f>
        <v/>
      </c>
      <c r="L18" s="19">
        <f>MID(Table5[[#This Row],[Product Code]],1,1)</f>
        <v/>
      </c>
    </row>
    <row r="19">
      <c r="A19" s="19" t="inlineStr">
        <is>
          <t>3030030001</t>
        </is>
      </c>
      <c r="B19" s="13" t="inlineStr">
        <is>
          <t>https://www.decathlon.com.tr/p/mh150-doga-yuruyusu-polar-mont-cocuk/_/R-p-5506?mc=8558736&amp;c=MAV%C4%B0</t>
        </is>
      </c>
      <c r="C19" s="8" t="inlineStr">
        <is>
          <t>Boy Child's Polar - 7/15 Years</t>
        </is>
      </c>
      <c r="D19" s="8" t="inlineStr">
        <is>
          <t xml:space="preserve"> 123-130CM 7-8 YAŞ | 131-140CM 8-9 YAŞ | 161-172CM 14-15 YAŞ</t>
        </is>
      </c>
      <c r="E19" s="8" t="inlineStr">
        <is>
          <t>₺120</t>
        </is>
      </c>
      <c r="F19" s="8">
        <f>VLOOKUP(Table5[[#This Row],[GenderCode]],'Product Codes'!A:B,2,FALSE)</f>
        <v/>
      </c>
      <c r="G19" s="8">
        <f>VLOOKUP(Table5[[#This Row],[CategoryCode]],'Product Codes'!D:E,2,FALSE)</f>
        <v/>
      </c>
      <c r="H19" s="8">
        <f>VLOOKUP(Table5[[#This Row],[BrandCode]],'Product Codes'!G:I,2,FALSE)</f>
        <v/>
      </c>
      <c r="I19" s="20">
        <f>MID(Table5[[#This Row],[Product Code]],7,4)</f>
        <v/>
      </c>
      <c r="J19" s="8">
        <f>MID(Table5[[#This Row],[Product Code]],4,3)</f>
        <v/>
      </c>
      <c r="K19" s="8">
        <f>MID(Table5[[#This Row],[Product Code]],2,2)</f>
        <v/>
      </c>
      <c r="L19" s="19">
        <f>MID(Table5[[#This Row],[Product Code]],1,1)</f>
        <v/>
      </c>
    </row>
    <row r="20">
      <c r="A20" s="19" t="inlineStr">
        <is>
          <t>4030030001</t>
        </is>
      </c>
      <c r="B20" s="13" t="inlineStr">
        <is>
          <t>https://www.decathlon.com.tr/p/cocuk-polar-7-15-yas-mh100/_/R-p-310938?mc=8561551&amp;c=YE%C5%9E%C4%B0L_TURKUAZ</t>
        </is>
      </c>
      <c r="C20" s="8" t="inlineStr">
        <is>
          <t xml:space="preserve">Girl Child's Polar - 7 / 15 Years </t>
        </is>
      </c>
      <c r="D20" s="8" t="inlineStr">
        <is>
          <t xml:space="preserve"> 123-130CM 7-8 YAŞ | 131-140CM 8-9 YAŞ | 160-166CM 14-15 YAŞ</t>
        </is>
      </c>
      <c r="E20" s="8" t="inlineStr">
        <is>
          <t>₺80</t>
        </is>
      </c>
      <c r="F20" s="8">
        <f>VLOOKUP(Table5[[#This Row],[GenderCode]],'Product Codes'!A:B,2,FALSE)</f>
        <v/>
      </c>
      <c r="G20" s="8">
        <f>VLOOKUP(Table5[[#This Row],[CategoryCode]],'Product Codes'!D:E,2,FALSE)</f>
        <v/>
      </c>
      <c r="H20" s="8">
        <f>VLOOKUP(Table5[[#This Row],[BrandCode]],'Product Codes'!G:I,2,FALSE)</f>
        <v/>
      </c>
      <c r="I20" s="20">
        <f>MID(Table5[[#This Row],[Product Code]],7,4)</f>
        <v/>
      </c>
      <c r="J20" s="8">
        <f>MID(Table5[[#This Row],[Product Code]],4,3)</f>
        <v/>
      </c>
      <c r="K20" s="8">
        <f>MID(Table5[[#This Row],[Product Code]],2,2)</f>
        <v/>
      </c>
      <c r="L20" s="19">
        <f>MID(Table5[[#This Row],[Product Code]],1,1)</f>
        <v/>
      </c>
    </row>
    <row r="21">
      <c r="A21" s="19" t="inlineStr">
        <is>
          <t>2060020001</t>
        </is>
      </c>
      <c r="B21" s="13" t="inlineStr">
        <is>
          <t>https://www.trendyol.com/nike/kadin-siyah-spor-ayakkabi-aq3542-002-p-26173509?boutiqueId=556044&amp;merchantId=110580</t>
        </is>
      </c>
      <c r="C21" s="8" t="inlineStr">
        <is>
          <t xml:space="preserve">Nike Women's Black Sneaker </t>
        </is>
      </c>
      <c r="D21" s="8" t="inlineStr">
        <is>
          <t xml:space="preserve"> 35,5 | 36 | 37,5 | 38 | 38,5</t>
        </is>
      </c>
      <c r="E21" s="8" t="inlineStr">
        <is>
          <t>494,10 TL</t>
        </is>
      </c>
      <c r="F21" s="8">
        <f>VLOOKUP(Table5[[#This Row],[GenderCode]],'Product Codes'!A:B,2,FALSE)</f>
        <v/>
      </c>
      <c r="G21" s="8">
        <f>VLOOKUP(Table5[[#This Row],[CategoryCode]],'Product Codes'!D:E,2,FALSE)</f>
        <v/>
      </c>
      <c r="H21" s="8">
        <f>VLOOKUP(Table5[[#This Row],[BrandCode]],'Product Codes'!G:I,2,FALSE)</f>
        <v/>
      </c>
      <c r="I21" s="20">
        <f>MID(Table5[[#This Row],[Product Code]],7,4)</f>
        <v/>
      </c>
      <c r="J21" s="8">
        <f>MID(Table5[[#This Row],[Product Code]],4,3)</f>
        <v/>
      </c>
      <c r="K21" s="8">
        <f>MID(Table5[[#This Row],[Product Code]],2,2)</f>
        <v/>
      </c>
      <c r="L21" s="19">
        <f>MID(Table5[[#This Row],[Product Code]],1,1)</f>
        <v/>
      </c>
    </row>
    <row r="22">
      <c r="A22" s="19" t="inlineStr">
        <is>
          <t>2060020002</t>
        </is>
      </c>
      <c r="B22" s="13" t="inlineStr">
        <is>
          <t>https://www.trendyol.com/nike/star-runner-2-gs-kadin-yuruyus-kosu-ayakkabi-aq3542-603-pembe-p-117155517</t>
        </is>
      </c>
      <c r="C22" s="8" t="inlineStr">
        <is>
          <t>Nike Star Runner 2 Gs Women's Walking Running Shoes</t>
        </is>
      </c>
      <c r="D22" s="8" t="inlineStr">
        <is>
          <t xml:space="preserve"> 36 | 36,5 | 37,5 | 38 | 38,5 | 39</t>
        </is>
      </c>
      <c r="E22" s="8" t="inlineStr">
        <is>
          <t>579 TL</t>
        </is>
      </c>
      <c r="F22" s="8">
        <f>VLOOKUP(Table5[[#This Row],[GenderCode]],'Product Codes'!A:B,2,FALSE)</f>
        <v/>
      </c>
      <c r="G22" s="8">
        <f>VLOOKUP(Table5[[#This Row],[CategoryCode]],'Product Codes'!D:E,2,FALSE)</f>
        <v/>
      </c>
      <c r="H22" s="8">
        <f>VLOOKUP(Table5[[#This Row],[BrandCode]],'Product Codes'!G:I,2,FALSE)</f>
        <v/>
      </c>
      <c r="I22" s="20">
        <f>MID(Table5[[#This Row],[Product Code]],7,4)</f>
        <v/>
      </c>
      <c r="J22" s="8">
        <f>MID(Table5[[#This Row],[Product Code]],4,3)</f>
        <v/>
      </c>
      <c r="K22" s="8">
        <f>MID(Table5[[#This Row],[Product Code]],2,2)</f>
        <v/>
      </c>
      <c r="L22" s="19">
        <f>MID(Table5[[#This Row],[Product Code]],1,1)</f>
        <v/>
      </c>
    </row>
    <row r="23">
      <c r="A23" s="19" t="inlineStr">
        <is>
          <t>1060020001</t>
        </is>
      </c>
      <c r="B23" s="13" t="inlineStr">
        <is>
          <t>https://www.sportive.com.tr/nike-defyallday-erkek-siyah-antrenman-ayakkabisi-dj1196-002-7/?integration_renk=N30</t>
        </is>
      </c>
      <c r="C23" s="8" t="inlineStr">
        <is>
          <t>Nike Defyallday Men's White Workout Shoe</t>
        </is>
      </c>
      <c r="D23" s="21" t="inlineStr">
        <is>
          <t>Not Available</t>
        </is>
      </c>
      <c r="E23" s="8" t="inlineStr">
        <is>
          <t>869.90 TL</t>
        </is>
      </c>
      <c r="F23" s="8">
        <f>VLOOKUP(Table5[[#This Row],[GenderCode]],'Product Codes'!A:B,2,FALSE)</f>
        <v/>
      </c>
      <c r="G23" s="8">
        <f>VLOOKUP(Table5[[#This Row],[CategoryCode]],'Product Codes'!D:E,2,FALSE)</f>
        <v/>
      </c>
      <c r="H23" s="8">
        <f>VLOOKUP(Table5[[#This Row],[BrandCode]],'Product Codes'!G:I,2,FALSE)</f>
        <v/>
      </c>
      <c r="I23" s="20">
        <f>MID(Table5[[#This Row],[Product Code]],7,4)</f>
        <v/>
      </c>
      <c r="J23" s="8">
        <f>MID(Table5[[#This Row],[Product Code]],4,3)</f>
        <v/>
      </c>
      <c r="K23" s="8">
        <f>MID(Table5[[#This Row],[Product Code]],2,2)</f>
        <v/>
      </c>
      <c r="L23" s="19">
        <f>MID(Table5[[#This Row],[Product Code]],1,1)</f>
        <v/>
      </c>
    </row>
    <row r="24">
      <c r="A24" s="19" t="inlineStr">
        <is>
          <t>1060020002</t>
        </is>
      </c>
      <c r="B24" s="13" t="inlineStr">
        <is>
          <t>https://www.sportive.com.tr/nike-defyallday-erkek-siyah-antrenman-ayakkabisi-dj1196-002-7/?integration_renk=N45</t>
        </is>
      </c>
      <c r="C24" s="8" t="inlineStr">
        <is>
          <t>Nike Defyallday Men's Black Workout Shoe</t>
        </is>
      </c>
      <c r="D24" s="21" t="inlineStr">
        <is>
          <t>Not Available</t>
        </is>
      </c>
      <c r="E24" s="8" t="inlineStr">
        <is>
          <t>869.90 TL</t>
        </is>
      </c>
      <c r="F24" s="8">
        <f>VLOOKUP(Table5[[#This Row],[GenderCode]],'Product Codes'!A:B,2,FALSE)</f>
        <v/>
      </c>
      <c r="G24" s="8">
        <f>VLOOKUP(Table5[[#This Row],[CategoryCode]],'Product Codes'!D:E,2,FALSE)</f>
        <v/>
      </c>
      <c r="H24" s="8">
        <f>VLOOKUP(Table5[[#This Row],[BrandCode]],'Product Codes'!G:I,2,FALSE)</f>
        <v/>
      </c>
      <c r="I24" s="20">
        <f>MID(Table5[[#This Row],[Product Code]],7,4)</f>
        <v/>
      </c>
      <c r="J24" s="8">
        <f>MID(Table5[[#This Row],[Product Code]],4,3)</f>
        <v/>
      </c>
      <c r="K24" s="8">
        <f>MID(Table5[[#This Row],[Product Code]],2,2)</f>
        <v/>
      </c>
      <c r="L24" s="19">
        <f>MID(Table5[[#This Row],[Product Code]],1,1)</f>
        <v/>
      </c>
    </row>
    <row r="25">
      <c r="A25" s="19" t="inlineStr">
        <is>
          <t>1060020003</t>
        </is>
      </c>
      <c r="B25" s="13" t="inlineStr">
        <is>
          <t>https://www.sportive.com.tr/nike-air-zoom-pegasus-38-shield-erkek-siyah-kosu-ayakkabisi-dc4073-003/?_sgm_campaign=scn_9672541c46000&amp;_sgm_source=DC4073&amp;_sgm_action=click</t>
        </is>
      </c>
      <c r="C25" s="8" t="inlineStr">
        <is>
          <t>Nike Air Zoom Pegasus 38 Shield Men's Black Running Shoe</t>
        </is>
      </c>
      <c r="D25" s="21" t="inlineStr">
        <is>
          <t>Not Available</t>
        </is>
      </c>
      <c r="E25" s="8" t="inlineStr">
        <is>
          <t>1379.90 TL</t>
        </is>
      </c>
      <c r="F25" s="8">
        <f>VLOOKUP(Table5[[#This Row],[GenderCode]],'Product Codes'!A:B,2,FALSE)</f>
        <v/>
      </c>
      <c r="G25" s="8">
        <f>VLOOKUP(Table5[[#This Row],[CategoryCode]],'Product Codes'!D:E,2,FALSE)</f>
        <v/>
      </c>
      <c r="H25" s="8">
        <f>VLOOKUP(Table5[[#This Row],[BrandCode]],'Product Codes'!G:I,2,FALSE)</f>
        <v/>
      </c>
      <c r="I25" s="20">
        <f>MID(Table5[[#This Row],[Product Code]],7,4)</f>
        <v/>
      </c>
      <c r="J25" s="8">
        <f>MID(Table5[[#This Row],[Product Code]],4,3)</f>
        <v/>
      </c>
      <c r="K25" s="8">
        <f>MID(Table5[[#This Row],[Product Code]],2,2)</f>
        <v/>
      </c>
      <c r="L25" s="19">
        <f>MID(Table5[[#This Row],[Product Code]],1,1)</f>
        <v/>
      </c>
    </row>
    <row r="26">
      <c r="A26" s="19" t="inlineStr">
        <is>
          <t>2060020003</t>
        </is>
      </c>
      <c r="B26" s="13" t="inlineStr">
        <is>
          <t>https://www.trendyol.com/nike/star-runner-2-gs-unisex-siyah-kosu-ayakkabisi-aq3542-008-p-143418451</t>
        </is>
      </c>
      <c r="C26" s="8" t="inlineStr">
        <is>
          <t>Nike Star Runner 2 (gs) Women's Black Running Shoe</t>
        </is>
      </c>
      <c r="D26" s="8" t="inlineStr">
        <is>
          <t xml:space="preserve"> 36 | 37,5</t>
        </is>
      </c>
      <c r="E26" s="8" t="inlineStr">
        <is>
          <t>549 TL</t>
        </is>
      </c>
      <c r="F26" s="8">
        <f>VLOOKUP(Table5[[#This Row],[GenderCode]],'Product Codes'!A:B,2,FALSE)</f>
        <v/>
      </c>
      <c r="G26" s="8">
        <f>VLOOKUP(Table5[[#This Row],[CategoryCode]],'Product Codes'!D:E,2,FALSE)</f>
        <v/>
      </c>
      <c r="H26" s="8">
        <f>VLOOKUP(Table5[[#This Row],[BrandCode]],'Product Codes'!G:I,2,FALSE)</f>
        <v/>
      </c>
      <c r="I26" s="20">
        <f>MID(Table5[[#This Row],[Product Code]],7,4)</f>
        <v/>
      </c>
      <c r="J26" s="8">
        <f>MID(Table5[[#This Row],[Product Code]],4,3)</f>
        <v/>
      </c>
      <c r="K26" s="8">
        <f>MID(Table5[[#This Row],[Product Code]],2,2)</f>
        <v/>
      </c>
      <c r="L26" s="19">
        <f>MID(Table5[[#This Row],[Product Code]],1,1)</f>
        <v/>
      </c>
    </row>
    <row r="27">
      <c r="A27" s="19" t="inlineStr">
        <is>
          <t>2060020004</t>
        </is>
      </c>
      <c r="B27" s="13" t="inlineStr">
        <is>
          <t>https://www.trendyol.com/nike/cocuk-siyah-star-runner-2-gs-gunluk-ayakkabi-aq3542-012-p-95177529</t>
        </is>
      </c>
      <c r="C27" s="8" t="inlineStr">
        <is>
          <t>Nike Kids Black Star Runner 2 Gs Everyday Shoes</t>
        </is>
      </c>
      <c r="D27" s="21" t="inlineStr">
        <is>
          <t>Not Available</t>
        </is>
      </c>
      <c r="E27" s="8" t="inlineStr">
        <is>
          <t>291 TL</t>
        </is>
      </c>
      <c r="F27" s="8">
        <f>VLOOKUP(Table5[[#This Row],[GenderCode]],'Product Codes'!A:B,2,FALSE)</f>
        <v/>
      </c>
      <c r="G27" s="8">
        <f>VLOOKUP(Table5[[#This Row],[CategoryCode]],'Product Codes'!D:E,2,FALSE)</f>
        <v/>
      </c>
      <c r="H27" s="8">
        <f>VLOOKUP(Table5[[#This Row],[BrandCode]],'Product Codes'!G:I,2,FALSE)</f>
        <v/>
      </c>
      <c r="I27" s="20">
        <f>MID(Table5[[#This Row],[Product Code]],7,4)</f>
        <v/>
      </c>
      <c r="J27" s="8">
        <f>MID(Table5[[#This Row],[Product Code]],4,3)</f>
        <v/>
      </c>
      <c r="K27" s="8">
        <f>MID(Table5[[#This Row],[Product Code]],2,2)</f>
        <v/>
      </c>
      <c r="L27" s="19">
        <f>MID(Table5[[#This Row],[Product Code]],1,1)</f>
        <v/>
      </c>
    </row>
    <row r="28">
      <c r="A28" s="19" t="inlineStr">
        <is>
          <t>2060020005</t>
        </is>
      </c>
      <c r="B28" s="13" t="inlineStr">
        <is>
          <t>https://www.sportive.com.tr/nike-wmns-air-zoom-pegasus-38-mfs-kadin-beyaz-kosu-ayakkabisi-dc4566-100-1/</t>
        </is>
      </c>
      <c r="C28" s="8" t="inlineStr">
        <is>
          <t>Nike Wmns Air Zoom Pegasus 38 Mfs Women's White Running</t>
        </is>
      </c>
      <c r="D28" s="8" t="inlineStr">
        <is>
          <t xml:space="preserve"> 37,5</t>
        </is>
      </c>
      <c r="E28" s="8" t="inlineStr">
        <is>
          <t>1269.90 TL</t>
        </is>
      </c>
      <c r="F28" s="8">
        <f>VLOOKUP(Table5[[#This Row],[GenderCode]],'Product Codes'!A:B,2,FALSE)</f>
        <v/>
      </c>
      <c r="G28" s="8">
        <f>VLOOKUP(Table5[[#This Row],[CategoryCode]],'Product Codes'!D:E,2,FALSE)</f>
        <v/>
      </c>
      <c r="H28" s="8">
        <f>VLOOKUP(Table5[[#This Row],[BrandCode]],'Product Codes'!G:I,2,FALSE)</f>
        <v/>
      </c>
      <c r="I28" s="20">
        <f>MID(Table5[[#This Row],[Product Code]],7,4)</f>
        <v/>
      </c>
      <c r="J28" s="8">
        <f>MID(Table5[[#This Row],[Product Code]],4,3)</f>
        <v/>
      </c>
      <c r="K28" s="8">
        <f>MID(Table5[[#This Row],[Product Code]],2,2)</f>
        <v/>
      </c>
      <c r="L28" s="19">
        <f>MID(Table5[[#This Row],[Product Code]],1,1)</f>
        <v/>
      </c>
    </row>
    <row r="29">
      <c r="A29" s="19" t="inlineStr">
        <is>
          <t>2060020006</t>
        </is>
      </c>
      <c r="B29" s="13" t="inlineStr">
        <is>
          <t>https://www.nike.com/tr/t/pegasus-trail-3-arazi-tipi-ko%C5%9Fu-ayakkab%C4%B1s%C4%B1-kXQ1np/DA8698-300</t>
        </is>
      </c>
      <c r="C29" s="8" t="inlineStr">
        <is>
          <t>Nike Pegasus Trail 3</t>
        </is>
      </c>
      <c r="D29" s="22" t="n"/>
      <c r="E29" s="22" t="n"/>
      <c r="F29" s="8">
        <f>VLOOKUP(Table5[[#This Row],[GenderCode]],'Product Codes'!A:B,2,FALSE)</f>
        <v/>
      </c>
      <c r="G29" s="8">
        <f>VLOOKUP(Table5[[#This Row],[CategoryCode]],'Product Codes'!D:E,2,FALSE)</f>
        <v/>
      </c>
      <c r="H29" s="8">
        <f>VLOOKUP(Table5[[#This Row],[BrandCode]],'Product Codes'!G:I,2,FALSE)</f>
        <v/>
      </c>
      <c r="I29" s="20">
        <f>MID(Table5[[#This Row],[Product Code]],7,4)</f>
        <v/>
      </c>
      <c r="J29" s="8">
        <f>MID(Table5[[#This Row],[Product Code]],4,3)</f>
        <v/>
      </c>
      <c r="K29" s="8">
        <f>MID(Table5[[#This Row],[Product Code]],2,2)</f>
        <v/>
      </c>
      <c r="L29" s="19">
        <f>MID(Table5[[#This Row],[Product Code]],1,1)</f>
        <v/>
      </c>
    </row>
    <row r="30">
      <c r="A30" s="19" t="inlineStr">
        <is>
          <t>2060040001</t>
        </is>
      </c>
      <c r="B30" s="13" t="inlineStr">
        <is>
          <t>https://www.sportive.com.tr/skechers-flex-appeal-3-0-kadin-siyah-gunluk-ayakkabi-s13070-bkrg-7/?integration_renk=Beyaz-1</t>
        </is>
      </c>
      <c r="C30" s="8" t="inlineStr">
        <is>
          <t>Skechers Flex Appeal 3.0 Women's White Casual Style Shoes</t>
        </is>
      </c>
      <c r="D30" s="21" t="inlineStr">
        <is>
          <t>Not Available</t>
        </is>
      </c>
      <c r="E30" s="8" t="inlineStr">
        <is>
          <t>639 TL</t>
        </is>
      </c>
      <c r="F30" s="8">
        <f>VLOOKUP(Table5[[#This Row],[GenderCode]],'Product Codes'!A:B,2,FALSE)</f>
        <v/>
      </c>
      <c r="G30" s="8">
        <f>VLOOKUP(Table5[[#This Row],[CategoryCode]],'Product Codes'!D:E,2,FALSE)</f>
        <v/>
      </c>
      <c r="H30" s="8">
        <f>VLOOKUP(Table5[[#This Row],[BrandCode]],'Product Codes'!G:I,2,FALSE)</f>
        <v/>
      </c>
      <c r="I30" s="20">
        <f>MID(Table5[[#This Row],[Product Code]],7,4)</f>
        <v/>
      </c>
      <c r="J30" s="8">
        <f>MID(Table5[[#This Row],[Product Code]],4,3)</f>
        <v/>
      </c>
      <c r="K30" s="8">
        <f>MID(Table5[[#This Row],[Product Code]],2,2)</f>
        <v/>
      </c>
      <c r="L30" s="19">
        <f>MID(Table5[[#This Row],[Product Code]],1,1)</f>
        <v/>
      </c>
    </row>
    <row r="31">
      <c r="A31" s="19" t="inlineStr">
        <is>
          <t>2060040002</t>
        </is>
      </c>
      <c r="B31" s="13" t="inlineStr">
        <is>
          <t>https://www.sportive.com.tr/skechers-flex-appeal-3-0-kadin-siyah-gunluk-ayakkabi-s13070-bkrg-7/?integration_renk=N13</t>
        </is>
      </c>
      <c r="C31" s="8" t="inlineStr">
        <is>
          <t>Skechers Flex Appeal 3.0 Women Purple Everyday Style Shoes</t>
        </is>
      </c>
      <c r="D31" s="21" t="inlineStr">
        <is>
          <t>Not Available</t>
        </is>
      </c>
      <c r="E31" s="8" t="inlineStr">
        <is>
          <t>639 TL</t>
        </is>
      </c>
      <c r="F31" s="8">
        <f>VLOOKUP(Table5[[#This Row],[GenderCode]],'Product Codes'!A:B,2,FALSE)</f>
        <v/>
      </c>
      <c r="G31" s="8">
        <f>VLOOKUP(Table5[[#This Row],[CategoryCode]],'Product Codes'!D:E,2,FALSE)</f>
        <v/>
      </c>
      <c r="H31" s="8">
        <f>VLOOKUP(Table5[[#This Row],[BrandCode]],'Product Codes'!G:I,2,FALSE)</f>
        <v/>
      </c>
      <c r="I31" s="20">
        <f>MID(Table5[[#This Row],[Product Code]],7,4)</f>
        <v/>
      </c>
      <c r="J31" s="8">
        <f>MID(Table5[[#This Row],[Product Code]],4,3)</f>
        <v/>
      </c>
      <c r="K31" s="8">
        <f>MID(Table5[[#This Row],[Product Code]],2,2)</f>
        <v/>
      </c>
      <c r="L31" s="19">
        <f>MID(Table5[[#This Row],[Product Code]],1,1)</f>
        <v/>
      </c>
    </row>
    <row r="32">
      <c r="A32" s="19" t="inlineStr">
        <is>
          <t>1020010004</t>
        </is>
      </c>
      <c r="B32" s="13" t="inlineStr">
        <is>
          <t>https://www.trendyol.com/us-polo-assn/beyaz-erkek-t-shirt-p-117995397?boutiqueId=591146&amp;merchantId=363220&amp;v=3xl</t>
        </is>
      </c>
      <c r="C32" s="8" t="inlineStr">
        <is>
          <t>US Polo Assn. White Male T-Shirt</t>
        </is>
      </c>
      <c r="D32" s="8" t="inlineStr">
        <is>
          <t xml:space="preserve"> S | L | XL | 2XL | 3XL</t>
        </is>
      </c>
      <c r="E32" s="8" t="inlineStr">
        <is>
          <t>284,05 TL</t>
        </is>
      </c>
      <c r="F32" s="8">
        <f>VLOOKUP(Table5[[#This Row],[GenderCode]],'Product Codes'!A:B,2,FALSE)</f>
        <v/>
      </c>
      <c r="G32" s="8">
        <f>VLOOKUP(Table5[[#This Row],[CategoryCode]],'Product Codes'!D:E,2,FALSE)</f>
        <v/>
      </c>
      <c r="H32" s="8">
        <f>VLOOKUP(Table5[[#This Row],[BrandCode]],'Product Codes'!G:I,2,FALSE)</f>
        <v/>
      </c>
      <c r="I32" s="20">
        <f>MID(Table5[[#This Row],[Product Code]],7,4)</f>
        <v/>
      </c>
      <c r="J32" s="8">
        <f>MID(Table5[[#This Row],[Product Code]],4,3)</f>
        <v/>
      </c>
      <c r="K32" s="8">
        <f>MID(Table5[[#This Row],[Product Code]],2,2)</f>
        <v/>
      </c>
      <c r="L32" s="19">
        <f>MID(Table5[[#This Row],[Product Code]],1,1)</f>
        <v/>
      </c>
    </row>
    <row r="33">
      <c r="A33" s="19" t="inlineStr">
        <is>
          <t>1020060001</t>
        </is>
      </c>
      <c r="B33" s="13" t="inlineStr">
        <is>
          <t>https://www.koton.com/en/men-basic-sweatshirt-cotton/p/2YAM71592LK725#tab-1</t>
        </is>
      </c>
      <c r="C33" s="8" t="inlineStr">
        <is>
          <t>Basic Sweatshirt Cotton- Koton</t>
        </is>
      </c>
      <c r="D33" s="22" t="n"/>
      <c r="E33" s="22" t="n"/>
      <c r="F33" s="8">
        <f>VLOOKUP(Table5[[#This Row],[GenderCode]],'Product Codes'!A:B,2,FALSE)</f>
        <v/>
      </c>
      <c r="G33" s="8">
        <f>VLOOKUP(Table5[[#This Row],[CategoryCode]],'Product Codes'!D:E,2,FALSE)</f>
        <v/>
      </c>
      <c r="H33" s="8">
        <f>VLOOKUP(Table5[[#This Row],[BrandCode]],'Product Codes'!G:I,2,FALSE)</f>
        <v/>
      </c>
      <c r="I33" s="20">
        <f>MID(Table5[[#This Row],[Product Code]],7,4)</f>
        <v/>
      </c>
      <c r="J33" s="8">
        <f>MID(Table5[[#This Row],[Product Code]],4,3)</f>
        <v/>
      </c>
      <c r="K33" s="8">
        <f>MID(Table5[[#This Row],[Product Code]],2,2)</f>
        <v/>
      </c>
      <c r="L33" s="19">
        <f>MID(Table5[[#This Row],[Product Code]],1,1)</f>
        <v/>
      </c>
    </row>
    <row r="34">
      <c r="A34" s="19" t="inlineStr">
        <is>
          <t>1030060001</t>
        </is>
      </c>
      <c r="B34" s="13" t="inlineStr">
        <is>
          <t>https://www.koton.com/en/men-dragon-embroided-hoodie/p/2YAM71491LK750?productPosition=63&amp;listName=All%20Men%27s%20Products#tab-1</t>
        </is>
      </c>
      <c r="C34" s="8" t="inlineStr">
        <is>
          <t>Dragon Embroided Hoodie - Green</t>
        </is>
      </c>
      <c r="D34" s="22" t="n"/>
      <c r="E34" s="22" t="n"/>
      <c r="F34" s="8">
        <f>VLOOKUP(Table5[[#This Row],[GenderCode]],'Product Codes'!A:B,2,FALSE)</f>
        <v/>
      </c>
      <c r="G34" s="8">
        <f>VLOOKUP(Table5[[#This Row],[CategoryCode]],'Product Codes'!D:E,2,FALSE)</f>
        <v/>
      </c>
      <c r="H34" s="8">
        <f>VLOOKUP(Table5[[#This Row],[BrandCode]],'Product Codes'!G:I,2,FALSE)</f>
        <v/>
      </c>
      <c r="I34" s="20">
        <f>MID(Table5[[#This Row],[Product Code]],7,4)</f>
        <v/>
      </c>
      <c r="J34" s="8">
        <f>MID(Table5[[#This Row],[Product Code]],4,3)</f>
        <v/>
      </c>
      <c r="K34" s="8">
        <f>MID(Table5[[#This Row],[Product Code]],2,2)</f>
        <v/>
      </c>
      <c r="L34" s="19">
        <f>MID(Table5[[#This Row],[Product Code]],1,1)</f>
        <v/>
      </c>
    </row>
    <row r="35">
      <c r="A35" s="19" t="inlineStr">
        <is>
          <t>1010070001</t>
        </is>
      </c>
      <c r="B35" s="13" t="inlineStr">
        <is>
          <t>https://www.trendyol.com/veaven/erkek-bordo-fume-tek-cepli-oversize-hakiki-kareli-oduncu-gomlegi-p-174849329?boutiqueId=589576&amp;merchantId=332880&amp;filterOverPriceListings=false&amp;sav=true</t>
        </is>
      </c>
      <c r="C35" s="8" t="inlineStr">
        <is>
          <t>VEAVEN Men's Tile Single Pocket Oversize Genuine Square Lumberjack Shirt</t>
        </is>
      </c>
      <c r="D35" s="8" t="inlineStr">
        <is>
          <t xml:space="preserve"> S-M</t>
        </is>
      </c>
      <c r="E35" s="8" t="inlineStr">
        <is>
          <t>159,99 TL</t>
        </is>
      </c>
      <c r="F35" s="8">
        <f>VLOOKUP(Table5[[#This Row],[GenderCode]],'Product Codes'!A:B,2,FALSE)</f>
        <v/>
      </c>
      <c r="G35" s="8">
        <f>VLOOKUP(Table5[[#This Row],[CategoryCode]],'Product Codes'!D:E,2,FALSE)</f>
        <v/>
      </c>
      <c r="H35" s="8">
        <f>VLOOKUP(Table5[[#This Row],[BrandCode]],'Product Codes'!G:I,2,FALSE)</f>
        <v/>
      </c>
      <c r="I35" s="20">
        <f>MID(Table5[[#This Row],[Product Code]],7,4)</f>
        <v/>
      </c>
      <c r="J35" s="8">
        <f>MID(Table5[[#This Row],[Product Code]],4,3)</f>
        <v/>
      </c>
      <c r="K35" s="8">
        <f>MID(Table5[[#This Row],[Product Code]],2,2)</f>
        <v/>
      </c>
      <c r="L35" s="19">
        <f>MID(Table5[[#This Row],[Product Code]],1,1)</f>
        <v/>
      </c>
    </row>
    <row r="36">
      <c r="A36" s="19" t="inlineStr">
        <is>
          <t>1010080001</t>
        </is>
      </c>
      <c r="B36" s="13" t="inlineStr">
        <is>
          <t>https://www.trendyol.com/fitmens/cizgili-sik-klasik-erkek-gomlek-p-147090390?boutiqueId=589647&amp;merchantId=226460&amp;filterOverPriceListings=false</t>
        </is>
      </c>
      <c r="C36" s="8" t="inlineStr">
        <is>
          <t>Fitmens Striped Stylish Classic Men's Shirt</t>
        </is>
      </c>
      <c r="D36" s="8" t="inlineStr">
        <is>
          <t xml:space="preserve"> S | M | L | XL | XXL</t>
        </is>
      </c>
      <c r="E36" s="8" t="inlineStr">
        <is>
          <t>169 TL</t>
        </is>
      </c>
      <c r="F36" s="8">
        <f>VLOOKUP(Table5[[#This Row],[GenderCode]],'Product Codes'!A:B,2,FALSE)</f>
        <v/>
      </c>
      <c r="G36" s="8">
        <f>VLOOKUP(Table5[[#This Row],[CategoryCode]],'Product Codes'!D:E,2,FALSE)</f>
        <v/>
      </c>
      <c r="H36" s="8">
        <f>VLOOKUP(Table5[[#This Row],[BrandCode]],'Product Codes'!G:I,2,FALSE)</f>
        <v/>
      </c>
      <c r="I36" s="20">
        <f>MID(Table5[[#This Row],[Product Code]],7,4)</f>
        <v/>
      </c>
      <c r="J36" s="8">
        <f>MID(Table5[[#This Row],[Product Code]],4,3)</f>
        <v/>
      </c>
      <c r="K36" s="8">
        <f>MID(Table5[[#This Row],[Product Code]],2,2)</f>
        <v/>
      </c>
      <c r="L36" s="19">
        <f>MID(Table5[[#This Row],[Product Code]],1,1)</f>
        <v/>
      </c>
    </row>
    <row r="37">
      <c r="A37" s="19" t="inlineStr">
        <is>
          <t>1040030001</t>
        </is>
      </c>
      <c r="B37" s="13" t="inlineStr">
        <is>
          <t>https://www.decathlon.com.tr/p/erkek-su-gecirmez-mont-sailing-100/_/R-p-169764?mc=8548323&amp;c=MAV%C4%B0</t>
        </is>
      </c>
      <c r="C37" s="8" t="inlineStr">
        <is>
          <t>Men's Waterproof Jacket Raincoat</t>
        </is>
      </c>
      <c r="D37" s="8" t="inlineStr">
        <is>
          <t xml:space="preserve"> S | M</t>
        </is>
      </c>
      <c r="E37" s="8" t="inlineStr">
        <is>
          <t>₺429</t>
        </is>
      </c>
      <c r="F37" s="8">
        <f>VLOOKUP(Table5[[#This Row],[GenderCode]],'Product Codes'!A:B,2,FALSE)</f>
        <v/>
      </c>
      <c r="G37" s="8">
        <f>VLOOKUP(Table5[[#This Row],[CategoryCode]],'Product Codes'!D:E,2,FALSE)</f>
        <v/>
      </c>
      <c r="H37" s="8">
        <f>VLOOKUP(Table5[[#This Row],[BrandCode]],'Product Codes'!G:I,2,FALSE)</f>
        <v/>
      </c>
      <c r="I37" s="20">
        <f>MID(Table5[[#This Row],[Product Code]],7,4)</f>
        <v/>
      </c>
      <c r="J37" s="8">
        <f>MID(Table5[[#This Row],[Product Code]],4,3)</f>
        <v/>
      </c>
      <c r="K37" s="8">
        <f>MID(Table5[[#This Row],[Product Code]],2,2)</f>
        <v/>
      </c>
      <c r="L37" s="19">
        <f>MID(Table5[[#This Row],[Product Code]],1,1)</f>
        <v/>
      </c>
    </row>
    <row r="38">
      <c r="A38" s="19" t="inlineStr">
        <is>
          <t>2060090001</t>
        </is>
      </c>
      <c r="B38" s="13" t="inlineStr">
        <is>
          <t>https://www.morhipo.com/tommy-hilfiger-fw0fw05969-corporate-ribbon-rainboot/35259510/detay</t>
        </is>
      </c>
      <c r="C38" s="8" t="inlineStr">
        <is>
          <t>Tommy Hilfiger - Black Women's Rain Boots</t>
        </is>
      </c>
      <c r="D38" s="8" t="inlineStr">
        <is>
          <t xml:space="preserve"> 36 | 40</t>
        </is>
      </c>
      <c r="E38" s="8" t="inlineStr">
        <is>
          <t>719,00 TL</t>
        </is>
      </c>
      <c r="F38" s="8">
        <f>VLOOKUP(Table5[[#This Row],[GenderCode]],'Product Codes'!A:B,2,FALSE)</f>
        <v/>
      </c>
      <c r="G38" s="8">
        <f>VLOOKUP(Table5[[#This Row],[CategoryCode]],'Product Codes'!D:E,2,FALSE)</f>
        <v/>
      </c>
      <c r="H38" s="8">
        <f>VLOOKUP(Table5[[#This Row],[BrandCode]],'Product Codes'!G:I,2,FALSE)</f>
        <v/>
      </c>
      <c r="I38" s="20">
        <f>MID(Table5[[#This Row],[Product Code]],7,4)</f>
        <v/>
      </c>
      <c r="J38" s="8">
        <f>MID(Table5[[#This Row],[Product Code]],4,3)</f>
        <v/>
      </c>
      <c r="K38" s="8">
        <f>MID(Table5[[#This Row],[Product Code]],2,2)</f>
        <v/>
      </c>
      <c r="L38" s="19">
        <f>MID(Table5[[#This Row],[Product Code]],1,1)</f>
        <v/>
      </c>
    </row>
    <row r="39">
      <c r="A39" s="19" t="inlineStr">
        <is>
          <t>2060090002</t>
        </is>
      </c>
      <c r="B39" s="13" t="inlineStr">
        <is>
          <t>https://www.morhipo.com/tommy-hilfiger-fw0fw05968-th-hardware-rainboot/35259433/detay</t>
        </is>
      </c>
      <c r="C39" s="8" t="inlineStr">
        <is>
          <t>Tommy Hilfiger - Blue Women's Rain Boots</t>
        </is>
      </c>
      <c r="D39" s="8" t="inlineStr">
        <is>
          <t xml:space="preserve"> 36 | 37 | 39</t>
        </is>
      </c>
      <c r="E39" s="8" t="inlineStr">
        <is>
          <t>606,75 TL</t>
        </is>
      </c>
      <c r="F39" s="8">
        <f>VLOOKUP(Table5[[#This Row],[GenderCode]],'Product Codes'!A:B,2,FALSE)</f>
        <v/>
      </c>
      <c r="G39" s="8">
        <f>VLOOKUP(Table5[[#This Row],[CategoryCode]],'Product Codes'!D:E,2,FALSE)</f>
        <v/>
      </c>
      <c r="H39" s="8">
        <f>VLOOKUP(Table5[[#This Row],[BrandCode]],'Product Codes'!G:I,2,FALSE)</f>
        <v/>
      </c>
      <c r="I39" s="20">
        <f>MID(Table5[[#This Row],[Product Code]],7,4)</f>
        <v/>
      </c>
      <c r="J39" s="8">
        <f>MID(Table5[[#This Row],[Product Code]],4,3)</f>
        <v/>
      </c>
      <c r="K39" s="8">
        <f>MID(Table5[[#This Row],[Product Code]],2,2)</f>
        <v/>
      </c>
      <c r="L39" s="19">
        <f>MID(Table5[[#This Row],[Product Code]],1,1)</f>
        <v/>
      </c>
    </row>
    <row r="40">
      <c r="A40" s="19" t="inlineStr">
        <is>
          <t>2060090003</t>
        </is>
      </c>
      <c r="B40" s="13" t="inlineStr">
        <is>
          <t>https://www.morhipo.com/tommy-hilfiger-fw0fw05968-th-hardware-rainboot/35259433/detay</t>
        </is>
      </c>
      <c r="C40" s="8" t="inlineStr">
        <is>
          <t>Tommy Hilfiger - Black Women's Rain Boots</t>
        </is>
      </c>
      <c r="D40" s="8" t="inlineStr">
        <is>
          <t xml:space="preserve"> 36 | 37 | 39</t>
        </is>
      </c>
      <c r="E40" s="8" t="inlineStr">
        <is>
          <t>606,75 TL</t>
        </is>
      </c>
      <c r="F40" s="8">
        <f>VLOOKUP(Table5[[#This Row],[GenderCode]],'Product Codes'!A:B,2,FALSE)</f>
        <v/>
      </c>
      <c r="G40" s="8">
        <f>VLOOKUP(Table5[[#This Row],[CategoryCode]],'Product Codes'!D:E,2,FALSE)</f>
        <v/>
      </c>
      <c r="H40" s="8">
        <f>VLOOKUP(Table5[[#This Row],[BrandCode]],'Product Codes'!G:I,2,FALSE)</f>
        <v/>
      </c>
      <c r="I40" s="20">
        <f>MID(Table5[[#This Row],[Product Code]],7,4)</f>
        <v/>
      </c>
      <c r="J40" s="8">
        <f>MID(Table5[[#This Row],[Product Code]],4,3)</f>
        <v/>
      </c>
      <c r="K40" s="8">
        <f>MID(Table5[[#This Row],[Product Code]],2,2)</f>
        <v/>
      </c>
      <c r="L40" s="19">
        <f>MID(Table5[[#This Row],[Product Code]],1,1)</f>
        <v/>
      </c>
    </row>
    <row r="41">
      <c r="A41" s="19" t="inlineStr">
        <is>
          <t>2060090004</t>
        </is>
      </c>
      <c r="B41" s="13" t="inlineStr">
        <is>
          <t>https://www.morhipo.com/tommy-hilfiger-fw0fw06000-corporate-zipper-rainboot/35259583/detay</t>
        </is>
      </c>
      <c r="C41" s="8" t="inlineStr">
        <is>
          <t>Tommy Hilfiger - Women's Black Boot</t>
        </is>
      </c>
      <c r="D41" s="8" t="inlineStr">
        <is>
          <t xml:space="preserve"> 36 | 37 | 38 | 39 | 40</t>
        </is>
      </c>
      <c r="E41" s="8" t="inlineStr">
        <is>
          <t>899,00 TL</t>
        </is>
      </c>
      <c r="F41" s="8">
        <f>VLOOKUP(Table5[[#This Row],[GenderCode]],'Product Codes'!A:B,2,FALSE)</f>
        <v/>
      </c>
      <c r="G41" s="8">
        <f>VLOOKUP(Table5[[#This Row],[CategoryCode]],'Product Codes'!D:E,2,FALSE)</f>
        <v/>
      </c>
      <c r="H41" s="8">
        <f>VLOOKUP(Table5[[#This Row],[BrandCode]],'Product Codes'!G:I,2,FALSE)</f>
        <v/>
      </c>
      <c r="I41" s="20">
        <f>MID(Table5[[#This Row],[Product Code]],7,4)</f>
        <v/>
      </c>
      <c r="J41" s="8">
        <f>MID(Table5[[#This Row],[Product Code]],4,3)</f>
        <v/>
      </c>
      <c r="K41" s="8">
        <f>MID(Table5[[#This Row],[Product Code]],2,2)</f>
        <v/>
      </c>
      <c r="L41" s="19">
        <f>MID(Table5[[#This Row],[Product Code]],1,1)</f>
        <v/>
      </c>
    </row>
    <row r="42">
      <c r="A42" s="19" t="inlineStr">
        <is>
          <t>2090090001</t>
        </is>
      </c>
      <c r="B42" s="13" t="inlineStr">
        <is>
          <t>https://www.morhipo.com/tommy-hilfiger-tommy-hilfiger-omuz-cantasi/35923500/detay</t>
        </is>
      </c>
      <c r="C42" s="8" t="inlineStr">
        <is>
          <t>Tommy Hilfiger - Dark Red Women's Zipper Shoulder Bag</t>
        </is>
      </c>
      <c r="D42" s="23" t="inlineStr">
        <is>
          <t>Not Available</t>
        </is>
      </c>
      <c r="E42" s="23" t="inlineStr">
        <is>
          <t>Not Available</t>
        </is>
      </c>
      <c r="F42" s="8">
        <f>VLOOKUP(Table5[[#This Row],[GenderCode]],'Product Codes'!A:B,2,FALSE)</f>
        <v/>
      </c>
      <c r="G42" s="8">
        <f>VLOOKUP(Table5[[#This Row],[CategoryCode]],'Product Codes'!D:E,2,FALSE)</f>
        <v/>
      </c>
      <c r="H42" s="8">
        <f>VLOOKUP(Table5[[#This Row],[BrandCode]],'Product Codes'!G:I,2,FALSE)</f>
        <v/>
      </c>
      <c r="I42" s="20">
        <f>MID(Table5[[#This Row],[Product Code]],7,4)</f>
        <v/>
      </c>
      <c r="J42" s="8">
        <f>MID(Table5[[#This Row],[Product Code]],4,3)</f>
        <v/>
      </c>
      <c r="K42" s="8">
        <f>MID(Table5[[#This Row],[Product Code]],2,2)</f>
        <v/>
      </c>
      <c r="L42" s="19">
        <f>MID(Table5[[#This Row],[Product Code]],1,1)</f>
        <v/>
      </c>
    </row>
    <row r="43">
      <c r="A43" s="19" t="inlineStr">
        <is>
          <t>2060090005</t>
        </is>
      </c>
      <c r="B43" s="13" t="inlineStr">
        <is>
          <t>https://www.morhipo.com/tommy-hilfiger-fw0fw05967-th-hardware-on-belt-flat-boot/35259122/detay</t>
        </is>
      </c>
      <c r="C43" s="8" t="inlineStr">
        <is>
          <t>Tommy Hilfiger - Women's Black Boot</t>
        </is>
      </c>
      <c r="D43" s="8" t="inlineStr">
        <is>
          <t xml:space="preserve"> 36 | 37 | 39 | 40</t>
        </is>
      </c>
      <c r="E43" s="8" t="inlineStr">
        <is>
          <t>1.011,75 TL</t>
        </is>
      </c>
      <c r="F43" s="8">
        <f>VLOOKUP(Table5[[#This Row],[GenderCode]],'Product Codes'!A:B,2,FALSE)</f>
        <v/>
      </c>
      <c r="G43" s="8">
        <f>VLOOKUP(Table5[[#This Row],[CategoryCode]],'Product Codes'!D:E,2,FALSE)</f>
        <v/>
      </c>
      <c r="H43" s="8">
        <f>VLOOKUP(Table5[[#This Row],[BrandCode]],'Product Codes'!G:I,2,FALSE)</f>
        <v/>
      </c>
      <c r="I43" s="20">
        <f>MID(Table5[[#This Row],[Product Code]],7,4)</f>
        <v/>
      </c>
      <c r="J43" s="8">
        <f>MID(Table5[[#This Row],[Product Code]],4,3)</f>
        <v/>
      </c>
      <c r="K43" s="8">
        <f>MID(Table5[[#This Row],[Product Code]],2,2)</f>
        <v/>
      </c>
      <c r="L43" s="19">
        <f>MID(Table5[[#This Row],[Product Code]],1,1)</f>
        <v/>
      </c>
    </row>
    <row r="44">
      <c r="A44" s="19" t="inlineStr">
        <is>
          <t>2060090006</t>
        </is>
      </c>
      <c r="B44" s="13" t="inlineStr">
        <is>
          <t>https://www.morhipo.com/tommy-hilfiger-tommy-hilfiger-bot/36103185/detay</t>
        </is>
      </c>
      <c r="C44" s="8" t="inlineStr">
        <is>
          <t>Tommy Hilfiger - Women's Brown Boot</t>
        </is>
      </c>
      <c r="D44" s="8" t="inlineStr">
        <is>
          <t xml:space="preserve"> 36 | 37 | 39 | 40</t>
        </is>
      </c>
      <c r="E44" s="8" t="inlineStr">
        <is>
          <t>1.349,00 TL</t>
        </is>
      </c>
      <c r="F44" s="8">
        <f>VLOOKUP(Table5[[#This Row],[GenderCode]],'Product Codes'!A:B,2,FALSE)</f>
        <v/>
      </c>
      <c r="G44" s="8">
        <f>VLOOKUP(Table5[[#This Row],[CategoryCode]],'Product Codes'!D:E,2,FALSE)</f>
        <v/>
      </c>
      <c r="H44" s="8">
        <f>VLOOKUP(Table5[[#This Row],[BrandCode]],'Product Codes'!G:I,2,FALSE)</f>
        <v/>
      </c>
      <c r="I44" s="20">
        <f>MID(Table5[[#This Row],[Product Code]],7,4)</f>
        <v/>
      </c>
      <c r="J44" s="8">
        <f>MID(Table5[[#This Row],[Product Code]],4,3)</f>
        <v/>
      </c>
      <c r="K44" s="8">
        <f>MID(Table5[[#This Row],[Product Code]],2,2)</f>
        <v/>
      </c>
      <c r="L44" s="19">
        <f>MID(Table5[[#This Row],[Product Code]],1,1)</f>
        <v/>
      </c>
    </row>
    <row r="45">
      <c r="A45" s="19" t="inlineStr">
        <is>
          <t>2060090007</t>
        </is>
      </c>
      <c r="B45" s="13" t="inlineStr">
        <is>
          <t>https://www.morhipo.com/tommy-hilfiger-tommy-hilfiger-bot/36103190/detay</t>
        </is>
      </c>
      <c r="C45" s="8" t="inlineStr">
        <is>
          <t>Tommy Hilfiger - Women's Black Boot</t>
        </is>
      </c>
      <c r="D45" s="8" t="inlineStr">
        <is>
          <t xml:space="preserve"> 36 | 37 | 38 | 39 | 40</t>
        </is>
      </c>
      <c r="E45" s="8" t="inlineStr">
        <is>
          <t>1.439,00 TL</t>
        </is>
      </c>
      <c r="F45" s="8">
        <f>VLOOKUP(Table5[[#This Row],[GenderCode]],'Product Codes'!A:B,2,FALSE)</f>
        <v/>
      </c>
      <c r="G45" s="8">
        <f>VLOOKUP(Table5[[#This Row],[CategoryCode]],'Product Codes'!D:E,2,FALSE)</f>
        <v/>
      </c>
      <c r="H45" s="8">
        <f>VLOOKUP(Table5[[#This Row],[BrandCode]],'Product Codes'!G:I,2,FALSE)</f>
        <v/>
      </c>
      <c r="I45" s="20">
        <f>MID(Table5[[#This Row],[Product Code]],7,4)</f>
        <v/>
      </c>
      <c r="J45" s="8">
        <f>MID(Table5[[#This Row],[Product Code]],4,3)</f>
        <v/>
      </c>
      <c r="K45" s="8">
        <f>MID(Table5[[#This Row],[Product Code]],2,2)</f>
        <v/>
      </c>
      <c r="L45" s="19">
        <f>MID(Table5[[#This Row],[Product Code]],1,1)</f>
        <v/>
      </c>
    </row>
    <row r="46">
      <c r="A46" s="19" t="inlineStr">
        <is>
          <t>2060090008</t>
        </is>
      </c>
      <c r="B46" s="13" t="inlineStr">
        <is>
          <t>https://www.morhipo.com/tommy-hilfiger-tommy-hilfiger-topuklu-bot/36103239/detay</t>
        </is>
      </c>
      <c r="C46" s="8" t="inlineStr">
        <is>
          <t>Tommy Hilfiger - Women's Black Boot</t>
        </is>
      </c>
      <c r="D46" s="8" t="inlineStr">
        <is>
          <t xml:space="preserve"> 36 | 37 | 38 | 39 | 40</t>
        </is>
      </c>
      <c r="E46" s="8" t="inlineStr">
        <is>
          <t>1.439,00 TL</t>
        </is>
      </c>
      <c r="F46" s="8">
        <f>VLOOKUP(Table5[[#This Row],[GenderCode]],'Product Codes'!A:B,2,FALSE)</f>
        <v/>
      </c>
      <c r="G46" s="8">
        <f>VLOOKUP(Table5[[#This Row],[CategoryCode]],'Product Codes'!D:E,2,FALSE)</f>
        <v/>
      </c>
      <c r="H46" s="8">
        <f>VLOOKUP(Table5[[#This Row],[BrandCode]],'Product Codes'!G:I,2,FALSE)</f>
        <v/>
      </c>
      <c r="I46" s="20">
        <f>MID(Table5[[#This Row],[Product Code]],7,4)</f>
        <v/>
      </c>
      <c r="J46" s="8">
        <f>MID(Table5[[#This Row],[Product Code]],4,3)</f>
        <v/>
      </c>
      <c r="K46" s="8">
        <f>MID(Table5[[#This Row],[Product Code]],2,2)</f>
        <v/>
      </c>
      <c r="L46" s="19">
        <f>MID(Table5[[#This Row],[Product Code]],1,1)</f>
        <v/>
      </c>
    </row>
    <row r="47">
      <c r="A47" s="19" t="inlineStr">
        <is>
          <t>2060090009</t>
        </is>
      </c>
      <c r="B47" s="13" t="inlineStr">
        <is>
          <t>https://www.morhipo.com/tommy-hilfiger-tommy-hilfiger-sneaker/35210181/detay</t>
        </is>
      </c>
      <c r="C47" s="8" t="inlineStr">
        <is>
          <t>Tommy Hilfiger - Black Women's Leather Sneaker</t>
        </is>
      </c>
      <c r="D47" s="23" t="inlineStr">
        <is>
          <t>Not Available</t>
        </is>
      </c>
      <c r="E47" s="23" t="inlineStr">
        <is>
          <t>Not Available</t>
        </is>
      </c>
      <c r="F47" s="8">
        <f>VLOOKUP(Table5[[#This Row],[GenderCode]],'Product Codes'!A:B,2,FALSE)</f>
        <v/>
      </c>
      <c r="G47" s="8">
        <f>VLOOKUP(Table5[[#This Row],[CategoryCode]],'Product Codes'!D:E,2,FALSE)</f>
        <v/>
      </c>
      <c r="H47" s="8">
        <f>VLOOKUP(Table5[[#This Row],[BrandCode]],'Product Codes'!G:I,2,FALSE)</f>
        <v/>
      </c>
      <c r="I47" s="20">
        <f>MID(Table5[[#This Row],[Product Code]],7,4)</f>
        <v/>
      </c>
      <c r="J47" s="8">
        <f>MID(Table5[[#This Row],[Product Code]],4,3)</f>
        <v/>
      </c>
      <c r="K47" s="8">
        <f>MID(Table5[[#This Row],[Product Code]],2,2)</f>
        <v/>
      </c>
      <c r="L47" s="19">
        <f>MID(Table5[[#This Row],[Product Code]],1,1)</f>
        <v/>
      </c>
    </row>
    <row r="48">
      <c r="A48" s="19" t="inlineStr">
        <is>
          <t>2060090010</t>
        </is>
      </c>
      <c r="B48" s="13" t="inlineStr">
        <is>
          <t>https://www.morhipo.com/tommy-hilfiger-tommy-hilfiger-sneaker/35333592/detay</t>
        </is>
      </c>
      <c r="C48" s="8" t="inlineStr">
        <is>
          <t>Tommy Hilfiger - Black Women's Sneaker</t>
        </is>
      </c>
      <c r="D48" s="8" t="inlineStr">
        <is>
          <t xml:space="preserve"> 36 | 37 | 38 | 39 | 40</t>
        </is>
      </c>
      <c r="E48" s="8" t="inlineStr">
        <is>
          <t>1.079,00 TL</t>
        </is>
      </c>
      <c r="F48" s="8">
        <f>VLOOKUP(Table5[[#This Row],[GenderCode]],'Product Codes'!A:B,2,FALSE)</f>
        <v/>
      </c>
      <c r="G48" s="8">
        <f>VLOOKUP(Table5[[#This Row],[CategoryCode]],'Product Codes'!D:E,2,FALSE)</f>
        <v/>
      </c>
      <c r="H48" s="8">
        <f>VLOOKUP(Table5[[#This Row],[BrandCode]],'Product Codes'!G:I,2,FALSE)</f>
        <v/>
      </c>
      <c r="I48" s="20">
        <f>MID(Table5[[#This Row],[Product Code]],7,4)</f>
        <v/>
      </c>
      <c r="J48" s="8">
        <f>MID(Table5[[#This Row],[Product Code]],4,3)</f>
        <v/>
      </c>
      <c r="K48" s="8">
        <f>MID(Table5[[#This Row],[Product Code]],2,2)</f>
        <v/>
      </c>
      <c r="L48" s="19">
        <f>MID(Table5[[#This Row],[Product Code]],1,1)</f>
        <v/>
      </c>
    </row>
    <row r="49">
      <c r="A49" s="19" t="inlineStr">
        <is>
          <t>2060090011</t>
        </is>
      </c>
      <c r="B49" s="13" t="inlineStr">
        <is>
          <t>https://www.morhipo.com/tommy-hilfiger-tommy-hilfiger-sneaker/35197533/detay?OM.zn=SimilarProducts-w60&amp;OM.zpc=35197533</t>
        </is>
      </c>
      <c r="C49" s="8" t="inlineStr">
        <is>
          <t>Tommy Hilfiger - Black Women's Sneaker</t>
        </is>
      </c>
      <c r="D49" s="8" t="inlineStr">
        <is>
          <t xml:space="preserve"> 36 | 37 | 38 | 39 | 40</t>
        </is>
      </c>
      <c r="E49" s="8" t="inlineStr">
        <is>
          <t>959,00 TL</t>
        </is>
      </c>
      <c r="F49" s="8">
        <f>VLOOKUP(Table5[[#This Row],[GenderCode]],'Product Codes'!A:B,2,FALSE)</f>
        <v/>
      </c>
      <c r="G49" s="8">
        <f>VLOOKUP(Table5[[#This Row],[CategoryCode]],'Product Codes'!D:E,2,FALSE)</f>
        <v/>
      </c>
      <c r="H49" s="8">
        <f>VLOOKUP(Table5[[#This Row],[BrandCode]],'Product Codes'!G:I,2,FALSE)</f>
        <v/>
      </c>
      <c r="I49" s="20">
        <f>MID(Table5[[#This Row],[Product Code]],7,4)</f>
        <v/>
      </c>
      <c r="J49" s="8">
        <f>MID(Table5[[#This Row],[Product Code]],4,3)</f>
        <v/>
      </c>
      <c r="K49" s="8">
        <f>MID(Table5[[#This Row],[Product Code]],2,2)</f>
        <v/>
      </c>
      <c r="L49" s="19">
        <f>MID(Table5[[#This Row],[Product Code]],1,1)</f>
        <v/>
      </c>
    </row>
    <row r="50">
      <c r="A50" s="19" t="inlineStr">
        <is>
          <t>2060090012</t>
        </is>
      </c>
      <c r="B50" s="13" t="inlineStr">
        <is>
          <t>https://www.morhipo.com/tommy-hilfiger-tommy-hilfiger-sneaker/35197603/detay?OM.zn=SimilarProducts-w60&amp;OM.zpc=35197603</t>
        </is>
      </c>
      <c r="C50" s="8" t="inlineStr">
        <is>
          <t>Tommy Hilfiger - White Women's Sneaker</t>
        </is>
      </c>
      <c r="D50" s="8" t="inlineStr">
        <is>
          <t xml:space="preserve"> 36 | 37 | 38 | 39 | 40</t>
        </is>
      </c>
      <c r="E50" s="8" t="inlineStr">
        <is>
          <t>959,00 TL</t>
        </is>
      </c>
      <c r="F50" s="8">
        <f>VLOOKUP(Table5[[#This Row],[GenderCode]],'Product Codes'!A:B,2,FALSE)</f>
        <v/>
      </c>
      <c r="G50" s="8">
        <f>VLOOKUP(Table5[[#This Row],[CategoryCode]],'Product Codes'!D:E,2,FALSE)</f>
        <v/>
      </c>
      <c r="H50" s="8">
        <f>VLOOKUP(Table5[[#This Row],[BrandCode]],'Product Codes'!G:I,2,FALSE)</f>
        <v/>
      </c>
      <c r="I50" s="20">
        <f>MID(Table5[[#This Row],[Product Code]],7,4)</f>
        <v/>
      </c>
      <c r="J50" s="8">
        <f>MID(Table5[[#This Row],[Product Code]],4,3)</f>
        <v/>
      </c>
      <c r="K50" s="8">
        <f>MID(Table5[[#This Row],[Product Code]],2,2)</f>
        <v/>
      </c>
      <c r="L50" s="19">
        <f>MID(Table5[[#This Row],[Product Code]],1,1)</f>
        <v/>
      </c>
    </row>
    <row r="51">
      <c r="A51" s="19" t="inlineStr">
        <is>
          <t>2060090013</t>
        </is>
      </c>
      <c r="B51" s="13" t="inlineStr">
        <is>
          <t>https://www.morhipo.com/tommy-hilfiger-tommy-hilfiger-sneaker/36301222/detay</t>
        </is>
      </c>
      <c r="C51" s="8" t="inlineStr">
        <is>
          <t>Tommy Hilfiger - Women's Sneaker</t>
        </is>
      </c>
      <c r="D51" s="8" t="inlineStr">
        <is>
          <t xml:space="preserve"> 36 | 36,5 | 37 | 37,5 | 38 | 39 | 39,5 | 40 | 41</t>
        </is>
      </c>
      <c r="E51" s="8" t="inlineStr">
        <is>
          <t>774,95 TL</t>
        </is>
      </c>
      <c r="F51" s="8">
        <f>VLOOKUP(Table5[[#This Row],[GenderCode]],'Product Codes'!A:B,2,FALSE)</f>
        <v/>
      </c>
      <c r="G51" s="8">
        <f>VLOOKUP(Table5[[#This Row],[CategoryCode]],'Product Codes'!D:E,2,FALSE)</f>
        <v/>
      </c>
      <c r="H51" s="8">
        <f>VLOOKUP(Table5[[#This Row],[BrandCode]],'Product Codes'!G:I,2,FALSE)</f>
        <v/>
      </c>
      <c r="I51" s="20">
        <f>MID(Table5[[#This Row],[Product Code]],7,4)</f>
        <v/>
      </c>
      <c r="J51" s="8">
        <f>MID(Table5[[#This Row],[Product Code]],4,3)</f>
        <v/>
      </c>
      <c r="K51" s="8">
        <f>MID(Table5[[#This Row],[Product Code]],2,2)</f>
        <v/>
      </c>
      <c r="L51" s="19">
        <f>MID(Table5[[#This Row],[Product Code]],1,1)</f>
        <v/>
      </c>
    </row>
    <row r="52">
      <c r="A52" s="19" t="inlineStr">
        <is>
          <t>2060090014</t>
        </is>
      </c>
      <c r="B52" s="13" t="inlineStr">
        <is>
          <t>https://www.morhipo.com/tommy-hilfiger-tommy-hilfiger-sneaker/35197414/detay</t>
        </is>
      </c>
      <c r="C52" s="8" t="inlineStr">
        <is>
          <t>Tommy Hilfiger - Women's Sneaker</t>
        </is>
      </c>
      <c r="D52" s="8" t="inlineStr">
        <is>
          <t xml:space="preserve"> 39</t>
        </is>
      </c>
      <c r="E52" s="8" t="inlineStr">
        <is>
          <t>1.079,00 TL</t>
        </is>
      </c>
      <c r="F52" s="8">
        <f>VLOOKUP(Table5[[#This Row],[GenderCode]],'Product Codes'!A:B,2,FALSE)</f>
        <v/>
      </c>
      <c r="G52" s="8">
        <f>VLOOKUP(Table5[[#This Row],[CategoryCode]],'Product Codes'!D:E,2,FALSE)</f>
        <v/>
      </c>
      <c r="H52" s="8">
        <f>VLOOKUP(Table5[[#This Row],[BrandCode]],'Product Codes'!G:I,2,FALSE)</f>
        <v/>
      </c>
      <c r="I52" s="20">
        <f>MID(Table5[[#This Row],[Product Code]],7,4)</f>
        <v/>
      </c>
      <c r="J52" s="8">
        <f>MID(Table5[[#This Row],[Product Code]],4,3)</f>
        <v/>
      </c>
      <c r="K52" s="8">
        <f>MID(Table5[[#This Row],[Product Code]],2,2)</f>
        <v/>
      </c>
      <c r="L52" s="19">
        <f>MID(Table5[[#This Row],[Product Code]],1,1)</f>
        <v/>
      </c>
    </row>
    <row r="53">
      <c r="A53" s="19" t="inlineStr">
        <is>
          <t>2060090015</t>
        </is>
      </c>
      <c r="B53" s="13" t="inlineStr">
        <is>
          <t>https://www.morhipo.com/tommy-hilfiger-tommy-hilfiger-sneaker/35333567/detay</t>
        </is>
      </c>
      <c r="C53" s="8" t="inlineStr">
        <is>
          <t>Tommy Hilfiger - Women's Sneaker</t>
        </is>
      </c>
      <c r="D53" s="8" t="inlineStr">
        <is>
          <t xml:space="preserve"> 36 | 37 | 38 | 39 | 40</t>
        </is>
      </c>
      <c r="E53" s="8" t="inlineStr">
        <is>
          <t>1.079,00 TL</t>
        </is>
      </c>
      <c r="F53" s="8">
        <f>VLOOKUP(Table5[[#This Row],[GenderCode]],'Product Codes'!A:B,2,FALSE)</f>
        <v/>
      </c>
      <c r="G53" s="8">
        <f>VLOOKUP(Table5[[#This Row],[CategoryCode]],'Product Codes'!D:E,2,FALSE)</f>
        <v/>
      </c>
      <c r="H53" s="8">
        <f>VLOOKUP(Table5[[#This Row],[BrandCode]],'Product Codes'!G:I,2,FALSE)</f>
        <v/>
      </c>
      <c r="I53" s="20">
        <f>MID(Table5[[#This Row],[Product Code]],7,4)</f>
        <v/>
      </c>
      <c r="J53" s="8">
        <f>MID(Table5[[#This Row],[Product Code]],4,3)</f>
        <v/>
      </c>
      <c r="K53" s="8">
        <f>MID(Table5[[#This Row],[Product Code]],2,2)</f>
        <v/>
      </c>
      <c r="L53" s="19">
        <f>MID(Table5[[#This Row],[Product Code]],1,1)</f>
        <v/>
      </c>
    </row>
    <row r="54">
      <c r="A54" s="19" t="inlineStr">
        <is>
          <t>2060090016</t>
        </is>
      </c>
      <c r="B54" s="13" t="inlineStr">
        <is>
          <t>https://www.morhipo.com/tommy-hilfiger-tommy-hilfiger-sneaker/35197493/detay</t>
        </is>
      </c>
      <c r="C54" s="8" t="inlineStr">
        <is>
          <t>Tommy Hilfiger - Women's Sneaker</t>
        </is>
      </c>
      <c r="D54" s="8" t="inlineStr">
        <is>
          <t xml:space="preserve"> 37 | 39,5 | 41</t>
        </is>
      </c>
      <c r="E54" s="8" t="inlineStr">
        <is>
          <t>799,00 TL</t>
        </is>
      </c>
      <c r="F54" s="8">
        <f>VLOOKUP(Table5[[#This Row],[GenderCode]],'Product Codes'!A:B,2,FALSE)</f>
        <v/>
      </c>
      <c r="G54" s="8">
        <f>VLOOKUP(Table5[[#This Row],[CategoryCode]],'Product Codes'!D:E,2,FALSE)</f>
        <v/>
      </c>
      <c r="H54" s="8">
        <f>VLOOKUP(Table5[[#This Row],[BrandCode]],'Product Codes'!G:I,2,FALSE)</f>
        <v/>
      </c>
      <c r="I54" s="20">
        <f>MID(Table5[[#This Row],[Product Code]],7,4)</f>
        <v/>
      </c>
      <c r="J54" s="8">
        <f>MID(Table5[[#This Row],[Product Code]],4,3)</f>
        <v/>
      </c>
      <c r="K54" s="8">
        <f>MID(Table5[[#This Row],[Product Code]],2,2)</f>
        <v/>
      </c>
      <c r="L54" s="19">
        <f>MID(Table5[[#This Row],[Product Code]],1,1)</f>
        <v/>
      </c>
    </row>
    <row r="55">
      <c r="A55" s="19" t="inlineStr">
        <is>
          <t>2060090017</t>
        </is>
      </c>
      <c r="B55" s="13" t="inlineStr">
        <is>
          <t>https://www.morhipo.com/tommy-hilfiger-tommy-hilfiger-sneaker/36301086/detay</t>
        </is>
      </c>
      <c r="C55" s="8" t="inlineStr">
        <is>
          <t>Tommy Hilfiger - Women's Sneaker</t>
        </is>
      </c>
      <c r="D55" s="8" t="inlineStr">
        <is>
          <t xml:space="preserve"> 36 | 36,5 | 37 | 37,5 | 38 | 39,5 | 40 | 41</t>
        </is>
      </c>
      <c r="E55" s="8" t="inlineStr">
        <is>
          <t>774,95 TL</t>
        </is>
      </c>
      <c r="F55" s="8">
        <f>VLOOKUP(Table5[[#This Row],[GenderCode]],'Product Codes'!A:B,2,FALSE)</f>
        <v/>
      </c>
      <c r="G55" s="8">
        <f>VLOOKUP(Table5[[#This Row],[CategoryCode]],'Product Codes'!D:E,2,FALSE)</f>
        <v/>
      </c>
      <c r="H55" s="8">
        <f>VLOOKUP(Table5[[#This Row],[BrandCode]],'Product Codes'!G:I,2,FALSE)</f>
        <v/>
      </c>
      <c r="I55" s="20">
        <f>MID(Table5[[#This Row],[Product Code]],7,4)</f>
        <v/>
      </c>
      <c r="J55" s="8">
        <f>MID(Table5[[#This Row],[Product Code]],4,3)</f>
        <v/>
      </c>
      <c r="K55" s="8">
        <f>MID(Table5[[#This Row],[Product Code]],2,2)</f>
        <v/>
      </c>
      <c r="L55" s="19">
        <f>MID(Table5[[#This Row],[Product Code]],1,1)</f>
        <v/>
      </c>
    </row>
    <row r="56">
      <c r="A56" s="19" t="inlineStr">
        <is>
          <t>2060090018</t>
        </is>
      </c>
      <c r="B56" s="13" t="inlineStr">
        <is>
          <t>https://www.morhipo.com/tommy-hilfiger-tommy-hilfiger-sneaker/35333618/detay</t>
        </is>
      </c>
      <c r="C56" s="8" t="inlineStr">
        <is>
          <t>Tommy Hilfiger - Women's Sneaker</t>
        </is>
      </c>
      <c r="D56" s="23" t="inlineStr">
        <is>
          <t>Not Available</t>
        </is>
      </c>
      <c r="E56" s="23" t="inlineStr">
        <is>
          <t>Not Available</t>
        </is>
      </c>
      <c r="F56" s="8">
        <f>VLOOKUP(Table5[[#This Row],[GenderCode]],'Product Codes'!A:B,2,FALSE)</f>
        <v/>
      </c>
      <c r="G56" s="8">
        <f>VLOOKUP(Table5[[#This Row],[CategoryCode]],'Product Codes'!D:E,2,FALSE)</f>
        <v/>
      </c>
      <c r="H56" s="8">
        <f>VLOOKUP(Table5[[#This Row],[BrandCode]],'Product Codes'!G:I,2,FALSE)</f>
        <v/>
      </c>
      <c r="I56" s="20">
        <f>MID(Table5[[#This Row],[Product Code]],7,4)</f>
        <v/>
      </c>
      <c r="J56" s="8">
        <f>MID(Table5[[#This Row],[Product Code]],4,3)</f>
        <v/>
      </c>
      <c r="K56" s="8">
        <f>MID(Table5[[#This Row],[Product Code]],2,2)</f>
        <v/>
      </c>
      <c r="L56" s="19">
        <f>MID(Table5[[#This Row],[Product Code]],1,1)</f>
        <v/>
      </c>
    </row>
    <row r="57">
      <c r="A57" s="19" t="inlineStr">
        <is>
          <t>2060010001</t>
        </is>
      </c>
      <c r="B57" s="13" t="inlineStr">
        <is>
          <t>https://www.morhipo.com/u-s-polo-assn--u-s-polo-assn-bot/35930033/detay</t>
        </is>
      </c>
      <c r="C57" s="8" t="inlineStr">
        <is>
          <t>U.S. Polo Assn - Black Women's Boot</t>
        </is>
      </c>
      <c r="D57" s="8" t="inlineStr">
        <is>
          <t xml:space="preserve"> 38</t>
        </is>
      </c>
      <c r="E57" s="8" t="inlineStr">
        <is>
          <t>359,99 TL</t>
        </is>
      </c>
      <c r="F57" s="8">
        <f>VLOOKUP(Table5[[#This Row],[GenderCode]],'Product Codes'!A:B,2,FALSE)</f>
        <v/>
      </c>
      <c r="G57" s="8">
        <f>VLOOKUP(Table5[[#This Row],[CategoryCode]],'Product Codes'!D:E,2,FALSE)</f>
        <v/>
      </c>
      <c r="H57" s="8">
        <f>VLOOKUP(Table5[[#This Row],[BrandCode]],'Product Codes'!G:I,2,FALSE)</f>
        <v/>
      </c>
      <c r="I57" s="20">
        <f>MID(Table5[[#This Row],[Product Code]],7,4)</f>
        <v/>
      </c>
      <c r="J57" s="8">
        <f>MID(Table5[[#This Row],[Product Code]],4,3)</f>
        <v/>
      </c>
      <c r="K57" s="8">
        <f>MID(Table5[[#This Row],[Product Code]],2,2)</f>
        <v/>
      </c>
      <c r="L57" s="19">
        <f>MID(Table5[[#This Row],[Product Code]],1,1)</f>
        <v/>
      </c>
    </row>
    <row r="58">
      <c r="A58" s="19" t="inlineStr">
        <is>
          <t>2030100001</t>
        </is>
      </c>
      <c r="B58" s="13" t="inlineStr">
        <is>
          <t>https://www.trendyol.com/addax/kapusonlu-oversize-sweat-s9725-p3-p-210308787</t>
        </is>
      </c>
      <c r="C58" s="8" t="inlineStr">
        <is>
          <t>Addax Hoodie Oversize Sweat</t>
        </is>
      </c>
      <c r="D58" s="21" t="inlineStr">
        <is>
          <t>Not Available</t>
        </is>
      </c>
      <c r="E58" s="8" t="inlineStr">
        <is>
          <t>99,95 TL</t>
        </is>
      </c>
      <c r="F58" s="8">
        <f>VLOOKUP(Table5[[#This Row],[GenderCode]],'Product Codes'!A:B,2,FALSE)</f>
        <v/>
      </c>
      <c r="G58" s="8">
        <f>VLOOKUP(Table5[[#This Row],[CategoryCode]],'Product Codes'!D:E,2,FALSE)</f>
        <v/>
      </c>
      <c r="H58" s="8">
        <f>VLOOKUP(Table5[[#This Row],[BrandCode]],'Product Codes'!G:I,2,FALSE)</f>
        <v/>
      </c>
      <c r="I58" s="20">
        <f>MID(Table5[[#This Row],[Product Code]],7,4)</f>
        <v/>
      </c>
      <c r="J58" s="8">
        <f>MID(Table5[[#This Row],[Product Code]],4,3)</f>
        <v/>
      </c>
      <c r="K58" s="8">
        <f>MID(Table5[[#This Row],[Product Code]],2,2)</f>
        <v/>
      </c>
      <c r="L58" s="19">
        <f>MID(Table5[[#This Row],[Product Code]],1,1)</f>
        <v/>
      </c>
    </row>
    <row r="59">
      <c r="A59" s="19" t="inlineStr">
        <is>
          <t>1100110001</t>
        </is>
      </c>
      <c r="B59" s="13" t="inlineStr">
        <is>
          <t>https://www.trendyol.com/timberland/erkek-kol-saati-tbl-15079jys-01a-p-32646321</t>
        </is>
      </c>
      <c r="C59" s="8" t="inlineStr">
        <is>
          <t>Timberland Men's Wristwatch</t>
        </is>
      </c>
      <c r="D59" s="21" t="inlineStr">
        <is>
          <t>Not Available</t>
        </is>
      </c>
      <c r="E59" s="8" t="inlineStr">
        <is>
          <t>519 TL</t>
        </is>
      </c>
      <c r="F59" s="8">
        <f>VLOOKUP(Table5[[#This Row],[GenderCode]],'Product Codes'!A:B,2,FALSE)</f>
        <v/>
      </c>
      <c r="G59" s="8">
        <f>VLOOKUP(Table5[[#This Row],[CategoryCode]],'Product Codes'!D:E,2,FALSE)</f>
        <v/>
      </c>
      <c r="H59" s="8">
        <f>VLOOKUP(Table5[[#This Row],[BrandCode]],'Product Codes'!G:I,2,FALSE)</f>
        <v/>
      </c>
      <c r="I59" s="20">
        <f>MID(Table5[[#This Row],[Product Code]],7,4)</f>
        <v/>
      </c>
      <c r="J59" s="8">
        <f>MID(Table5[[#This Row],[Product Code]],4,3)</f>
        <v/>
      </c>
      <c r="K59" s="8">
        <f>MID(Table5[[#This Row],[Product Code]],2,2)</f>
        <v/>
      </c>
      <c r="L59" s="19">
        <f>MID(Table5[[#This Row],[Product Code]],1,1)</f>
        <v/>
      </c>
    </row>
    <row r="60">
      <c r="A60" s="19" t="inlineStr">
        <is>
          <t>1010080002</t>
        </is>
      </c>
      <c r="B60" s="13" t="inlineStr">
        <is>
          <t>https://www.trendyol.com/fitmens/lacivert-nokta-desenli-klasik-erkek-gomlek-p-193870329</t>
        </is>
      </c>
      <c r="C60" s="8" t="inlineStr">
        <is>
          <t>Fitmens Dot Patterned Classic Men's Shirt</t>
        </is>
      </c>
      <c r="D60" s="21" t="inlineStr">
        <is>
          <t>Not Available</t>
        </is>
      </c>
      <c r="E60" s="8" t="inlineStr">
        <is>
          <t>169 TL</t>
        </is>
      </c>
      <c r="F60" s="8">
        <f>VLOOKUP(Table5[[#This Row],[GenderCode]],'Product Codes'!A:B,2,FALSE)</f>
        <v/>
      </c>
      <c r="G60" s="8">
        <f>VLOOKUP(Table5[[#This Row],[CategoryCode]],'Product Codes'!D:E,2,FALSE)</f>
        <v/>
      </c>
      <c r="H60" s="8">
        <f>VLOOKUP(Table5[[#This Row],[BrandCode]],'Product Codes'!G:I,2,FALSE)</f>
        <v/>
      </c>
      <c r="I60" s="20">
        <f>MID(Table5[[#This Row],[Product Code]],7,4)</f>
        <v/>
      </c>
      <c r="J60" s="8">
        <f>MID(Table5[[#This Row],[Product Code]],4,3)</f>
        <v/>
      </c>
      <c r="K60" s="8">
        <f>MID(Table5[[#This Row],[Product Code]],2,2)</f>
        <v/>
      </c>
      <c r="L60" s="19">
        <f>MID(Table5[[#This Row],[Product Code]],1,1)</f>
        <v/>
      </c>
    </row>
    <row r="61">
      <c r="A61" s="19" t="inlineStr">
        <is>
          <t>1010080003</t>
        </is>
      </c>
      <c r="B61" s="13" t="inlineStr">
        <is>
          <t>https://www.trendyol.com/fitmens/kislik-pamuklu-klasik-sik-erkek-gomlek-p-170650284</t>
        </is>
      </c>
      <c r="C61" s="8" t="inlineStr">
        <is>
          <t>Fitmens Winter Cotton Classic Stylish Men's Shirt</t>
        </is>
      </c>
      <c r="D61" s="8" t="inlineStr">
        <is>
          <t xml:space="preserve"> L | XL | XXL</t>
        </is>
      </c>
      <c r="E61" s="8" t="inlineStr">
        <is>
          <t>139,01 TL</t>
        </is>
      </c>
      <c r="F61" s="8">
        <f>VLOOKUP(Table5[[#This Row],[GenderCode]],'Product Codes'!A:B,2,FALSE)</f>
        <v/>
      </c>
      <c r="G61" s="8">
        <f>VLOOKUP(Table5[[#This Row],[CategoryCode]],'Product Codes'!D:E,2,FALSE)</f>
        <v/>
      </c>
      <c r="H61" s="8">
        <f>VLOOKUP(Table5[[#This Row],[BrandCode]],'Product Codes'!G:I,2,FALSE)</f>
        <v/>
      </c>
      <c r="I61" s="20">
        <f>MID(Table5[[#This Row],[Product Code]],7,4)</f>
        <v/>
      </c>
      <c r="J61" s="8">
        <f>MID(Table5[[#This Row],[Product Code]],4,3)</f>
        <v/>
      </c>
      <c r="K61" s="8">
        <f>MID(Table5[[#This Row],[Product Code]],2,2)</f>
        <v/>
      </c>
      <c r="L61" s="19">
        <f>MID(Table5[[#This Row],[Product Code]],1,1)</f>
        <v/>
      </c>
    </row>
    <row r="62">
      <c r="A62" s="19" t="inlineStr">
        <is>
          <t>1010080004</t>
        </is>
      </c>
      <c r="B62" s="13" t="inlineStr">
        <is>
          <t>https://www.trendyol.com/fitmens/beyaz-acik-mavi-garni-desenli-filafil-klasik-erkek-gomlek-p-92669041</t>
        </is>
      </c>
      <c r="C62" s="8" t="inlineStr">
        <is>
          <t xml:space="preserve">Fitmens White Light Blue Garni Patterned Filafil Classic Men's Shirt </t>
        </is>
      </c>
      <c r="D62" s="8" t="inlineStr">
        <is>
          <t xml:space="preserve"> M | XXL</t>
        </is>
      </c>
      <c r="E62" s="8" t="inlineStr">
        <is>
          <t>169 TL</t>
        </is>
      </c>
      <c r="F62" s="8">
        <f>VLOOKUP(Table5[[#This Row],[GenderCode]],'Product Codes'!A:B,2,FALSE)</f>
        <v/>
      </c>
      <c r="G62" s="8">
        <f>VLOOKUP(Table5[[#This Row],[CategoryCode]],'Product Codes'!D:E,2,FALSE)</f>
        <v/>
      </c>
      <c r="H62" s="8">
        <f>VLOOKUP(Table5[[#This Row],[BrandCode]],'Product Codes'!G:I,2,FALSE)</f>
        <v/>
      </c>
      <c r="I62" s="20">
        <f>MID(Table5[[#This Row],[Product Code]],7,4)</f>
        <v/>
      </c>
      <c r="J62" s="8">
        <f>MID(Table5[[#This Row],[Product Code]],4,3)</f>
        <v/>
      </c>
      <c r="K62" s="8">
        <f>MID(Table5[[#This Row],[Product Code]],2,2)</f>
        <v/>
      </c>
      <c r="L62" s="19">
        <f>MID(Table5[[#This Row],[Product Code]],1,1)</f>
        <v/>
      </c>
    </row>
    <row r="63">
      <c r="A63" s="19" t="inlineStr">
        <is>
          <t>1010080005</t>
        </is>
      </c>
      <c r="B63" s="13" t="inlineStr">
        <is>
          <t>https://www.trendyol.com/fitmens/klasik-sik-oxford-erkek-gomlek-p-166709873</t>
        </is>
      </c>
      <c r="C63" s="8" t="inlineStr">
        <is>
          <t>Fitmens Classic Stylish Oxford Men's Shirt T.01</t>
        </is>
      </c>
      <c r="D63" s="8" t="inlineStr">
        <is>
          <t xml:space="preserve"> XXL</t>
        </is>
      </c>
      <c r="E63" s="8" t="inlineStr">
        <is>
          <t>169 TL</t>
        </is>
      </c>
      <c r="F63" s="8">
        <f>VLOOKUP(Table5[[#This Row],[GenderCode]],'Product Codes'!A:B,2,FALSE)</f>
        <v/>
      </c>
      <c r="G63" s="8">
        <f>VLOOKUP(Table5[[#This Row],[CategoryCode]],'Product Codes'!D:E,2,FALSE)</f>
        <v/>
      </c>
      <c r="H63" s="8">
        <f>VLOOKUP(Table5[[#This Row],[BrandCode]],'Product Codes'!G:I,2,FALSE)</f>
        <v/>
      </c>
      <c r="I63" s="20">
        <f>MID(Table5[[#This Row],[Product Code]],7,4)</f>
        <v/>
      </c>
      <c r="J63" s="8">
        <f>MID(Table5[[#This Row],[Product Code]],4,3)</f>
        <v/>
      </c>
      <c r="K63" s="8">
        <f>MID(Table5[[#This Row],[Product Code]],2,2)</f>
        <v/>
      </c>
      <c r="L63" s="19">
        <f>MID(Table5[[#This Row],[Product Code]],1,1)</f>
        <v/>
      </c>
    </row>
    <row r="64">
      <c r="A64" s="19" t="inlineStr">
        <is>
          <t>1100110002</t>
        </is>
      </c>
      <c r="B64" s="13" t="inlineStr">
        <is>
          <t>https://www.trendyol.com/timberland/erkek-kol-saati-tbl-15079jys-01-p-32646322</t>
        </is>
      </c>
      <c r="C64" s="8" t="inlineStr">
        <is>
          <t>Timberland Men's Wristwatch</t>
        </is>
      </c>
      <c r="D64" s="21" t="inlineStr">
        <is>
          <t>Not Available</t>
        </is>
      </c>
      <c r="E64" s="8" t="inlineStr">
        <is>
          <t>499 TL</t>
        </is>
      </c>
      <c r="F64" s="8">
        <f>VLOOKUP(Table5[[#This Row],[GenderCode]],'Product Codes'!A:B,2,FALSE)</f>
        <v/>
      </c>
      <c r="G64" s="8">
        <f>VLOOKUP(Table5[[#This Row],[CategoryCode]],'Product Codes'!D:E,2,FALSE)</f>
        <v/>
      </c>
      <c r="H64" s="8">
        <f>VLOOKUP(Table5[[#This Row],[BrandCode]],'Product Codes'!G:I,2,FALSE)</f>
        <v/>
      </c>
      <c r="I64" s="20">
        <f>MID(Table5[[#This Row],[Product Code]],7,4)</f>
        <v/>
      </c>
      <c r="J64" s="8">
        <f>MID(Table5[[#This Row],[Product Code]],4,3)</f>
        <v/>
      </c>
      <c r="K64" s="8">
        <f>MID(Table5[[#This Row],[Product Code]],2,2)</f>
        <v/>
      </c>
      <c r="L64" s="19">
        <f>MID(Table5[[#This Row],[Product Code]],1,1)</f>
        <v/>
      </c>
    </row>
  </sheetData>
  <hyperlinks>
    <hyperlink ref="B2" r:id="rId1"/>
    <hyperlink ref="B3" r:id="rId2"/>
    <hyperlink ref="B4" r:id="rId3"/>
    <hyperlink ref="B5" r:id="rId4"/>
    <hyperlink ref="B6" r:id="rId5"/>
    <hyperlink ref="C6" display="https://www.trendyol.com/us-polo-assn-x-b101990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19" r:id="rId19"/>
    <hyperlink ref="B20" r:id="rId20"/>
    <hyperlink ref="B21" r:id="rId21"/>
    <hyperlink ref="B22" r:id="rId22"/>
    <hyperlink ref="B23" r:id="rId23"/>
    <hyperlink ref="B24" r:id="rId24"/>
    <hyperlink ref="B25" r:id="rId25"/>
    <hyperlink ref="B26" r:id="rId26"/>
    <hyperlink ref="B27" r:id="rId27"/>
    <hyperlink ref="B28" r:id="rId28"/>
    <hyperlink ref="B29" r:id="rId29"/>
    <hyperlink ref="B30" r:id="rId30"/>
    <hyperlink ref="B31" r:id="rId31"/>
    <hyperlink ref="B32" r:id="rId32"/>
    <hyperlink ref="C32" display="https://www.trendyol.com/us-polo-assn-x-b101990" r:id="rId33"/>
    <hyperlink ref="B33" location="tab-1" r:id="rId34"/>
    <hyperlink ref="B34" location="tab-1" r:id="rId35"/>
    <hyperlink ref="B35" r:id="rId36"/>
    <hyperlink ref="B36" r:id="rId37"/>
    <hyperlink ref="B37" r:id="rId38"/>
    <hyperlink ref="B38" r:id="rId39"/>
    <hyperlink ref="B39" r:id="rId40"/>
    <hyperlink ref="B40" r:id="rId41"/>
    <hyperlink ref="B41" r:id="rId42"/>
    <hyperlink ref="B42" r:id="rId43"/>
    <hyperlink ref="B43" r:id="rId44"/>
    <hyperlink ref="B44" r:id="rId45"/>
    <hyperlink ref="B45" r:id="rId46"/>
    <hyperlink ref="B46" r:id="rId47"/>
    <hyperlink ref="B47" r:id="rId48"/>
    <hyperlink ref="B48" r:id="rId49"/>
    <hyperlink ref="B50" r:id="rId50"/>
    <hyperlink ref="B51" r:id="rId51"/>
    <hyperlink ref="B52" r:id="rId52"/>
    <hyperlink ref="B53" r:id="rId53"/>
    <hyperlink ref="B54" r:id="rId54"/>
    <hyperlink ref="B55" r:id="rId55"/>
    <hyperlink ref="B56" r:id="rId56"/>
    <hyperlink ref="B57" r:id="rId57"/>
    <hyperlink ref="B58" r:id="rId58"/>
    <hyperlink ref="B59" r:id="rId59"/>
    <hyperlink ref="B60" r:id="rId60"/>
    <hyperlink ref="B61" r:id="rId61"/>
    <hyperlink ref="B62" r:id="rId62"/>
    <hyperlink ref="B63" r:id="rId63"/>
    <hyperlink ref="B64" r:id="rId64"/>
  </hyperlinks>
  <pageMargins left="0.7" right="0.7" top="0.75" bottom="0.75" header="0.3" footer="0.3"/>
  <pageSetup orientation="portrait"/>
  <tableParts count="1">
    <tablePart r:id="rId65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Shaaban, Ayman</dc:creator>
  <dcterms:created xsi:type="dcterms:W3CDTF">2021-11-20T20:52:00Z</dcterms:created>
  <dcterms:modified xsi:type="dcterms:W3CDTF">2022-03-08T03:16:22Z</dcterms:modified>
  <cp:lastModifiedBy>Kareem</cp:lastModifiedBy>
</cp:coreProperties>
</file>