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hidePivotFieldList="1" defaultThemeVersion="166925"/>
  <mc:AlternateContent xmlns:mc="http://schemas.openxmlformats.org/markup-compatibility/2006">
    <mc:Choice Requires="x15">
      <x15ac:absPath xmlns:x15ac="http://schemas.microsoft.com/office/spreadsheetml/2010/11/ac" url="F:\Library\Engineering\computer science\Data Science\portfolio projects\Excel Projects\Tracker with Dashboard\"/>
    </mc:Choice>
  </mc:AlternateContent>
  <xr:revisionPtr revIDLastSave="0" documentId="13_ncr:1_{B6A9AD71-3FCA-4778-A924-6B6D9E0845EF}" xr6:coauthVersionLast="47" xr6:coauthVersionMax="47" xr10:uidLastSave="{00000000-0000-0000-0000-000000000000}"/>
  <bookViews>
    <workbookView xWindow="-108" yWindow="-108" windowWidth="23256" windowHeight="12456" activeTab="4" xr2:uid="{01F01D44-164E-5E4A-A1F6-95C03B3DDB74}"/>
  </bookViews>
  <sheets>
    <sheet name="TaskList" sheetId="1" r:id="rId1"/>
    <sheet name="Dropdowns Lists" sheetId="5" r:id="rId2"/>
    <sheet name="Overall Dashboard" sheetId="6" r:id="rId3"/>
    <sheet name="Agents" sheetId="7" r:id="rId4"/>
    <sheet name="Projects" sheetId="8" r:id="rId5"/>
  </sheets>
  <definedNames>
    <definedName name="Slicer_Assigned_To">#N/A</definedName>
    <definedName name="Slicer_Project_Name">#N/A</definedName>
    <definedName name="Slicer_Task">#N/A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 i="8" l="1" a="1"/>
  <c r="K5" i="8" s="1"/>
  <c r="M5" i="8" s="1"/>
  <c r="G5" i="8" a="1"/>
  <c r="G5" i="8" s="1"/>
  <c r="H5" i="8" s="1"/>
  <c r="B5" i="8" a="1"/>
  <c r="B5" i="8" s="1"/>
  <c r="D5" i="8" s="1"/>
  <c r="C4" i="8" a="1"/>
  <c r="C4" i="8" s="1"/>
  <c r="I8" i="7"/>
  <c r="I7" i="7"/>
  <c r="F8" i="7"/>
  <c r="F7" i="7"/>
  <c r="C8" i="7"/>
  <c r="D2" i="5" a="1"/>
  <c r="D2" i="5" s="1"/>
  <c r="B7" i="7" s="1" a="1"/>
  <c r="B7" i="7" s="1"/>
  <c r="C7" i="7" s="1"/>
  <c r="A2" i="5" a="1"/>
  <c r="A2" i="5" s="1"/>
  <c r="F2" i="1"/>
  <c r="C2" i="5" a="1"/>
  <c r="C2" i="5" s="1"/>
  <c r="B2" i="5" a="1"/>
  <c r="B2" i="5" s="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H2" i="1"/>
  <c r="L2" i="1" s="1"/>
  <c r="H3" i="1"/>
  <c r="L3" i="1" s="1"/>
  <c r="H4" i="1"/>
  <c r="L4" i="1" s="1"/>
  <c r="H5" i="1"/>
  <c r="L5" i="1" s="1"/>
  <c r="H6" i="1"/>
  <c r="L6" i="1" s="1"/>
  <c r="H7" i="1"/>
  <c r="L7" i="1" s="1"/>
  <c r="H8" i="1"/>
  <c r="L8" i="1" s="1"/>
  <c r="H9" i="1"/>
  <c r="L9" i="1" s="1"/>
  <c r="H10" i="1"/>
  <c r="L10" i="1" s="1"/>
  <c r="H11" i="1"/>
  <c r="L11" i="1" s="1"/>
  <c r="H12" i="1"/>
  <c r="L12" i="1" s="1"/>
  <c r="H13" i="1"/>
  <c r="L13" i="1" s="1"/>
  <c r="H14" i="1"/>
  <c r="L14" i="1" s="1"/>
  <c r="H15" i="1"/>
  <c r="L15" i="1" s="1"/>
  <c r="H16" i="1"/>
  <c r="L16" i="1" s="1"/>
  <c r="H17" i="1"/>
  <c r="L17" i="1" s="1"/>
  <c r="H18" i="1"/>
  <c r="L18" i="1" s="1"/>
  <c r="H19" i="1"/>
  <c r="L19" i="1" s="1"/>
  <c r="H20" i="1"/>
  <c r="L20" i="1" s="1"/>
  <c r="H21" i="1"/>
  <c r="L21" i="1" s="1"/>
  <c r="H22" i="1"/>
  <c r="L22" i="1" s="1"/>
  <c r="H23" i="1"/>
  <c r="L23" i="1" s="1"/>
  <c r="H24" i="1"/>
  <c r="L24" i="1" s="1"/>
  <c r="H25" i="1"/>
  <c r="L25" i="1" s="1"/>
  <c r="H26" i="1"/>
  <c r="L26" i="1" s="1"/>
  <c r="H27" i="1"/>
  <c r="L27" i="1" s="1"/>
  <c r="H28" i="1"/>
  <c r="L28" i="1" s="1"/>
  <c r="H29" i="1"/>
  <c r="L29" i="1" s="1"/>
  <c r="H30" i="1"/>
  <c r="L30" i="1" s="1"/>
  <c r="H31" i="1"/>
  <c r="L31" i="1" s="1"/>
  <c r="H32" i="1"/>
  <c r="L32" i="1" s="1"/>
  <c r="H33" i="1"/>
  <c r="L33" i="1" s="1"/>
  <c r="H34" i="1"/>
  <c r="L34" i="1" s="1"/>
  <c r="H35" i="1"/>
  <c r="L35" i="1" s="1"/>
  <c r="H36" i="1"/>
  <c r="L36" i="1" s="1"/>
  <c r="H37" i="1"/>
  <c r="L37" i="1" s="1"/>
  <c r="H38" i="1"/>
  <c r="L38" i="1" s="1"/>
  <c r="H39" i="1"/>
  <c r="L39" i="1" s="1"/>
  <c r="H40" i="1"/>
  <c r="L40" i="1" s="1"/>
  <c r="H41" i="1"/>
  <c r="L41" i="1" s="1"/>
  <c r="D9" i="8" l="1"/>
  <c r="I5" i="8"/>
  <c r="L8" i="8"/>
  <c r="C9" i="8"/>
  <c r="D8" i="8"/>
  <c r="I9" i="8"/>
  <c r="L7" i="8"/>
  <c r="L5" i="8"/>
  <c r="L10" i="8" s="1"/>
  <c r="E5" i="8"/>
  <c r="E6" i="8"/>
  <c r="L9" i="8"/>
  <c r="C8" i="8"/>
  <c r="D7" i="8"/>
  <c r="I8" i="8"/>
  <c r="L6" i="8"/>
  <c r="C7" i="8"/>
  <c r="D6" i="8"/>
  <c r="D10" i="8" s="1"/>
  <c r="H9" i="8"/>
  <c r="I7" i="8"/>
  <c r="C6" i="8"/>
  <c r="E9" i="8"/>
  <c r="H8" i="8"/>
  <c r="I6" i="8"/>
  <c r="M9" i="8"/>
  <c r="E7" i="8"/>
  <c r="C5" i="8"/>
  <c r="E8" i="8"/>
  <c r="H7" i="8"/>
  <c r="H10" i="8" s="1"/>
  <c r="M8" i="8"/>
  <c r="H6" i="8"/>
  <c r="M7" i="8"/>
  <c r="M6" i="8"/>
  <c r="M10" i="8" s="1"/>
  <c r="C9" i="7"/>
  <c r="C10" i="8" l="1"/>
  <c r="E10" i="8"/>
  <c r="I10"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<sst xmlns="http://schemas.openxmlformats.org/spreadsheetml/2006/main" count="312" uniqueCount="54">
  <si>
    <t>Task</t>
  </si>
  <si>
    <t>Assigned To</t>
  </si>
  <si>
    <t>Start Date</t>
  </si>
  <si>
    <t>ETA (Days)</t>
  </si>
  <si>
    <t>Expected Closure Date</t>
  </si>
  <si>
    <t>Days compledted Reported</t>
  </si>
  <si>
    <t>Project-1</t>
  </si>
  <si>
    <t>Project-2</t>
  </si>
  <si>
    <t>Project-3</t>
  </si>
  <si>
    <t>Project-4</t>
  </si>
  <si>
    <t>Project-5</t>
  </si>
  <si>
    <t>Tom</t>
  </si>
  <si>
    <t>Ben</t>
  </si>
  <si>
    <t>Ginger</t>
  </si>
  <si>
    <t>Angela</t>
  </si>
  <si>
    <t>Hank</t>
  </si>
  <si>
    <t>Progress</t>
  </si>
  <si>
    <t>Allocated Budget</t>
  </si>
  <si>
    <t>Actual Till Date</t>
  </si>
  <si>
    <t>Grand Total</t>
  </si>
  <si>
    <t>% Budget Consumed</t>
  </si>
  <si>
    <t>Task Status</t>
  </si>
  <si>
    <t>Completed</t>
  </si>
  <si>
    <t>Days Status</t>
  </si>
  <si>
    <t>Allocated</t>
  </si>
  <si>
    <t>Budget Status</t>
  </si>
  <si>
    <t>Spent</t>
  </si>
  <si>
    <t>Project Name</t>
  </si>
  <si>
    <t>PROJECTS DASHBOARD</t>
  </si>
  <si>
    <t>Days Completed</t>
  </si>
  <si>
    <t>Task Type 1</t>
  </si>
  <si>
    <t>Task Type 2</t>
  </si>
  <si>
    <t>Task Type 3</t>
  </si>
  <si>
    <t>Task Type 4</t>
  </si>
  <si>
    <t>Task Type 5</t>
  </si>
  <si>
    <t>Task Type 6</t>
  </si>
  <si>
    <t>Task Type 7</t>
  </si>
  <si>
    <t>Task Type 8</t>
  </si>
  <si>
    <t>Task Type 9</t>
  </si>
  <si>
    <t>Task Type 10</t>
  </si>
  <si>
    <t>Task Type</t>
  </si>
  <si>
    <t>Assignee</t>
  </si>
  <si>
    <t>Overall Dashboard</t>
  </si>
  <si>
    <t>Client</t>
  </si>
  <si>
    <t>Agent Name</t>
  </si>
  <si>
    <t>Actual Budget</t>
  </si>
  <si>
    <t>Project 1</t>
  </si>
  <si>
    <t>Tasks Report</t>
  </si>
  <si>
    <t>Budget Report</t>
  </si>
  <si>
    <t>Days Report</t>
  </si>
  <si>
    <t>Project 2</t>
  </si>
  <si>
    <t>Project 3</t>
  </si>
  <si>
    <t>Project 4</t>
  </si>
  <si>
    <t>Project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</si>
</sst>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11" x14ac:knownFonts="1">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b/>
      <sz val="18"/>
      <color theme="0"/>
      <name val="Calibri"/>
      <family val="2"/>
      <scheme val="minor"/>
    </font>
    <font>
      <sz val="12"/>
      <color theme="1" tint="4.9989318521683403E-2"/>
      <name val="Calibri"/>
      <family val="2"/>
      <scheme val="minor"/>
    </font>
    <font>
      <b/>
      <sz val="28"/>
      <color theme="1"/>
      <name val="Cambria"/>
      <family val="1"/>
    </font>
    <font>
      <b/>
      <sz val="40"/>
      <color theme="1"/>
      <name val="Cambria"/>
      <family val="1"/>
    </font>
    <font>
      <b/>
      <sz val="14"/>
      <color theme="0"/>
      <name val="Calibri"/>
      <family val="2"/>
      <scheme val="minor"/>
    </font>
    <font>
      <b/>
      <sz val="20"/>
      <color theme="0"/>
      <name val="Calibri"/>
      <family val="2"/>
      <scheme val="minor"/>
    </font>
    <font>
      <sz val="18"/>
      <color theme="0"/>
      <name val="Calibri"/>
      <family val="2"/>
      <scheme val="minor"/>
    </font>
  </fonts>
  <fills count="8">
    <fill>
      <patternFill patternType="none"/>
    </fill>
    <fill>
      <patternFill patternType="gray125"/>
    </fill>
    <fill>
      <patternFill patternType="solid">
        <fgColor theme="1" tint="0.34998626667073579"/>
        <bgColor indexed="64"/>
      </patternFill>
    </fill>
    <fill>
      <patternFill patternType="solid">
        <fgColor theme="0" tint="-0.14999847407452621"/>
        <bgColor indexed="64"/>
      </patternFill>
    </fill>
    <fill>
      <patternFill patternType="solid">
        <fgColor rgb="FFC00000"/>
        <bgColor indexed="64"/>
      </patternFill>
    </fill>
    <fill>
      <patternFill patternType="solid">
        <fgColor rgb="FF004158"/>
        <bgColor indexed="64"/>
      </patternFill>
    </fill>
    <fill>
      <patternFill patternType="solid">
        <fgColor rgb="FF002060"/>
        <bgColor indexed="64"/>
      </patternFill>
    </fill>
    <fill>
      <patternFill patternType="solid">
        <fgColor theme="0"/>
        <bgColor indexed="64"/>
      </patternFill>
    </fill>
  </fills>
  <borders count="11">
    <border>
      <left/>
      <right/>
      <top/>
      <bottom/>
      <diagonal/>
    </border>
    <border>
      <left style="medium">
        <color theme="1" tint="4.9989318521683403E-2"/>
      </left>
      <right/>
      <top style="medium">
        <color theme="1" tint="4.9989318521683403E-2"/>
      </top>
      <bottom/>
      <diagonal/>
    </border>
    <border>
      <left/>
      <right style="medium">
        <color theme="1" tint="4.9989318521683403E-2"/>
      </right>
      <top style="medium">
        <color theme="1" tint="4.9989318521683403E-2"/>
      </top>
      <bottom/>
      <diagonal/>
    </border>
    <border>
      <left style="medium">
        <color theme="1" tint="4.9989318521683403E-2"/>
      </left>
      <right/>
      <top/>
      <bottom/>
      <diagonal/>
    </border>
    <border>
      <left/>
      <right style="medium">
        <color theme="1" tint="4.9989318521683403E-2"/>
      </right>
      <top/>
      <bottom/>
      <diagonal/>
    </border>
    <border>
      <left style="medium">
        <color theme="1" tint="4.9989318521683403E-2"/>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tint="4.9989318521683403E-2"/>
      </right>
      <top style="thin">
        <color theme="0" tint="-0.249977111117893"/>
      </top>
      <bottom style="thin">
        <color theme="0" tint="-0.249977111117893"/>
      </bottom>
      <diagonal/>
    </border>
    <border>
      <left style="medium">
        <color theme="1" tint="4.9989318521683403E-2"/>
      </left>
      <right/>
      <top/>
      <bottom style="medium">
        <color theme="1" tint="4.9989318521683403E-2"/>
      </bottom>
      <diagonal/>
    </border>
    <border>
      <left/>
      <right style="medium">
        <color theme="1" tint="4.9989318521683403E-2"/>
      </right>
      <top/>
      <bottom style="medium">
        <color theme="1" tint="4.9989318521683403E-2"/>
      </bottom>
      <diagonal/>
    </border>
    <border>
      <left style="medium">
        <color theme="1" tint="4.9989318521683403E-2"/>
      </left>
      <right/>
      <top style="medium">
        <color theme="1" tint="4.9989318521683403E-2"/>
      </top>
      <bottom style="medium">
        <color theme="1" tint="4.9989318521683403E-2"/>
      </bottom>
      <diagonal/>
    </border>
    <border>
      <left/>
      <right style="medium">
        <color theme="1" tint="4.9989318521683403E-2"/>
      </right>
      <top style="medium">
        <color theme="1" tint="4.9989318521683403E-2"/>
      </top>
      <bottom style="medium">
        <color theme="1" tint="4.9989318521683403E-2"/>
      </bottom>
      <diagonal/>
    </border>
  </borders>
  <cellStyleXfs count="2">
    <xf numFmtId="0" fontId="0" fillId="0" borderId="0"/>
    <xf numFmtId="9" fontId="1" fillId="0" borderId="0" applyFont="0" applyFill="0" applyBorder="0" applyAlignment="0" applyProtection="0"/>
  </cellStyleXfs>
  <cellXfs count="28">
    <xf numFmtId="0" fontId="0" fillId="0" borderId="0" xfId="0"/>
    <xf numFmtId="164" fontId="0" fillId="0" borderId="0" xfId="0" applyNumberFormat="1"/>
    <xf numFmtId="0" fontId="3" fillId="0" borderId="0" xfId="0" applyFont="1"/>
    <xf numFmtId="164" fontId="3" fillId="0" borderId="0" xfId="0" applyNumberFormat="1" applyFont="1"/>
    <xf numFmtId="9" fontId="0" fillId="0" borderId="0" xfId="1" applyFont="1"/>
    <xf numFmtId="9" fontId="0" fillId="0" borderId="0" xfId="0" applyNumberFormat="1"/>
    <xf numFmtId="0" fontId="3" fillId="3" borderId="0" xfId="0" applyFont="1" applyFill="1" applyAlignment="1">
      <alignment horizontal="center" vertical="center"/>
    </xf>
    <xf numFmtId="0" fontId="0" fillId="4" borderId="0" xfId="0" applyFill="1"/>
    <xf numFmtId="0" fontId="5" fillId="0" borderId="0" xfId="0" applyFont="1"/>
    <xf numFmtId="0" fontId="0" fillId="5" borderId="0" xfId="0" applyFill="1"/>
    <xf numFmtId="0" fontId="8" fillId="5" borderId="5" xfId="0" applyFont="1" applyFill="1" applyBorder="1" applyAlignment="1">
      <alignment horizontal="center" vertical="center"/>
    </xf>
    <xf numFmtId="0" fontId="10" fillId="5" borderId="6" xfId="0" applyFont="1" applyFill="1" applyBorder="1" applyAlignment="1">
      <alignment horizontal="center" vertical="center"/>
    </xf>
    <xf numFmtId="0" fontId="0" fillId="0" borderId="3" xfId="0" applyBorder="1"/>
    <xf numFmtId="0" fontId="0" fillId="0" borderId="4" xfId="0" applyBorder="1"/>
    <xf numFmtId="0" fontId="0" fillId="0" borderId="7" xfId="0" applyBorder="1"/>
    <xf numFmtId="0" fontId="0" fillId="0" borderId="8" xfId="0" applyBorder="1"/>
    <xf numFmtId="0" fontId="9" fillId="4" borderId="9" xfId="0" applyFont="1" applyFill="1" applyBorder="1" applyAlignment="1">
      <alignment horizontal="center" vertical="center"/>
    </xf>
    <xf numFmtId="0" fontId="9" fillId="4" borderId="10" xfId="0" applyFont="1" applyFill="1" applyBorder="1" applyAlignment="1">
      <alignment horizontal="center" vertical="center"/>
    </xf>
    <xf numFmtId="0" fontId="2" fillId="2" borderId="0" xfId="0" applyFont="1" applyFill="1" applyAlignment="1">
      <alignment horizontal="center" vertical="center"/>
    </xf>
    <xf numFmtId="0" fontId="7" fillId="0" borderId="0" xfId="0" applyFont="1" applyAlignment="1">
      <alignment horizontal="center" vertical="center"/>
    </xf>
    <xf numFmtId="0" fontId="9" fillId="6" borderId="1" xfId="0" applyFont="1" applyFill="1" applyBorder="1" applyAlignment="1">
      <alignment horizontal="center" vertical="center"/>
    </xf>
    <xf numFmtId="0" fontId="9" fillId="6" borderId="2"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4" xfId="0" applyFont="1" applyFill="1" applyBorder="1" applyAlignment="1">
      <alignment horizontal="center" vertical="center"/>
    </xf>
    <xf numFmtId="0" fontId="4" fillId="5" borderId="0" xfId="0" applyFont="1" applyFill="1" applyAlignment="1">
      <alignment horizontal="center"/>
    </xf>
    <xf numFmtId="0" fontId="8" fillId="5" borderId="0" xfId="0" applyFont="1" applyFill="1" applyAlignment="1">
      <alignment horizontal="center"/>
    </xf>
    <xf numFmtId="0" fontId="2" fillId="4" borderId="0" xfId="0" applyFont="1" applyFill="1" applyAlignment="1">
      <alignment horizontal="center" vertical="center"/>
    </xf>
    <xf numFmtId="0" fontId="6" fillId="7" borderId="0" xfId="0" applyFont="1" applyFill="1" applyAlignment="1">
      <alignment horizontal="center" vertical="center"/>
    </xf>
  </cellXfs>
  <cellStyles count="2">
    <cellStyle name="Normal" xfId="0" builtinId="0"/>
    <cellStyle name="Percent" xfId="1" builtinId="5"/>
  </cellStyles>
  <dxfs count="19">
    <dxf>
      <font>
        <color theme="1" tint="4.9989318521683403E-2"/>
      </font>
    </dxf>
    <dxf>
      <font>
        <color theme="1" tint="4.9989318521683403E-2"/>
      </font>
    </dxf>
    <dxf>
      <fill>
        <patternFill patternType="solid">
          <fgColor indexed="64"/>
          <bgColor rgb="FFC00000"/>
        </patternFill>
      </fill>
    </dxf>
    <dxf>
      <fill>
        <patternFill patternType="solid">
          <fgColor indexed="64"/>
          <bgColor rgb="FFC00000"/>
        </patternFill>
      </fill>
    </dxf>
    <dxf>
      <fill>
        <patternFill patternType="solid">
          <fgColor indexed="64"/>
          <bgColor rgb="FFC00000"/>
        </patternFill>
      </fill>
    </dxf>
    <dxf>
      <fill>
        <patternFill patternType="solid">
          <fgColor indexed="64"/>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numFmt numFmtId="0" formatCode="General"/>
    </dxf>
    <dxf>
      <numFmt numFmtId="0" formatCode="General"/>
    </dxf>
    <dxf>
      <numFmt numFmtId="0" formatCode="General"/>
    </dxf>
    <dxf>
      <numFmt numFmtId="164" formatCode="[$-809]dd\ mmmm\ yyyy;@"/>
    </dxf>
    <dxf>
      <numFmt numFmtId="164" formatCode="[$-809]dd\ mmmm\ yyyy;@"/>
    </dxf>
    <dxf>
      <font>
        <b/>
        <i val="0"/>
        <strike val="0"/>
        <condense val="0"/>
        <extend val="0"/>
        <outline val="0"/>
        <shadow val="0"/>
        <u val="none"/>
        <vertAlign val="baseline"/>
        <sz val="12"/>
        <color theme="1"/>
        <name val="Calibri"/>
        <family val="2"/>
        <scheme val="minor"/>
      </font>
      <numFmt numFmtId="164" formatCode="[$-809]dd\ mmmm\ yyyy;@"/>
    </dxf>
  </dxfs>
  <tableStyles count="0" defaultTableStyle="TableStyleMedium2" defaultPivotStyle="PivotStyleLight16"/>
  <colors>
    <mruColors>
      <color rgb="FF004158"/>
      <color rgb="FF3FCDFF"/>
      <color rgb="FFC65A2C"/>
      <color rgb="FF50B152"/>
      <color rgb="FFF8C045"/>
      <color rgb="FFEB58F9"/>
      <color rgb="FFE9A689"/>
      <color rgb="FF8CA0D8"/>
      <color rgb="FFE877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rgbClr val="0070C0"/>
              </a:solidFill>
              <a:ln w="25400">
                <a:solidFill>
                  <a:schemeClr val="lt1"/>
                </a:solidFill>
              </a:ln>
              <a:effectLst/>
              <a:sp3d contourW="25400">
                <a:contourClr>
                  <a:schemeClr val="lt1"/>
                </a:contourClr>
              </a:sp3d>
            </c:spPr>
            <c:extLst>
              <c:ext xmlns:c16="http://schemas.microsoft.com/office/drawing/2014/chart" uri="{C3380CC4-5D6E-409C-BE32-E72D297353CC}">
                <c16:uniqueId val="{00000003-5314-4D00-BF74-0392A561D94D}"/>
              </c:ext>
            </c:extLst>
          </c:dPt>
          <c:dPt>
            <c:idx val="1"/>
            <c:bubble3D val="0"/>
            <c:spPr>
              <a:solidFill>
                <a:srgbClr val="C0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1-5314-4D00-BF74-0392A561D94D}"/>
              </c:ext>
            </c:extLst>
          </c:dPt>
          <c:dPt>
            <c:idx val="2"/>
            <c:bubble3D val="0"/>
            <c:spPr>
              <a:solidFill>
                <a:srgbClr val="002060"/>
              </a:solidFill>
              <a:ln w="25400">
                <a:solidFill>
                  <a:schemeClr val="lt1"/>
                </a:solidFill>
              </a:ln>
              <a:effectLst/>
              <a:sp3d contourW="25400">
                <a:contourClr>
                  <a:schemeClr val="lt1"/>
                </a:contourClr>
              </a:sp3d>
            </c:spPr>
            <c:extLst>
              <c:ext xmlns:c16="http://schemas.microsoft.com/office/drawing/2014/chart" uri="{C3380CC4-5D6E-409C-BE32-E72D297353CC}">
                <c16:uniqueId val="{00000002-5314-4D00-BF74-0392A561D94D}"/>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1"/>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Agents!$B$7:$B$9</c:f>
              <c:strCache>
                <c:ptCount val="3"/>
                <c:pt idx="0">
                  <c:v>Not Started</c:v>
                </c:pt>
                <c:pt idx="1">
                  <c:v>In Progress</c:v>
                </c:pt>
                <c:pt idx="2">
                  <c:v>Completed</c:v>
                </c:pt>
              </c:strCache>
            </c:strRef>
          </c:cat>
          <c:val>
            <c:numRef>
              <c:f>Agents!$C$7:$C$9</c:f>
              <c:numCache>
                <c:formatCode>General</c:formatCode>
                <c:ptCount val="3"/>
                <c:pt idx="0">
                  <c:v>1</c:v>
                </c:pt>
                <c:pt idx="1">
                  <c:v>6</c:v>
                </c:pt>
                <c:pt idx="2">
                  <c:v>1</c:v>
                </c:pt>
              </c:numCache>
            </c:numRef>
          </c:val>
          <c:extLst>
            <c:ext xmlns:c16="http://schemas.microsoft.com/office/drawing/2014/chart" uri="{C3380CC4-5D6E-409C-BE32-E72D297353CC}">
              <c16:uniqueId val="{00000000-5314-4D00-BF74-0392A561D94D}"/>
            </c:ext>
          </c:extLst>
        </c:ser>
        <c:dLbls>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rgbClr val="C0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1-3899-423A-9156-7418BC18A4B9}"/>
              </c:ext>
            </c:extLst>
          </c:dPt>
          <c:dPt>
            <c:idx val="1"/>
            <c:bubble3D val="0"/>
            <c:spPr>
              <a:solidFill>
                <a:srgbClr val="002060"/>
              </a:solidFill>
              <a:ln w="25400">
                <a:solidFill>
                  <a:schemeClr val="lt1"/>
                </a:solidFill>
              </a:ln>
              <a:effectLst/>
              <a:sp3d contourW="25400">
                <a:contourClr>
                  <a:schemeClr val="lt1"/>
                </a:contourClr>
              </a:sp3d>
            </c:spPr>
            <c:extLst>
              <c:ext xmlns:c16="http://schemas.microsoft.com/office/drawing/2014/chart" uri="{C3380CC4-5D6E-409C-BE32-E72D297353CC}">
                <c16:uniqueId val="{00000002-3899-423A-9156-7418BC18A4B9}"/>
              </c:ext>
            </c:extLst>
          </c:dPt>
          <c:dLbls>
            <c:dLbl>
              <c:idx val="1"/>
              <c:layout>
                <c:manualLayout>
                  <c:x val="-2.4467677499634563E-2"/>
                  <c:y val="-2.8623190719475076E-2"/>
                </c:manualLayout>
              </c:layout>
              <c:dLblPos val="bestFit"/>
              <c:showLegendKey val="1"/>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2-3899-423A-9156-7418BC18A4B9}"/>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Agents!$E$7:$E$8</c:f>
              <c:strCache>
                <c:ptCount val="2"/>
                <c:pt idx="0">
                  <c:v>Allocated</c:v>
                </c:pt>
                <c:pt idx="1">
                  <c:v>Completed</c:v>
                </c:pt>
              </c:strCache>
            </c:strRef>
          </c:cat>
          <c:val>
            <c:numRef>
              <c:f>Agents!$F$7:$F$8</c:f>
              <c:numCache>
                <c:formatCode>General</c:formatCode>
                <c:ptCount val="2"/>
                <c:pt idx="0">
                  <c:v>39</c:v>
                </c:pt>
                <c:pt idx="1">
                  <c:v>22</c:v>
                </c:pt>
              </c:numCache>
            </c:numRef>
          </c:val>
          <c:extLst>
            <c:ext xmlns:c16="http://schemas.microsoft.com/office/drawing/2014/chart" uri="{C3380CC4-5D6E-409C-BE32-E72D297353CC}">
              <c16:uniqueId val="{00000000-3899-423A-9156-7418BC18A4B9}"/>
            </c:ext>
          </c:extLst>
        </c:ser>
        <c:dLbls>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spPr>
            <a:solidFill>
              <a:srgbClr val="C00000"/>
            </a:solidFill>
          </c:spPr>
          <c:dPt>
            <c:idx val="0"/>
            <c:bubble3D val="0"/>
            <c:spPr>
              <a:solidFill>
                <a:srgbClr val="C0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1-6977-4038-8DC6-57D1142E5CBA}"/>
              </c:ext>
            </c:extLst>
          </c:dPt>
          <c:dPt>
            <c:idx val="1"/>
            <c:bubble3D val="0"/>
            <c:spPr>
              <a:solidFill>
                <a:srgbClr val="002060"/>
              </a:solidFill>
              <a:ln w="25400">
                <a:solidFill>
                  <a:schemeClr val="lt1"/>
                </a:solidFill>
              </a:ln>
              <a:effectLst/>
              <a:sp3d contourW="25400">
                <a:contourClr>
                  <a:schemeClr val="lt1"/>
                </a:contourClr>
              </a:sp3d>
            </c:spPr>
            <c:extLst>
              <c:ext xmlns:c16="http://schemas.microsoft.com/office/drawing/2014/chart" uri="{C3380CC4-5D6E-409C-BE32-E72D297353CC}">
                <c16:uniqueId val="{00000001-81B1-4486-8ACE-E4D11BE0EAA5}"/>
              </c:ext>
            </c:extLst>
          </c:dPt>
          <c:dLbls>
            <c:dLbl>
              <c:idx val="1"/>
              <c:layout>
                <c:manualLayout>
                  <c:x val="-1.8303984503587292E-2"/>
                  <c:y val="-9.6036962887763415E-3"/>
                </c:manualLayout>
              </c:layout>
              <c:dLblPos val="bestFit"/>
              <c:showLegendKey val="1"/>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81B1-4486-8ACE-E4D11BE0EAA5}"/>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1"/>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Agents!$H$7:$H$8</c:f>
              <c:strCache>
                <c:ptCount val="2"/>
                <c:pt idx="0">
                  <c:v>Allocated</c:v>
                </c:pt>
                <c:pt idx="1">
                  <c:v>Spent</c:v>
                </c:pt>
              </c:strCache>
            </c:strRef>
          </c:cat>
          <c:val>
            <c:numRef>
              <c:f>Agents!$I$7:$I$8</c:f>
              <c:numCache>
                <c:formatCode>General</c:formatCode>
                <c:ptCount val="2"/>
                <c:pt idx="0">
                  <c:v>464</c:v>
                </c:pt>
                <c:pt idx="1">
                  <c:v>258</c:v>
                </c:pt>
              </c:numCache>
            </c:numRef>
          </c:val>
          <c:extLst>
            <c:ext xmlns:c16="http://schemas.microsoft.com/office/drawing/2014/chart" uri="{C3380CC4-5D6E-409C-BE32-E72D297353CC}">
              <c16:uniqueId val="{00000000-81B1-4486-8ACE-E4D11BE0EAA5}"/>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Projects!$B$5</c:f>
              <c:strCache>
                <c:ptCount val="1"/>
                <c:pt idx="0">
                  <c:v>Project-1</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Projects!$C$4:$E$4</c:f>
              <c:strCache>
                <c:ptCount val="3"/>
                <c:pt idx="0">
                  <c:v>Not Started</c:v>
                </c:pt>
                <c:pt idx="1">
                  <c:v>In Progress</c:v>
                </c:pt>
                <c:pt idx="2">
                  <c:v>Completed</c:v>
                </c:pt>
              </c:strCache>
            </c:strRef>
          </c:cat>
          <c:val>
            <c:numRef>
              <c:f>Projects!$C$5:$E$5</c:f>
              <c:numCache>
                <c:formatCode>General</c:formatCode>
                <c:ptCount val="3"/>
                <c:pt idx="0">
                  <c:v>1</c:v>
                </c:pt>
                <c:pt idx="1">
                  <c:v>9</c:v>
                </c:pt>
                <c:pt idx="2">
                  <c:v>0</c:v>
                </c:pt>
              </c:numCache>
            </c:numRef>
          </c:val>
          <c:extLst>
            <c:ext xmlns:c16="http://schemas.microsoft.com/office/drawing/2014/chart" uri="{C3380CC4-5D6E-409C-BE32-E72D297353CC}">
              <c16:uniqueId val="{00000000-5F2F-4D44-BCAD-306E49389BDA}"/>
            </c:ext>
          </c:extLst>
        </c:ser>
        <c:dLbls>
          <c:dLblPos val="inEnd"/>
          <c:showLegendKey val="0"/>
          <c:showVal val="1"/>
          <c:showCatName val="0"/>
          <c:showSerName val="0"/>
          <c:showPercent val="0"/>
          <c:showBubbleSize val="0"/>
        </c:dLbls>
        <c:gapWidth val="65"/>
        <c:axId val="71770624"/>
        <c:axId val="1053045472"/>
      </c:barChart>
      <c:catAx>
        <c:axId val="7177062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1053045472"/>
        <c:crosses val="autoZero"/>
        <c:auto val="1"/>
        <c:lblAlgn val="ctr"/>
        <c:lblOffset val="100"/>
        <c:noMultiLvlLbl val="0"/>
      </c:catAx>
      <c:valAx>
        <c:axId val="105304547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1770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Projects!$G$5</c:f>
              <c:strCache>
                <c:ptCount val="1"/>
                <c:pt idx="0">
                  <c:v>Project-1</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Projects!$H$4:$I$4</c:f>
              <c:strCache>
                <c:ptCount val="2"/>
                <c:pt idx="0">
                  <c:v>ETA (Days)</c:v>
                </c:pt>
                <c:pt idx="1">
                  <c:v>Days Completed</c:v>
                </c:pt>
              </c:strCache>
            </c:strRef>
          </c:cat>
          <c:val>
            <c:numRef>
              <c:f>Projects!$H$5:$I$5</c:f>
              <c:numCache>
                <c:formatCode>General</c:formatCode>
                <c:ptCount val="2"/>
                <c:pt idx="0">
                  <c:v>57</c:v>
                </c:pt>
                <c:pt idx="1">
                  <c:v>23</c:v>
                </c:pt>
              </c:numCache>
            </c:numRef>
          </c:val>
          <c:extLst>
            <c:ext xmlns:c16="http://schemas.microsoft.com/office/drawing/2014/chart" uri="{C3380CC4-5D6E-409C-BE32-E72D297353CC}">
              <c16:uniqueId val="{00000000-1BC5-4F74-A86A-001CB55D5712}"/>
            </c:ext>
          </c:extLst>
        </c:ser>
        <c:dLbls>
          <c:dLblPos val="inEnd"/>
          <c:showLegendKey val="0"/>
          <c:showVal val="1"/>
          <c:showCatName val="0"/>
          <c:showSerName val="0"/>
          <c:showPercent val="0"/>
          <c:showBubbleSize val="0"/>
        </c:dLbls>
        <c:gapWidth val="65"/>
        <c:axId val="193319360"/>
        <c:axId val="1053048832"/>
      </c:barChart>
      <c:catAx>
        <c:axId val="19331936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1053048832"/>
        <c:crosses val="autoZero"/>
        <c:auto val="1"/>
        <c:lblAlgn val="ctr"/>
        <c:lblOffset val="100"/>
        <c:noMultiLvlLbl val="0"/>
      </c:catAx>
      <c:valAx>
        <c:axId val="105304883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319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Projects!$K$5</c:f>
              <c:strCache>
                <c:ptCount val="1"/>
                <c:pt idx="0">
                  <c:v>Project-1</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Projects!$L$4:$M$4</c:f>
              <c:strCache>
                <c:ptCount val="2"/>
                <c:pt idx="0">
                  <c:v>Allocated Budget</c:v>
                </c:pt>
                <c:pt idx="1">
                  <c:v>Actual Budget</c:v>
                </c:pt>
              </c:strCache>
            </c:strRef>
          </c:cat>
          <c:val>
            <c:numRef>
              <c:f>Projects!$L$5:$M$5</c:f>
              <c:numCache>
                <c:formatCode>General</c:formatCode>
                <c:ptCount val="2"/>
                <c:pt idx="0">
                  <c:v>601</c:v>
                </c:pt>
                <c:pt idx="1">
                  <c:v>366</c:v>
                </c:pt>
              </c:numCache>
            </c:numRef>
          </c:val>
          <c:extLst>
            <c:ext xmlns:c16="http://schemas.microsoft.com/office/drawing/2014/chart" uri="{C3380CC4-5D6E-409C-BE32-E72D297353CC}">
              <c16:uniqueId val="{00000000-45C8-4EAA-8210-20E34FC1ABD8}"/>
            </c:ext>
          </c:extLst>
        </c:ser>
        <c:dLbls>
          <c:dLblPos val="inEnd"/>
          <c:showLegendKey val="0"/>
          <c:showVal val="1"/>
          <c:showCatName val="0"/>
          <c:showSerName val="0"/>
          <c:showPercent val="0"/>
          <c:showBubbleSize val="0"/>
        </c:dLbls>
        <c:gapWidth val="65"/>
        <c:axId val="822426944"/>
        <c:axId val="1053027712"/>
      </c:barChart>
      <c:catAx>
        <c:axId val="82242694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1053027712"/>
        <c:crosses val="autoZero"/>
        <c:auto val="1"/>
        <c:lblAlgn val="ctr"/>
        <c:lblOffset val="100"/>
        <c:noMultiLvlLbl val="0"/>
      </c:catAx>
      <c:valAx>
        <c:axId val="105302771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22426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Projects!$B$6</c:f>
              <c:strCache>
                <c:ptCount val="1"/>
                <c:pt idx="0">
                  <c:v>Project-2</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Projects!$C$4:$E$4</c:f>
              <c:strCache>
                <c:ptCount val="3"/>
                <c:pt idx="0">
                  <c:v>Not Started</c:v>
                </c:pt>
                <c:pt idx="1">
                  <c:v>In Progress</c:v>
                </c:pt>
                <c:pt idx="2">
                  <c:v>Completed</c:v>
                </c:pt>
              </c:strCache>
            </c:strRef>
          </c:cat>
          <c:val>
            <c:numRef>
              <c:f>Projects!$C$6:$E$6</c:f>
              <c:numCache>
                <c:formatCode>General</c:formatCode>
                <c:ptCount val="3"/>
                <c:pt idx="0">
                  <c:v>1</c:v>
                </c:pt>
                <c:pt idx="1">
                  <c:v>9</c:v>
                </c:pt>
                <c:pt idx="2">
                  <c:v>0</c:v>
                </c:pt>
              </c:numCache>
            </c:numRef>
          </c:val>
          <c:extLst>
            <c:ext xmlns:c16="http://schemas.microsoft.com/office/drawing/2014/chart" uri="{C3380CC4-5D6E-409C-BE32-E72D297353CC}">
              <c16:uniqueId val="{00000000-F2BF-4352-990E-35D178E60798}"/>
            </c:ext>
          </c:extLst>
        </c:ser>
        <c:dLbls>
          <c:dLblPos val="inEnd"/>
          <c:showLegendKey val="0"/>
          <c:showVal val="1"/>
          <c:showCatName val="0"/>
          <c:showSerName val="0"/>
          <c:showPercent val="0"/>
          <c:showBubbleSize val="0"/>
        </c:dLbls>
        <c:gapWidth val="65"/>
        <c:axId val="71770624"/>
        <c:axId val="1053045472"/>
      </c:barChart>
      <c:catAx>
        <c:axId val="7177062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1053045472"/>
        <c:crosses val="autoZero"/>
        <c:auto val="1"/>
        <c:lblAlgn val="ctr"/>
        <c:lblOffset val="100"/>
        <c:noMultiLvlLbl val="0"/>
      </c:catAx>
      <c:valAx>
        <c:axId val="105304547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1770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Projects!$G$6</c:f>
              <c:strCache>
                <c:ptCount val="1"/>
                <c:pt idx="0">
                  <c:v>Project-2</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Projects!$H$4:$I$4</c:f>
              <c:strCache>
                <c:ptCount val="2"/>
                <c:pt idx="0">
                  <c:v>ETA (Days)</c:v>
                </c:pt>
                <c:pt idx="1">
                  <c:v>Days Completed</c:v>
                </c:pt>
              </c:strCache>
            </c:strRef>
          </c:cat>
          <c:val>
            <c:numRef>
              <c:f>Projects!$H$6:$I$6</c:f>
              <c:numCache>
                <c:formatCode>General</c:formatCode>
                <c:ptCount val="2"/>
                <c:pt idx="0">
                  <c:v>41</c:v>
                </c:pt>
                <c:pt idx="1">
                  <c:v>22</c:v>
                </c:pt>
              </c:numCache>
            </c:numRef>
          </c:val>
          <c:extLst>
            <c:ext xmlns:c16="http://schemas.microsoft.com/office/drawing/2014/chart" uri="{C3380CC4-5D6E-409C-BE32-E72D297353CC}">
              <c16:uniqueId val="{00000000-90B4-4DD9-B38F-F829C43C5B7A}"/>
            </c:ext>
          </c:extLst>
        </c:ser>
        <c:dLbls>
          <c:dLblPos val="inEnd"/>
          <c:showLegendKey val="0"/>
          <c:showVal val="1"/>
          <c:showCatName val="0"/>
          <c:showSerName val="0"/>
          <c:showPercent val="0"/>
          <c:showBubbleSize val="0"/>
        </c:dLbls>
        <c:gapWidth val="65"/>
        <c:axId val="193319360"/>
        <c:axId val="1053048832"/>
      </c:barChart>
      <c:catAx>
        <c:axId val="19331936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1053048832"/>
        <c:crosses val="autoZero"/>
        <c:auto val="1"/>
        <c:lblAlgn val="ctr"/>
        <c:lblOffset val="100"/>
        <c:noMultiLvlLbl val="0"/>
      </c:catAx>
      <c:valAx>
        <c:axId val="105304883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319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Projects!$K$6</c:f>
              <c:strCache>
                <c:ptCount val="1"/>
                <c:pt idx="0">
                  <c:v>Project-2</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Projects!$L$4:$M$4</c:f>
              <c:strCache>
                <c:ptCount val="2"/>
                <c:pt idx="0">
                  <c:v>Allocated Budget</c:v>
                </c:pt>
                <c:pt idx="1">
                  <c:v>Actual Budget</c:v>
                </c:pt>
              </c:strCache>
            </c:strRef>
          </c:cat>
          <c:val>
            <c:numRef>
              <c:f>Projects!$L$6:$M$6</c:f>
              <c:numCache>
                <c:formatCode>General</c:formatCode>
                <c:ptCount val="2"/>
                <c:pt idx="0">
                  <c:v>381</c:v>
                </c:pt>
                <c:pt idx="1">
                  <c:v>239</c:v>
                </c:pt>
              </c:numCache>
            </c:numRef>
          </c:val>
          <c:extLst>
            <c:ext xmlns:c16="http://schemas.microsoft.com/office/drawing/2014/chart" uri="{C3380CC4-5D6E-409C-BE32-E72D297353CC}">
              <c16:uniqueId val="{00000000-FDCA-4ED3-931F-89A806074FA2}"/>
            </c:ext>
          </c:extLst>
        </c:ser>
        <c:dLbls>
          <c:dLblPos val="inEnd"/>
          <c:showLegendKey val="0"/>
          <c:showVal val="1"/>
          <c:showCatName val="0"/>
          <c:showSerName val="0"/>
          <c:showPercent val="0"/>
          <c:showBubbleSize val="0"/>
        </c:dLbls>
        <c:gapWidth val="65"/>
        <c:axId val="822426944"/>
        <c:axId val="1053027712"/>
      </c:barChart>
      <c:catAx>
        <c:axId val="82242694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1053027712"/>
        <c:crosses val="autoZero"/>
        <c:auto val="1"/>
        <c:lblAlgn val="ctr"/>
        <c:lblOffset val="100"/>
        <c:noMultiLvlLbl val="0"/>
      </c:catAx>
      <c:valAx>
        <c:axId val="105302771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22426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Projects!$B$7</c:f>
              <c:strCache>
                <c:ptCount val="1"/>
                <c:pt idx="0">
                  <c:v>Project-3</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Projects!$C$4:$E$4</c:f>
              <c:strCache>
                <c:ptCount val="3"/>
                <c:pt idx="0">
                  <c:v>Not Started</c:v>
                </c:pt>
                <c:pt idx="1">
                  <c:v>In Progress</c:v>
                </c:pt>
                <c:pt idx="2">
                  <c:v>Completed</c:v>
                </c:pt>
              </c:strCache>
            </c:strRef>
          </c:cat>
          <c:val>
            <c:numRef>
              <c:f>Projects!$C$7:$E$7</c:f>
              <c:numCache>
                <c:formatCode>General</c:formatCode>
                <c:ptCount val="3"/>
                <c:pt idx="0">
                  <c:v>1</c:v>
                </c:pt>
                <c:pt idx="1">
                  <c:v>3</c:v>
                </c:pt>
                <c:pt idx="2">
                  <c:v>1</c:v>
                </c:pt>
              </c:numCache>
            </c:numRef>
          </c:val>
          <c:extLst>
            <c:ext xmlns:c16="http://schemas.microsoft.com/office/drawing/2014/chart" uri="{C3380CC4-5D6E-409C-BE32-E72D297353CC}">
              <c16:uniqueId val="{00000000-F01B-4845-9411-7376871F3E43}"/>
            </c:ext>
          </c:extLst>
        </c:ser>
        <c:dLbls>
          <c:dLblPos val="inEnd"/>
          <c:showLegendKey val="0"/>
          <c:showVal val="1"/>
          <c:showCatName val="0"/>
          <c:showSerName val="0"/>
          <c:showPercent val="0"/>
          <c:showBubbleSize val="0"/>
        </c:dLbls>
        <c:gapWidth val="65"/>
        <c:axId val="71770624"/>
        <c:axId val="1053045472"/>
      </c:barChart>
      <c:catAx>
        <c:axId val="7177062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1053045472"/>
        <c:crosses val="autoZero"/>
        <c:auto val="1"/>
        <c:lblAlgn val="ctr"/>
        <c:lblOffset val="100"/>
        <c:noMultiLvlLbl val="0"/>
      </c:catAx>
      <c:valAx>
        <c:axId val="105304547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1770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Projects!$G$7</c:f>
              <c:strCache>
                <c:ptCount val="1"/>
                <c:pt idx="0">
                  <c:v>Project-3</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Projects!$H$4:$I$4</c:f>
              <c:strCache>
                <c:ptCount val="2"/>
                <c:pt idx="0">
                  <c:v>ETA (Days)</c:v>
                </c:pt>
                <c:pt idx="1">
                  <c:v>Days Completed</c:v>
                </c:pt>
              </c:strCache>
            </c:strRef>
          </c:cat>
          <c:val>
            <c:numRef>
              <c:f>Projects!$H$7:$I$7</c:f>
              <c:numCache>
                <c:formatCode>General</c:formatCode>
                <c:ptCount val="2"/>
                <c:pt idx="0">
                  <c:v>29</c:v>
                </c:pt>
                <c:pt idx="1">
                  <c:v>13</c:v>
                </c:pt>
              </c:numCache>
            </c:numRef>
          </c:val>
          <c:extLst>
            <c:ext xmlns:c16="http://schemas.microsoft.com/office/drawing/2014/chart" uri="{C3380CC4-5D6E-409C-BE32-E72D297353CC}">
              <c16:uniqueId val="{00000000-51AD-4571-A3F8-F2876FE0C9B0}"/>
            </c:ext>
          </c:extLst>
        </c:ser>
        <c:dLbls>
          <c:dLblPos val="inEnd"/>
          <c:showLegendKey val="0"/>
          <c:showVal val="1"/>
          <c:showCatName val="0"/>
          <c:showSerName val="0"/>
          <c:showPercent val="0"/>
          <c:showBubbleSize val="0"/>
        </c:dLbls>
        <c:gapWidth val="65"/>
        <c:axId val="193319360"/>
        <c:axId val="1053048832"/>
      </c:barChart>
      <c:catAx>
        <c:axId val="19331936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1053048832"/>
        <c:crosses val="autoZero"/>
        <c:auto val="1"/>
        <c:lblAlgn val="ctr"/>
        <c:lblOffset val="100"/>
        <c:noMultiLvlLbl val="0"/>
      </c:catAx>
      <c:valAx>
        <c:axId val="105304883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319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Projects!$K$7</c:f>
              <c:strCache>
                <c:ptCount val="1"/>
                <c:pt idx="0">
                  <c:v>Project-3</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Projects!$L$4:$M$4</c:f>
              <c:strCache>
                <c:ptCount val="2"/>
                <c:pt idx="0">
                  <c:v>Allocated Budget</c:v>
                </c:pt>
                <c:pt idx="1">
                  <c:v>Actual Budget</c:v>
                </c:pt>
              </c:strCache>
            </c:strRef>
          </c:cat>
          <c:val>
            <c:numRef>
              <c:f>Projects!$L$7:$M$7</c:f>
              <c:numCache>
                <c:formatCode>General</c:formatCode>
                <c:ptCount val="2"/>
                <c:pt idx="0">
                  <c:v>321</c:v>
                </c:pt>
                <c:pt idx="1">
                  <c:v>179</c:v>
                </c:pt>
              </c:numCache>
            </c:numRef>
          </c:val>
          <c:extLst>
            <c:ext xmlns:c16="http://schemas.microsoft.com/office/drawing/2014/chart" uri="{C3380CC4-5D6E-409C-BE32-E72D297353CC}">
              <c16:uniqueId val="{00000000-B385-47C8-950E-BC3D1EEEC359}"/>
            </c:ext>
          </c:extLst>
        </c:ser>
        <c:dLbls>
          <c:dLblPos val="inEnd"/>
          <c:showLegendKey val="0"/>
          <c:showVal val="1"/>
          <c:showCatName val="0"/>
          <c:showSerName val="0"/>
          <c:showPercent val="0"/>
          <c:showBubbleSize val="0"/>
        </c:dLbls>
        <c:gapWidth val="65"/>
        <c:axId val="822426944"/>
        <c:axId val="1053027712"/>
      </c:barChart>
      <c:catAx>
        <c:axId val="82242694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1053027712"/>
        <c:crosses val="autoZero"/>
        <c:auto val="1"/>
        <c:lblAlgn val="ctr"/>
        <c:lblOffset val="100"/>
        <c:noMultiLvlLbl val="0"/>
      </c:catAx>
      <c:valAx>
        <c:axId val="105302771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22426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Projects!$B$8</c:f>
              <c:strCache>
                <c:ptCount val="1"/>
                <c:pt idx="0">
                  <c:v>Project-4</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Projects!$C$4:$E$4</c:f>
              <c:strCache>
                <c:ptCount val="3"/>
                <c:pt idx="0">
                  <c:v>Not Started</c:v>
                </c:pt>
                <c:pt idx="1">
                  <c:v>In Progress</c:v>
                </c:pt>
                <c:pt idx="2">
                  <c:v>Completed</c:v>
                </c:pt>
              </c:strCache>
            </c:strRef>
          </c:cat>
          <c:val>
            <c:numRef>
              <c:f>Projects!$C$8:$E$8</c:f>
              <c:numCache>
                <c:formatCode>General</c:formatCode>
                <c:ptCount val="3"/>
                <c:pt idx="0">
                  <c:v>0</c:v>
                </c:pt>
                <c:pt idx="1">
                  <c:v>6</c:v>
                </c:pt>
                <c:pt idx="2">
                  <c:v>1</c:v>
                </c:pt>
              </c:numCache>
            </c:numRef>
          </c:val>
          <c:extLst>
            <c:ext xmlns:c16="http://schemas.microsoft.com/office/drawing/2014/chart" uri="{C3380CC4-5D6E-409C-BE32-E72D297353CC}">
              <c16:uniqueId val="{00000000-57D9-4027-8E63-3E293862A10E}"/>
            </c:ext>
          </c:extLst>
        </c:ser>
        <c:dLbls>
          <c:dLblPos val="inEnd"/>
          <c:showLegendKey val="0"/>
          <c:showVal val="1"/>
          <c:showCatName val="0"/>
          <c:showSerName val="0"/>
          <c:showPercent val="0"/>
          <c:showBubbleSize val="0"/>
        </c:dLbls>
        <c:gapWidth val="65"/>
        <c:axId val="71770624"/>
        <c:axId val="1053045472"/>
      </c:barChart>
      <c:catAx>
        <c:axId val="7177062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1053045472"/>
        <c:crosses val="autoZero"/>
        <c:auto val="1"/>
        <c:lblAlgn val="ctr"/>
        <c:lblOffset val="100"/>
        <c:noMultiLvlLbl val="0"/>
      </c:catAx>
      <c:valAx>
        <c:axId val="105304547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1770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Projects!$G$8</c:f>
              <c:strCache>
                <c:ptCount val="1"/>
                <c:pt idx="0">
                  <c:v>Project-4</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Projects!$H$4:$I$4</c:f>
              <c:strCache>
                <c:ptCount val="2"/>
                <c:pt idx="0">
                  <c:v>ETA (Days)</c:v>
                </c:pt>
                <c:pt idx="1">
                  <c:v>Days Completed</c:v>
                </c:pt>
              </c:strCache>
            </c:strRef>
          </c:cat>
          <c:val>
            <c:numRef>
              <c:f>Projects!$H$8:$I$8</c:f>
              <c:numCache>
                <c:formatCode>General</c:formatCode>
                <c:ptCount val="2"/>
                <c:pt idx="0">
                  <c:v>38</c:v>
                </c:pt>
                <c:pt idx="1">
                  <c:v>23</c:v>
                </c:pt>
              </c:numCache>
            </c:numRef>
          </c:val>
          <c:extLst>
            <c:ext xmlns:c16="http://schemas.microsoft.com/office/drawing/2014/chart" uri="{C3380CC4-5D6E-409C-BE32-E72D297353CC}">
              <c16:uniqueId val="{00000000-9BCB-420D-993B-A1EFAF541673}"/>
            </c:ext>
          </c:extLst>
        </c:ser>
        <c:dLbls>
          <c:dLblPos val="inEnd"/>
          <c:showLegendKey val="0"/>
          <c:showVal val="1"/>
          <c:showCatName val="0"/>
          <c:showSerName val="0"/>
          <c:showPercent val="0"/>
          <c:showBubbleSize val="0"/>
        </c:dLbls>
        <c:gapWidth val="65"/>
        <c:axId val="193319360"/>
        <c:axId val="1053048832"/>
      </c:barChart>
      <c:catAx>
        <c:axId val="19331936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1053048832"/>
        <c:crosses val="autoZero"/>
        <c:auto val="1"/>
        <c:lblAlgn val="ctr"/>
        <c:lblOffset val="100"/>
        <c:noMultiLvlLbl val="0"/>
      </c:catAx>
      <c:valAx>
        <c:axId val="105304883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319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Projects!$K$8</c:f>
              <c:strCache>
                <c:ptCount val="1"/>
                <c:pt idx="0">
                  <c:v>Project-4</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Projects!$L$4:$M$4</c:f>
              <c:strCache>
                <c:ptCount val="2"/>
                <c:pt idx="0">
                  <c:v>Allocated Budget</c:v>
                </c:pt>
                <c:pt idx="1">
                  <c:v>Actual Budget</c:v>
                </c:pt>
              </c:strCache>
            </c:strRef>
          </c:cat>
          <c:val>
            <c:numRef>
              <c:f>Projects!$L$8:$M$8</c:f>
              <c:numCache>
                <c:formatCode>General</c:formatCode>
                <c:ptCount val="2"/>
                <c:pt idx="0">
                  <c:v>307</c:v>
                </c:pt>
                <c:pt idx="1">
                  <c:v>183</c:v>
                </c:pt>
              </c:numCache>
            </c:numRef>
          </c:val>
          <c:extLst>
            <c:ext xmlns:c16="http://schemas.microsoft.com/office/drawing/2014/chart" uri="{C3380CC4-5D6E-409C-BE32-E72D297353CC}">
              <c16:uniqueId val="{00000000-4142-4C95-901B-57F951971B4C}"/>
            </c:ext>
          </c:extLst>
        </c:ser>
        <c:dLbls>
          <c:dLblPos val="inEnd"/>
          <c:showLegendKey val="0"/>
          <c:showVal val="1"/>
          <c:showCatName val="0"/>
          <c:showSerName val="0"/>
          <c:showPercent val="0"/>
          <c:showBubbleSize val="0"/>
        </c:dLbls>
        <c:gapWidth val="65"/>
        <c:axId val="822426944"/>
        <c:axId val="1053027712"/>
      </c:barChart>
      <c:catAx>
        <c:axId val="82242694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1053027712"/>
        <c:crosses val="autoZero"/>
        <c:auto val="1"/>
        <c:lblAlgn val="ctr"/>
        <c:lblOffset val="100"/>
        <c:noMultiLvlLbl val="0"/>
      </c:catAx>
      <c:valAx>
        <c:axId val="105302771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22426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Projects!$B$9</c:f>
              <c:strCache>
                <c:ptCount val="1"/>
                <c:pt idx="0">
                  <c:v>Project-5</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Projects!$C$4:$E$4</c:f>
              <c:strCache>
                <c:ptCount val="3"/>
                <c:pt idx="0">
                  <c:v>Not Started</c:v>
                </c:pt>
                <c:pt idx="1">
                  <c:v>In Progress</c:v>
                </c:pt>
                <c:pt idx="2">
                  <c:v>Completed</c:v>
                </c:pt>
              </c:strCache>
            </c:strRef>
          </c:cat>
          <c:val>
            <c:numRef>
              <c:f>Projects!$C$9:$E$9</c:f>
              <c:numCache>
                <c:formatCode>General</c:formatCode>
                <c:ptCount val="3"/>
                <c:pt idx="0">
                  <c:v>1</c:v>
                </c:pt>
                <c:pt idx="1">
                  <c:v>7</c:v>
                </c:pt>
                <c:pt idx="2">
                  <c:v>0</c:v>
                </c:pt>
              </c:numCache>
            </c:numRef>
          </c:val>
          <c:extLst>
            <c:ext xmlns:c16="http://schemas.microsoft.com/office/drawing/2014/chart" uri="{C3380CC4-5D6E-409C-BE32-E72D297353CC}">
              <c16:uniqueId val="{00000000-B034-4E83-887E-008220704335}"/>
            </c:ext>
          </c:extLst>
        </c:ser>
        <c:dLbls>
          <c:dLblPos val="inEnd"/>
          <c:showLegendKey val="0"/>
          <c:showVal val="1"/>
          <c:showCatName val="0"/>
          <c:showSerName val="0"/>
          <c:showPercent val="0"/>
          <c:showBubbleSize val="0"/>
        </c:dLbls>
        <c:gapWidth val="65"/>
        <c:axId val="71770624"/>
        <c:axId val="1053045472"/>
      </c:barChart>
      <c:catAx>
        <c:axId val="7177062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1053045472"/>
        <c:crosses val="autoZero"/>
        <c:auto val="1"/>
        <c:lblAlgn val="ctr"/>
        <c:lblOffset val="100"/>
        <c:noMultiLvlLbl val="0"/>
      </c:catAx>
      <c:valAx>
        <c:axId val="105304547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1770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Projects!$G$9</c:f>
              <c:strCache>
                <c:ptCount val="1"/>
                <c:pt idx="0">
                  <c:v>Project-5</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Projects!$H$4:$I$4</c:f>
              <c:strCache>
                <c:ptCount val="2"/>
                <c:pt idx="0">
                  <c:v>ETA (Days)</c:v>
                </c:pt>
                <c:pt idx="1">
                  <c:v>Days Completed</c:v>
                </c:pt>
              </c:strCache>
            </c:strRef>
          </c:cat>
          <c:val>
            <c:numRef>
              <c:f>Projects!$H$9:$I$9</c:f>
              <c:numCache>
                <c:formatCode>General</c:formatCode>
                <c:ptCount val="2"/>
                <c:pt idx="0">
                  <c:v>41</c:v>
                </c:pt>
                <c:pt idx="1">
                  <c:v>24</c:v>
                </c:pt>
              </c:numCache>
            </c:numRef>
          </c:val>
          <c:extLst>
            <c:ext xmlns:c16="http://schemas.microsoft.com/office/drawing/2014/chart" uri="{C3380CC4-5D6E-409C-BE32-E72D297353CC}">
              <c16:uniqueId val="{00000000-940C-44C5-9304-862B5505B67A}"/>
            </c:ext>
          </c:extLst>
        </c:ser>
        <c:dLbls>
          <c:dLblPos val="inEnd"/>
          <c:showLegendKey val="0"/>
          <c:showVal val="1"/>
          <c:showCatName val="0"/>
          <c:showSerName val="0"/>
          <c:showPercent val="0"/>
          <c:showBubbleSize val="0"/>
        </c:dLbls>
        <c:gapWidth val="65"/>
        <c:axId val="193319360"/>
        <c:axId val="1053048832"/>
      </c:barChart>
      <c:catAx>
        <c:axId val="19331936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1053048832"/>
        <c:crosses val="autoZero"/>
        <c:auto val="1"/>
        <c:lblAlgn val="ctr"/>
        <c:lblOffset val="100"/>
        <c:noMultiLvlLbl val="0"/>
      </c:catAx>
      <c:valAx>
        <c:axId val="105304883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319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Projects!$K$9</c:f>
              <c:strCache>
                <c:ptCount val="1"/>
                <c:pt idx="0">
                  <c:v>Project-5</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Projects!$L$4:$M$4</c:f>
              <c:strCache>
                <c:ptCount val="2"/>
                <c:pt idx="0">
                  <c:v>Allocated Budget</c:v>
                </c:pt>
                <c:pt idx="1">
                  <c:v>Actual Budget</c:v>
                </c:pt>
              </c:strCache>
            </c:strRef>
          </c:cat>
          <c:val>
            <c:numRef>
              <c:f>Projects!$L$9:$M$9</c:f>
              <c:numCache>
                <c:formatCode>General</c:formatCode>
                <c:ptCount val="2"/>
                <c:pt idx="0">
                  <c:v>437</c:v>
                </c:pt>
                <c:pt idx="1">
                  <c:v>234</c:v>
                </c:pt>
              </c:numCache>
            </c:numRef>
          </c:val>
          <c:extLst>
            <c:ext xmlns:c16="http://schemas.microsoft.com/office/drawing/2014/chart" uri="{C3380CC4-5D6E-409C-BE32-E72D297353CC}">
              <c16:uniqueId val="{00000000-6BF7-4565-B022-E89A398EFCEA}"/>
            </c:ext>
          </c:extLst>
        </c:ser>
        <c:dLbls>
          <c:dLblPos val="inEnd"/>
          <c:showLegendKey val="0"/>
          <c:showVal val="1"/>
          <c:showCatName val="0"/>
          <c:showSerName val="0"/>
          <c:showPercent val="0"/>
          <c:showBubbleSize val="0"/>
        </c:dLbls>
        <c:gapWidth val="65"/>
        <c:axId val="822426944"/>
        <c:axId val="1053027712"/>
      </c:barChart>
      <c:catAx>
        <c:axId val="82242694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1053027712"/>
        <c:crosses val="autoZero"/>
        <c:auto val="1"/>
        <c:lblAlgn val="ctr"/>
        <c:lblOffset val="100"/>
        <c:noMultiLvlLbl val="0"/>
      </c:catAx>
      <c:valAx>
        <c:axId val="105302771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22426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1.xml"/><Relationship Id="rId13" Type="http://schemas.openxmlformats.org/officeDocument/2006/relationships/chart" Target="../charts/chart16.xml"/><Relationship Id="rId3" Type="http://schemas.openxmlformats.org/officeDocument/2006/relationships/chart" Target="../charts/chart6.xml"/><Relationship Id="rId7" Type="http://schemas.openxmlformats.org/officeDocument/2006/relationships/chart" Target="../charts/chart10.xml"/><Relationship Id="rId12" Type="http://schemas.openxmlformats.org/officeDocument/2006/relationships/chart" Target="../charts/chart15.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11" Type="http://schemas.openxmlformats.org/officeDocument/2006/relationships/chart" Target="../charts/chart14.xml"/><Relationship Id="rId5" Type="http://schemas.openxmlformats.org/officeDocument/2006/relationships/chart" Target="../charts/chart8.xml"/><Relationship Id="rId15" Type="http://schemas.openxmlformats.org/officeDocument/2006/relationships/chart" Target="../charts/chart18.xml"/><Relationship Id="rId10" Type="http://schemas.openxmlformats.org/officeDocument/2006/relationships/chart" Target="../charts/chart13.xml"/><Relationship Id="rId4" Type="http://schemas.openxmlformats.org/officeDocument/2006/relationships/chart" Target="../charts/chart7.xml"/><Relationship Id="rId9" Type="http://schemas.openxmlformats.org/officeDocument/2006/relationships/chart" Target="../charts/chart12.xml"/><Relationship Id="rId1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editAs="oneCell">
    <xdr:from>
      <xdr:col>0</xdr:col>
      <xdr:colOff>154112</xdr:colOff>
      <xdr:row>3</xdr:row>
      <xdr:rowOff>166357</xdr:rowOff>
    </xdr:from>
    <xdr:to>
      <xdr:col>4</xdr:col>
      <xdr:colOff>25685</xdr:colOff>
      <xdr:row>7</xdr:row>
      <xdr:rowOff>154114</xdr:rowOff>
    </xdr:to>
    <mc:AlternateContent xmlns:mc="http://schemas.openxmlformats.org/markup-compatibility/2006" xmlns:a14="http://schemas.microsoft.com/office/drawing/2010/main">
      <mc:Choice Requires="a14">
        <xdr:graphicFrame macro="">
          <xdr:nvGraphicFramePr>
            <xdr:cNvPr id="2" name="Project Name">
              <a:extLst>
                <a:ext uri="{FF2B5EF4-FFF2-40B4-BE49-F238E27FC236}">
                  <a16:creationId xmlns:a16="http://schemas.microsoft.com/office/drawing/2014/main" id="{5C53C871-15EC-782A-1E01-C8877378CEAD}"/>
                </a:ext>
              </a:extLst>
            </xdr:cNvPr>
            <xdr:cNvGraphicFramePr/>
          </xdr:nvGraphicFramePr>
          <xdr:xfrm>
            <a:off x="0" y="0"/>
            <a:ext cx="0" cy="0"/>
          </xdr:xfrm>
          <a:graphic>
            <a:graphicData uri="http://schemas.microsoft.com/office/drawing/2010/slicer">
              <sle:slicer xmlns:sle="http://schemas.microsoft.com/office/drawing/2010/slicer" name="Project Name"/>
            </a:graphicData>
          </a:graphic>
        </xdr:graphicFrame>
      </mc:Choice>
      <mc:Fallback xmlns="">
        <xdr:sp macro="" textlink="">
          <xdr:nvSpPr>
            <xdr:cNvPr id="0" name=""/>
            <xdr:cNvSpPr>
              <a:spLocks noTextEdit="1"/>
            </xdr:cNvSpPr>
          </xdr:nvSpPr>
          <xdr:spPr>
            <a:xfrm>
              <a:off x="154112" y="757121"/>
              <a:ext cx="5899079" cy="7754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160789</xdr:colOff>
      <xdr:row>3</xdr:row>
      <xdr:rowOff>158395</xdr:rowOff>
    </xdr:from>
    <xdr:to>
      <xdr:col>7</xdr:col>
      <xdr:colOff>1061663</xdr:colOff>
      <xdr:row>10</xdr:row>
      <xdr:rowOff>51372</xdr:rowOff>
    </xdr:to>
    <mc:AlternateContent xmlns:mc="http://schemas.openxmlformats.org/markup-compatibility/2006" xmlns:a14="http://schemas.microsoft.com/office/drawing/2010/main">
      <mc:Choice Requires="a14">
        <xdr:graphicFrame macro="">
          <xdr:nvGraphicFramePr>
            <xdr:cNvPr id="3" name="Task">
              <a:extLst>
                <a:ext uri="{FF2B5EF4-FFF2-40B4-BE49-F238E27FC236}">
                  <a16:creationId xmlns:a16="http://schemas.microsoft.com/office/drawing/2014/main" id="{0228A649-BC4A-9FCE-13A5-D260C9E97C19}"/>
                </a:ext>
              </a:extLst>
            </xdr:cNvPr>
            <xdr:cNvGraphicFramePr/>
          </xdr:nvGraphicFramePr>
          <xdr:xfrm>
            <a:off x="0" y="0"/>
            <a:ext cx="0" cy="0"/>
          </xdr:xfrm>
          <a:graphic>
            <a:graphicData uri="http://schemas.microsoft.com/office/drawing/2010/slicer">
              <sle:slicer xmlns:sle="http://schemas.microsoft.com/office/drawing/2010/slicer" name="Task"/>
            </a:graphicData>
          </a:graphic>
        </xdr:graphicFrame>
      </mc:Choice>
      <mc:Fallback xmlns="">
        <xdr:sp macro="" textlink="">
          <xdr:nvSpPr>
            <xdr:cNvPr id="0" name=""/>
            <xdr:cNvSpPr>
              <a:spLocks noTextEdit="1"/>
            </xdr:cNvSpPr>
          </xdr:nvSpPr>
          <xdr:spPr>
            <a:xfrm>
              <a:off x="6188295" y="749159"/>
              <a:ext cx="5455750" cy="12714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154112</xdr:colOff>
      <xdr:row>7</xdr:row>
      <xdr:rowOff>167556</xdr:rowOff>
    </xdr:from>
    <xdr:to>
      <xdr:col>4</xdr:col>
      <xdr:colOff>29539</xdr:colOff>
      <xdr:row>11</xdr:row>
      <xdr:rowOff>68495</xdr:rowOff>
    </xdr:to>
    <mc:AlternateContent xmlns:mc="http://schemas.openxmlformats.org/markup-compatibility/2006" xmlns:a14="http://schemas.microsoft.com/office/drawing/2010/main">
      <mc:Choice Requires="a14">
        <xdr:graphicFrame macro="">
          <xdr:nvGraphicFramePr>
            <xdr:cNvPr id="4" name="Assigned To">
              <a:extLst>
                <a:ext uri="{FF2B5EF4-FFF2-40B4-BE49-F238E27FC236}">
                  <a16:creationId xmlns:a16="http://schemas.microsoft.com/office/drawing/2014/main" id="{371A7986-65FE-38F2-CB2F-A8ACDE28E51D}"/>
                </a:ext>
              </a:extLst>
            </xdr:cNvPr>
            <xdr:cNvGraphicFramePr/>
          </xdr:nvGraphicFramePr>
          <xdr:xfrm>
            <a:off x="0" y="0"/>
            <a:ext cx="0" cy="0"/>
          </xdr:xfrm>
          <a:graphic>
            <a:graphicData uri="http://schemas.microsoft.com/office/drawing/2010/slicer">
              <sle:slicer xmlns:sle="http://schemas.microsoft.com/office/drawing/2010/slicer" name="Assigned To"/>
            </a:graphicData>
          </a:graphic>
        </xdr:graphicFrame>
      </mc:Choice>
      <mc:Fallback xmlns="">
        <xdr:sp macro="" textlink="">
          <xdr:nvSpPr>
            <xdr:cNvPr id="0" name=""/>
            <xdr:cNvSpPr>
              <a:spLocks noTextEdit="1"/>
            </xdr:cNvSpPr>
          </xdr:nvSpPr>
          <xdr:spPr>
            <a:xfrm>
              <a:off x="154112" y="1546005"/>
              <a:ext cx="5902933" cy="688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77163</xdr:colOff>
      <xdr:row>9</xdr:row>
      <xdr:rowOff>94528</xdr:rowOff>
    </xdr:from>
    <xdr:to>
      <xdr:col>2</xdr:col>
      <xdr:colOff>2160607</xdr:colOff>
      <xdr:row>21</xdr:row>
      <xdr:rowOff>183266</xdr:rowOff>
    </xdr:to>
    <xdr:graphicFrame macro="">
      <xdr:nvGraphicFramePr>
        <xdr:cNvPr id="2" name="Chart 1">
          <a:extLst>
            <a:ext uri="{FF2B5EF4-FFF2-40B4-BE49-F238E27FC236}">
              <a16:creationId xmlns:a16="http://schemas.microsoft.com/office/drawing/2014/main" id="{867FB5CE-725A-B1D3-B35E-A7E5A04A80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24116</xdr:colOff>
      <xdr:row>8</xdr:row>
      <xdr:rowOff>0</xdr:rowOff>
    </xdr:from>
    <xdr:to>
      <xdr:col>5</xdr:col>
      <xdr:colOff>2064153</xdr:colOff>
      <xdr:row>19</xdr:row>
      <xdr:rowOff>173620</xdr:rowOff>
    </xdr:to>
    <xdr:graphicFrame macro="">
      <xdr:nvGraphicFramePr>
        <xdr:cNvPr id="3" name="Chart 2">
          <a:extLst>
            <a:ext uri="{FF2B5EF4-FFF2-40B4-BE49-F238E27FC236}">
              <a16:creationId xmlns:a16="http://schemas.microsoft.com/office/drawing/2014/main" id="{F1E17939-C7F1-D762-E973-662D3B7262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19291</xdr:colOff>
      <xdr:row>8</xdr:row>
      <xdr:rowOff>27007</xdr:rowOff>
    </xdr:from>
    <xdr:to>
      <xdr:col>8</xdr:col>
      <xdr:colOff>2069940</xdr:colOff>
      <xdr:row>19</xdr:row>
      <xdr:rowOff>183265</xdr:rowOff>
    </xdr:to>
    <xdr:graphicFrame macro="">
      <xdr:nvGraphicFramePr>
        <xdr:cNvPr id="4" name="Chart 3">
          <a:extLst>
            <a:ext uri="{FF2B5EF4-FFF2-40B4-BE49-F238E27FC236}">
              <a16:creationId xmlns:a16="http://schemas.microsoft.com/office/drawing/2014/main" id="{B5C26CA8-DDAC-48DB-1200-5F7884F67B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144780</xdr:colOff>
      <xdr:row>14</xdr:row>
      <xdr:rowOff>121920</xdr:rowOff>
    </xdr:from>
    <xdr:to>
      <xdr:col>5</xdr:col>
      <xdr:colOff>83820</xdr:colOff>
      <xdr:row>24</xdr:row>
      <xdr:rowOff>163830</xdr:rowOff>
    </xdr:to>
    <xdr:graphicFrame macro="">
      <xdr:nvGraphicFramePr>
        <xdr:cNvPr id="2" name="Chart 1">
          <a:extLst>
            <a:ext uri="{FF2B5EF4-FFF2-40B4-BE49-F238E27FC236}">
              <a16:creationId xmlns:a16="http://schemas.microsoft.com/office/drawing/2014/main" id="{A583367C-7788-A350-654A-9E8841A00A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179070</xdr:colOff>
      <xdr:row>14</xdr:row>
      <xdr:rowOff>133350</xdr:rowOff>
    </xdr:from>
    <xdr:to>
      <xdr:col>9</xdr:col>
      <xdr:colOff>64770</xdr:colOff>
      <xdr:row>24</xdr:row>
      <xdr:rowOff>163830</xdr:rowOff>
    </xdr:to>
    <xdr:graphicFrame macro="">
      <xdr:nvGraphicFramePr>
        <xdr:cNvPr id="3" name="Chart 2">
          <a:extLst>
            <a:ext uri="{FF2B5EF4-FFF2-40B4-BE49-F238E27FC236}">
              <a16:creationId xmlns:a16="http://schemas.microsoft.com/office/drawing/2014/main" id="{16192B81-3EBD-8BA3-281E-C493E25B3A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179070</xdr:colOff>
      <xdr:row>14</xdr:row>
      <xdr:rowOff>133350</xdr:rowOff>
    </xdr:from>
    <xdr:to>
      <xdr:col>12</xdr:col>
      <xdr:colOff>925830</xdr:colOff>
      <xdr:row>24</xdr:row>
      <xdr:rowOff>163830</xdr:rowOff>
    </xdr:to>
    <xdr:graphicFrame macro="">
      <xdr:nvGraphicFramePr>
        <xdr:cNvPr id="4" name="Chart 3">
          <a:extLst>
            <a:ext uri="{FF2B5EF4-FFF2-40B4-BE49-F238E27FC236}">
              <a16:creationId xmlns:a16="http://schemas.microsoft.com/office/drawing/2014/main" id="{2DFB8D73-A8C6-E0B7-7879-6FB8A9E766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144780</xdr:colOff>
      <xdr:row>30</xdr:row>
      <xdr:rowOff>121920</xdr:rowOff>
    </xdr:from>
    <xdr:to>
      <xdr:col>5</xdr:col>
      <xdr:colOff>83820</xdr:colOff>
      <xdr:row>40</xdr:row>
      <xdr:rowOff>163830</xdr:rowOff>
    </xdr:to>
    <xdr:graphicFrame macro="">
      <xdr:nvGraphicFramePr>
        <xdr:cNvPr id="5" name="Chart 4">
          <a:extLst>
            <a:ext uri="{FF2B5EF4-FFF2-40B4-BE49-F238E27FC236}">
              <a16:creationId xmlns:a16="http://schemas.microsoft.com/office/drawing/2014/main" id="{D0712202-CDEC-4712-8262-621FC9DD35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179070</xdr:colOff>
      <xdr:row>30</xdr:row>
      <xdr:rowOff>133350</xdr:rowOff>
    </xdr:from>
    <xdr:to>
      <xdr:col>9</xdr:col>
      <xdr:colOff>64770</xdr:colOff>
      <xdr:row>40</xdr:row>
      <xdr:rowOff>163830</xdr:rowOff>
    </xdr:to>
    <xdr:graphicFrame macro="">
      <xdr:nvGraphicFramePr>
        <xdr:cNvPr id="6" name="Chart 5">
          <a:extLst>
            <a:ext uri="{FF2B5EF4-FFF2-40B4-BE49-F238E27FC236}">
              <a16:creationId xmlns:a16="http://schemas.microsoft.com/office/drawing/2014/main" id="{8816FEC9-F6C5-4E83-9732-ADC0E10646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179070</xdr:colOff>
      <xdr:row>30</xdr:row>
      <xdr:rowOff>133350</xdr:rowOff>
    </xdr:from>
    <xdr:to>
      <xdr:col>12</xdr:col>
      <xdr:colOff>925830</xdr:colOff>
      <xdr:row>40</xdr:row>
      <xdr:rowOff>163830</xdr:rowOff>
    </xdr:to>
    <xdr:graphicFrame macro="">
      <xdr:nvGraphicFramePr>
        <xdr:cNvPr id="7" name="Chart 6">
          <a:extLst>
            <a:ext uri="{FF2B5EF4-FFF2-40B4-BE49-F238E27FC236}">
              <a16:creationId xmlns:a16="http://schemas.microsoft.com/office/drawing/2014/main" id="{84E382E5-17CE-41CA-8B95-E170B1B377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144780</xdr:colOff>
      <xdr:row>46</xdr:row>
      <xdr:rowOff>121920</xdr:rowOff>
    </xdr:from>
    <xdr:to>
      <xdr:col>5</xdr:col>
      <xdr:colOff>83820</xdr:colOff>
      <xdr:row>56</xdr:row>
      <xdr:rowOff>163830</xdr:rowOff>
    </xdr:to>
    <xdr:graphicFrame macro="">
      <xdr:nvGraphicFramePr>
        <xdr:cNvPr id="8" name="Chart 7">
          <a:extLst>
            <a:ext uri="{FF2B5EF4-FFF2-40B4-BE49-F238E27FC236}">
              <a16:creationId xmlns:a16="http://schemas.microsoft.com/office/drawing/2014/main" id="{CF3A8F29-41B8-486B-9F6C-4B9F5DF526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179070</xdr:colOff>
      <xdr:row>46</xdr:row>
      <xdr:rowOff>133350</xdr:rowOff>
    </xdr:from>
    <xdr:to>
      <xdr:col>9</xdr:col>
      <xdr:colOff>64770</xdr:colOff>
      <xdr:row>56</xdr:row>
      <xdr:rowOff>163830</xdr:rowOff>
    </xdr:to>
    <xdr:graphicFrame macro="">
      <xdr:nvGraphicFramePr>
        <xdr:cNvPr id="9" name="Chart 8">
          <a:extLst>
            <a:ext uri="{FF2B5EF4-FFF2-40B4-BE49-F238E27FC236}">
              <a16:creationId xmlns:a16="http://schemas.microsoft.com/office/drawing/2014/main" id="{2066CC47-38EA-452A-9B76-3918D02BDE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179070</xdr:colOff>
      <xdr:row>46</xdr:row>
      <xdr:rowOff>133350</xdr:rowOff>
    </xdr:from>
    <xdr:to>
      <xdr:col>12</xdr:col>
      <xdr:colOff>925830</xdr:colOff>
      <xdr:row>56</xdr:row>
      <xdr:rowOff>163830</xdr:rowOff>
    </xdr:to>
    <xdr:graphicFrame macro="">
      <xdr:nvGraphicFramePr>
        <xdr:cNvPr id="10" name="Chart 9">
          <a:extLst>
            <a:ext uri="{FF2B5EF4-FFF2-40B4-BE49-F238E27FC236}">
              <a16:creationId xmlns:a16="http://schemas.microsoft.com/office/drawing/2014/main" id="{FACAE233-2F69-45C6-9BD2-2874CB79E7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144780</xdr:colOff>
      <xdr:row>62</xdr:row>
      <xdr:rowOff>121920</xdr:rowOff>
    </xdr:from>
    <xdr:to>
      <xdr:col>5</xdr:col>
      <xdr:colOff>83820</xdr:colOff>
      <xdr:row>72</xdr:row>
      <xdr:rowOff>163830</xdr:rowOff>
    </xdr:to>
    <xdr:graphicFrame macro="">
      <xdr:nvGraphicFramePr>
        <xdr:cNvPr id="11" name="Chart 10">
          <a:extLst>
            <a:ext uri="{FF2B5EF4-FFF2-40B4-BE49-F238E27FC236}">
              <a16:creationId xmlns:a16="http://schemas.microsoft.com/office/drawing/2014/main" id="{CB0D88D6-D269-4BF5-91AB-22B99655CB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179070</xdr:colOff>
      <xdr:row>62</xdr:row>
      <xdr:rowOff>133350</xdr:rowOff>
    </xdr:from>
    <xdr:to>
      <xdr:col>9</xdr:col>
      <xdr:colOff>64770</xdr:colOff>
      <xdr:row>72</xdr:row>
      <xdr:rowOff>163830</xdr:rowOff>
    </xdr:to>
    <xdr:graphicFrame macro="">
      <xdr:nvGraphicFramePr>
        <xdr:cNvPr id="12" name="Chart 11">
          <a:extLst>
            <a:ext uri="{FF2B5EF4-FFF2-40B4-BE49-F238E27FC236}">
              <a16:creationId xmlns:a16="http://schemas.microsoft.com/office/drawing/2014/main" id="{73BD9403-2505-472F-B8C2-D483DC44CF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179070</xdr:colOff>
      <xdr:row>62</xdr:row>
      <xdr:rowOff>133350</xdr:rowOff>
    </xdr:from>
    <xdr:to>
      <xdr:col>12</xdr:col>
      <xdr:colOff>925830</xdr:colOff>
      <xdr:row>72</xdr:row>
      <xdr:rowOff>163830</xdr:rowOff>
    </xdr:to>
    <xdr:graphicFrame macro="">
      <xdr:nvGraphicFramePr>
        <xdr:cNvPr id="13" name="Chart 12">
          <a:extLst>
            <a:ext uri="{FF2B5EF4-FFF2-40B4-BE49-F238E27FC236}">
              <a16:creationId xmlns:a16="http://schemas.microsoft.com/office/drawing/2014/main" id="{21205BD1-DE71-4B0C-818B-0262E9128B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144780</xdr:colOff>
      <xdr:row>78</xdr:row>
      <xdr:rowOff>121920</xdr:rowOff>
    </xdr:from>
    <xdr:to>
      <xdr:col>5</xdr:col>
      <xdr:colOff>83820</xdr:colOff>
      <xdr:row>88</xdr:row>
      <xdr:rowOff>163830</xdr:rowOff>
    </xdr:to>
    <xdr:graphicFrame macro="">
      <xdr:nvGraphicFramePr>
        <xdr:cNvPr id="14" name="Chart 13">
          <a:extLst>
            <a:ext uri="{FF2B5EF4-FFF2-40B4-BE49-F238E27FC236}">
              <a16:creationId xmlns:a16="http://schemas.microsoft.com/office/drawing/2014/main" id="{0566380D-9847-4101-867D-B76103FBCA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179070</xdr:colOff>
      <xdr:row>78</xdr:row>
      <xdr:rowOff>133350</xdr:rowOff>
    </xdr:from>
    <xdr:to>
      <xdr:col>9</xdr:col>
      <xdr:colOff>64770</xdr:colOff>
      <xdr:row>88</xdr:row>
      <xdr:rowOff>163830</xdr:rowOff>
    </xdr:to>
    <xdr:graphicFrame macro="">
      <xdr:nvGraphicFramePr>
        <xdr:cNvPr id="15" name="Chart 14">
          <a:extLst>
            <a:ext uri="{FF2B5EF4-FFF2-40B4-BE49-F238E27FC236}">
              <a16:creationId xmlns:a16="http://schemas.microsoft.com/office/drawing/2014/main" id="{4FC54B79-F2A9-48F9-9808-3F5417206C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179070</xdr:colOff>
      <xdr:row>78</xdr:row>
      <xdr:rowOff>133350</xdr:rowOff>
    </xdr:from>
    <xdr:to>
      <xdr:col>12</xdr:col>
      <xdr:colOff>925830</xdr:colOff>
      <xdr:row>88</xdr:row>
      <xdr:rowOff>163830</xdr:rowOff>
    </xdr:to>
    <xdr:graphicFrame macro="">
      <xdr:nvGraphicFramePr>
        <xdr:cNvPr id="16" name="Chart 15">
          <a:extLst>
            <a:ext uri="{FF2B5EF4-FFF2-40B4-BE49-F238E27FC236}">
              <a16:creationId xmlns:a16="http://schemas.microsoft.com/office/drawing/2014/main" id="{DE43A637-9AC2-4AD9-A097-4396DFAC01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im Adel" refreshedDate="45552.770998958331" createdVersion="8" refreshedVersion="8" minRefreshableVersion="3" recordCount="40" xr:uid="{A3F53A91-9CF9-4B04-9C3C-4A7137D72C65}">
  <cacheSource type="worksheet">
    <worksheetSource name="TaskList"/>
  </cacheSource>
  <cacheFields count="16">
    <cacheField name="Project Name" numFmtId="0">
      <sharedItems count="5">
        <s v="Project-1"/>
        <s v="Project-2"/>
        <s v="Project-3"/>
        <s v="Project-4"/>
        <s v="Project-5"/>
      </sharedItems>
    </cacheField>
    <cacheField name="Task" numFmtId="0">
      <sharedItems count="10">
        <s v="Task Type 1"/>
        <s v="Task Type 2"/>
        <s v="Task Type 3"/>
        <s v="Task Type 4"/>
        <s v="Task Type 5"/>
        <s v="Task Type 6"/>
        <s v="Task Type 7"/>
        <s v="Task Type 8"/>
        <s v="Task Type 9"/>
        <s v="Task Type 10"/>
      </sharedItems>
    </cacheField>
    <cacheField name="Assigned To" numFmtId="0">
      <sharedItems count="5">
        <s v="Tom"/>
        <s v="Ben"/>
        <s v="Ginger"/>
        <s v="Angela"/>
        <s v="Hank"/>
      </sharedItems>
    </cacheField>
    <cacheField name="Start Date" numFmtId="164">
      <sharedItems containsSemiMixedTypes="0" containsNonDate="0" containsDate="1" containsString="0" minDate="2021-02-17T00:00:00" maxDate="2021-03-03T00:00:00" count="11">
        <d v="2021-02-17T00:00:00"/>
        <d v="2021-02-18T00:00:00"/>
        <d v="2021-02-21T00:00:00"/>
        <d v="2021-02-20T00:00:00"/>
        <d v="2021-02-24T00:00:00"/>
        <d v="2021-02-25T00:00:00"/>
        <d v="2021-02-27T00:00:00"/>
        <d v="2021-02-26T00:00:00"/>
        <d v="2021-02-28T00:00:00"/>
        <d v="2021-03-02T00:00:00"/>
        <d v="2021-02-19T00:00:00"/>
      </sharedItems>
      <fieldGroup par="13"/>
    </cacheField>
    <cacheField name="ETA (Days)" numFmtId="0">
      <sharedItems containsSemiMixedTypes="0" containsString="0" containsNumber="1" containsInteger="1" minValue="2" maxValue="8" count="7">
        <n v="4"/>
        <n v="6"/>
        <n v="7"/>
        <n v="8"/>
        <n v="2"/>
        <n v="5"/>
        <n v="3"/>
      </sharedItems>
    </cacheField>
    <cacheField name="Expected Closure Date" numFmtId="164">
      <sharedItems containsSemiMixedTypes="0" containsNonDate="0" containsDate="1" containsString="0" minDate="2021-02-22T00:00:00" maxDate="2021-03-11T00:00:00" count="12">
        <d v="2021-02-23T00:00:00"/>
        <d v="2021-02-25T00:00:00"/>
        <d v="2021-03-01T00:00:00"/>
        <d v="2021-03-02T00:00:00"/>
        <d v="2021-03-04T00:00:00"/>
        <d v="2021-03-03T00:00:00"/>
        <d v="2021-02-24T00:00:00"/>
        <d v="2021-02-22T00:00:00"/>
        <d v="2021-02-26T00:00:00"/>
        <d v="2021-03-05T00:00:00"/>
        <d v="2021-03-08T00:00:00"/>
        <d v="2021-03-10T00:00:00"/>
      </sharedItems>
      <fieldGroup par="15"/>
    </cacheField>
    <cacheField name="Days compledted Reported" numFmtId="0">
      <sharedItems containsSemiMixedTypes="0" containsString="0" containsNumber="1" containsInteger="1" minValue="0" maxValue="7" count="8">
        <n v="3"/>
        <n v="4"/>
        <n v="2"/>
        <n v="0"/>
        <n v="1"/>
        <n v="6"/>
        <n v="5"/>
        <n v="7"/>
      </sharedItems>
    </cacheField>
    <cacheField name="Progress" numFmtId="9">
      <sharedItems containsSemiMixedTypes="0" containsString="0" containsNumber="1" minValue="0" maxValue="1" count="17">
        <n v="0.75"/>
        <n v="0.66666666666666663"/>
        <n v="0.2857142857142857"/>
        <n v="0.25"/>
        <n v="0"/>
        <n v="0.5"/>
        <n v="0.4"/>
        <n v="0.16666666666666666"/>
        <n v="0.8"/>
        <n v="0.14285714285714285"/>
        <n v="1"/>
        <n v="0.33333333333333331"/>
        <n v="0.625"/>
        <n v="0.6"/>
        <n v="0.8571428571428571"/>
        <n v="0.875"/>
        <n v="0.5714285714285714"/>
      </sharedItems>
    </cacheField>
    <cacheField name="Allocated Budget" numFmtId="0">
      <sharedItems containsSemiMixedTypes="0" containsString="0" containsNumber="1" containsInteger="1" minValue="14" maxValue="80" count="31">
        <n v="30"/>
        <n v="52"/>
        <n v="64"/>
        <n v="80"/>
        <n v="72"/>
        <n v="49"/>
        <n v="68"/>
        <n v="67"/>
        <n v="69"/>
        <n v="50"/>
        <n v="37"/>
        <n v="46"/>
        <n v="79"/>
        <n v="20"/>
        <n v="14"/>
        <n v="19"/>
        <n v="58"/>
        <n v="26"/>
        <n v="59"/>
        <n v="60"/>
        <n v="73"/>
        <n v="77"/>
        <n v="47"/>
        <n v="24"/>
        <n v="51"/>
        <n v="38"/>
        <n v="70"/>
        <n v="61"/>
        <n v="56"/>
        <n v="48"/>
        <n v="36"/>
      </sharedItems>
    </cacheField>
    <cacheField name="Actual Till Date" numFmtId="0">
      <sharedItems containsSemiMixedTypes="0" containsString="0" containsNumber="1" containsInteger="1" minValue="5" maxValue="72" count="26">
        <n v="21"/>
        <n v="33"/>
        <n v="46"/>
        <n v="72"/>
        <n v="14"/>
        <n v="44"/>
        <n v="45"/>
        <n v="13"/>
        <n v="30"/>
        <n v="48"/>
        <n v="25"/>
        <n v="51"/>
        <n v="5"/>
        <n v="6"/>
        <n v="11"/>
        <n v="12"/>
        <n v="28"/>
        <n v="31"/>
        <n v="27"/>
        <n v="32"/>
        <n v="61"/>
        <n v="36"/>
        <n v="49"/>
        <n v="16"/>
        <n v="37"/>
        <n v="15"/>
      </sharedItems>
    </cacheField>
    <cacheField name="% Budget Consumed" numFmtId="9">
      <sharedItems containsSemiMixedTypes="0" containsString="0" containsNumber="1" minValue="0.19230769230769232" maxValue="0.97826086956521741" count="39">
        <n v="0.7"/>
        <n v="0.63461538461538458"/>
        <n v="0.71875"/>
        <n v="0.9"/>
        <n v="0.19444444444444445"/>
        <n v="0.89795918367346939"/>
        <n v="0.66176470588235292"/>
        <n v="0.19402985074626866"/>
        <n v="0.43478260869565216"/>
        <n v="0.96"/>
        <n v="0.67567567567567566"/>
        <n v="0.97826086956521741"/>
        <n v="0.64556962025316456"/>
        <n v="0.25"/>
        <n v="0.75"/>
        <n v="0.42857142857142855"/>
        <n v="0.57894736842105265"/>
        <n v="0.8571428571428571"/>
        <n v="0.48275862068965519"/>
        <n v="0.19230769230769232"/>
        <n v="0.52542372881355937"/>
        <n v="0.45"/>
        <n v="0.43835616438356162"/>
        <n v="0.53846153846153844"/>
        <n v="0.79220779220779225"/>
        <n v="0.76595744680851063"/>
        <n v="0.46666666666666667"/>
        <n v="0.54166666666666663"/>
        <n v="0.73134328358208955"/>
        <n v="0.26"/>
        <n v="0.88235294117647056"/>
        <n v="0.34210526315789475"/>
        <n v="0.76271186440677963"/>
        <n v="0.22857142857142856"/>
        <n v="0.72131147540983609"/>
        <n v="0.78723404255319152"/>
        <n v="0.2857142857142857"/>
        <n v="0.625"/>
        <n v="0.86111111111111116"/>
      </sharedItems>
    </cacheField>
    <cacheField name="Task Status" numFmtId="0">
      <sharedItems/>
    </cacheField>
    <cacheField name="Days (Start Date)" numFmtId="0" databaseField="0">
      <fieldGroup base="3">
        <rangePr groupBy="days" startDate="2021-02-17T00:00:00" endDate="2021-03-03T00:00:00"/>
        <groupItems count="368">
          <s v="&lt;2/17/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3/2021"/>
        </groupItems>
      </fieldGroup>
    </cacheField>
    <cacheField name="Months (Start Date)" numFmtId="0" databaseField="0">
      <fieldGroup base="3">
        <rangePr groupBy="months" startDate="2021-02-17T00:00:00" endDate="2021-03-03T00:00:00"/>
        <groupItems count="14">
          <s v="&lt;2/17/2021"/>
          <s v="Jan"/>
          <s v="Feb"/>
          <s v="Mar"/>
          <s v="Apr"/>
          <s v="May"/>
          <s v="Jun"/>
          <s v="Jul"/>
          <s v="Aug"/>
          <s v="Sep"/>
          <s v="Oct"/>
          <s v="Nov"/>
          <s v="Dec"/>
          <s v="&gt;3/3/2021"/>
        </groupItems>
      </fieldGroup>
    </cacheField>
    <cacheField name="Days (Expected Closure Date)" numFmtId="0" databaseField="0">
      <fieldGroup base="5">
        <rangePr groupBy="days" startDate="2021-02-22T00:00:00" endDate="2021-03-11T00:00:00"/>
        <groupItems count="368">
          <s v="&lt;2/22/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11/2021"/>
        </groupItems>
      </fieldGroup>
    </cacheField>
    <cacheField name="Months (Expected Closure Date)" numFmtId="0" databaseField="0">
      <fieldGroup base="5">
        <rangePr groupBy="months" startDate="2021-02-22T00:00:00" endDate="2021-03-11T00:00:00"/>
        <groupItems count="14">
          <s v="&lt;2/22/2021"/>
          <s v="Jan"/>
          <s v="Feb"/>
          <s v="Mar"/>
          <s v="Apr"/>
          <s v="May"/>
          <s v="Jun"/>
          <s v="Jul"/>
          <s v="Aug"/>
          <s v="Sep"/>
          <s v="Oct"/>
          <s v="Nov"/>
          <s v="Dec"/>
          <s v="&gt;3/11/2021"/>
        </groupItems>
      </fieldGroup>
    </cacheField>
  </cacheFields>
  <extLst>
    <ext xmlns:x14="http://schemas.microsoft.com/office/spreadsheetml/2009/9/main" uri="{725AE2AE-9491-48be-B2B4-4EB974FC3084}">
      <x14:pivotCacheDefinition pivotCacheId="5480916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x v="0"/>
    <x v="0"/>
    <x v="0"/>
    <s v="In Progress"/>
  </r>
  <r>
    <x v="0"/>
    <x v="1"/>
    <x v="1"/>
    <x v="0"/>
    <x v="1"/>
    <x v="1"/>
    <x v="1"/>
    <x v="1"/>
    <x v="1"/>
    <x v="1"/>
    <x v="1"/>
    <s v="In Progress"/>
  </r>
  <r>
    <x v="0"/>
    <x v="2"/>
    <x v="2"/>
    <x v="1"/>
    <x v="2"/>
    <x v="2"/>
    <x v="2"/>
    <x v="2"/>
    <x v="2"/>
    <x v="2"/>
    <x v="2"/>
    <s v="In Progress"/>
  </r>
  <r>
    <x v="0"/>
    <x v="3"/>
    <x v="3"/>
    <x v="2"/>
    <x v="1"/>
    <x v="2"/>
    <x v="1"/>
    <x v="1"/>
    <x v="3"/>
    <x v="3"/>
    <x v="3"/>
    <s v="In Progress"/>
  </r>
  <r>
    <x v="0"/>
    <x v="4"/>
    <x v="4"/>
    <x v="0"/>
    <x v="3"/>
    <x v="2"/>
    <x v="2"/>
    <x v="3"/>
    <x v="4"/>
    <x v="4"/>
    <x v="4"/>
    <s v="In Progress"/>
  </r>
  <r>
    <x v="0"/>
    <x v="5"/>
    <x v="0"/>
    <x v="3"/>
    <x v="4"/>
    <x v="0"/>
    <x v="3"/>
    <x v="4"/>
    <x v="5"/>
    <x v="5"/>
    <x v="5"/>
    <s v="Not Started"/>
  </r>
  <r>
    <x v="0"/>
    <x v="6"/>
    <x v="1"/>
    <x v="3"/>
    <x v="2"/>
    <x v="3"/>
    <x v="2"/>
    <x v="2"/>
    <x v="6"/>
    <x v="6"/>
    <x v="6"/>
    <s v="In Progress"/>
  </r>
  <r>
    <x v="0"/>
    <x v="7"/>
    <x v="2"/>
    <x v="4"/>
    <x v="1"/>
    <x v="4"/>
    <x v="0"/>
    <x v="5"/>
    <x v="7"/>
    <x v="7"/>
    <x v="7"/>
    <s v="In Progress"/>
  </r>
  <r>
    <x v="0"/>
    <x v="8"/>
    <x v="3"/>
    <x v="4"/>
    <x v="5"/>
    <x v="5"/>
    <x v="2"/>
    <x v="6"/>
    <x v="8"/>
    <x v="8"/>
    <x v="8"/>
    <s v="In Progress"/>
  </r>
  <r>
    <x v="0"/>
    <x v="9"/>
    <x v="4"/>
    <x v="4"/>
    <x v="1"/>
    <x v="4"/>
    <x v="4"/>
    <x v="7"/>
    <x v="9"/>
    <x v="9"/>
    <x v="9"/>
    <s v="In Progress"/>
  </r>
  <r>
    <x v="1"/>
    <x v="0"/>
    <x v="0"/>
    <x v="1"/>
    <x v="0"/>
    <x v="6"/>
    <x v="0"/>
    <x v="0"/>
    <x v="10"/>
    <x v="10"/>
    <x v="10"/>
    <s v="In Progress"/>
  </r>
  <r>
    <x v="1"/>
    <x v="1"/>
    <x v="1"/>
    <x v="0"/>
    <x v="1"/>
    <x v="1"/>
    <x v="0"/>
    <x v="5"/>
    <x v="11"/>
    <x v="6"/>
    <x v="11"/>
    <s v="In Progress"/>
  </r>
  <r>
    <x v="1"/>
    <x v="2"/>
    <x v="2"/>
    <x v="1"/>
    <x v="4"/>
    <x v="7"/>
    <x v="4"/>
    <x v="5"/>
    <x v="12"/>
    <x v="11"/>
    <x v="12"/>
    <s v="In Progress"/>
  </r>
  <r>
    <x v="1"/>
    <x v="3"/>
    <x v="3"/>
    <x v="3"/>
    <x v="4"/>
    <x v="0"/>
    <x v="4"/>
    <x v="5"/>
    <x v="13"/>
    <x v="12"/>
    <x v="13"/>
    <s v="In Progress"/>
  </r>
  <r>
    <x v="1"/>
    <x v="4"/>
    <x v="4"/>
    <x v="2"/>
    <x v="5"/>
    <x v="8"/>
    <x v="1"/>
    <x v="8"/>
    <x v="6"/>
    <x v="11"/>
    <x v="14"/>
    <s v="In Progress"/>
  </r>
  <r>
    <x v="1"/>
    <x v="5"/>
    <x v="0"/>
    <x v="2"/>
    <x v="0"/>
    <x v="1"/>
    <x v="2"/>
    <x v="5"/>
    <x v="14"/>
    <x v="13"/>
    <x v="15"/>
    <s v="In Progress"/>
  </r>
  <r>
    <x v="1"/>
    <x v="6"/>
    <x v="1"/>
    <x v="4"/>
    <x v="0"/>
    <x v="3"/>
    <x v="4"/>
    <x v="3"/>
    <x v="15"/>
    <x v="14"/>
    <x v="16"/>
    <s v="In Progress"/>
  </r>
  <r>
    <x v="1"/>
    <x v="7"/>
    <x v="2"/>
    <x v="5"/>
    <x v="0"/>
    <x v="5"/>
    <x v="0"/>
    <x v="0"/>
    <x v="14"/>
    <x v="15"/>
    <x v="17"/>
    <s v="In Progress"/>
  </r>
  <r>
    <x v="1"/>
    <x v="8"/>
    <x v="3"/>
    <x v="6"/>
    <x v="5"/>
    <x v="9"/>
    <x v="1"/>
    <x v="8"/>
    <x v="16"/>
    <x v="16"/>
    <x v="18"/>
    <s v="In Progress"/>
  </r>
  <r>
    <x v="1"/>
    <x v="9"/>
    <x v="4"/>
    <x v="0"/>
    <x v="5"/>
    <x v="6"/>
    <x v="3"/>
    <x v="4"/>
    <x v="17"/>
    <x v="12"/>
    <x v="19"/>
    <s v="Not Started"/>
  </r>
  <r>
    <x v="2"/>
    <x v="0"/>
    <x v="0"/>
    <x v="0"/>
    <x v="2"/>
    <x v="8"/>
    <x v="4"/>
    <x v="9"/>
    <x v="18"/>
    <x v="17"/>
    <x v="20"/>
    <s v="In Progress"/>
  </r>
  <r>
    <x v="2"/>
    <x v="1"/>
    <x v="1"/>
    <x v="2"/>
    <x v="1"/>
    <x v="2"/>
    <x v="0"/>
    <x v="5"/>
    <x v="19"/>
    <x v="18"/>
    <x v="21"/>
    <s v="In Progress"/>
  </r>
  <r>
    <x v="2"/>
    <x v="2"/>
    <x v="2"/>
    <x v="4"/>
    <x v="3"/>
    <x v="10"/>
    <x v="5"/>
    <x v="0"/>
    <x v="20"/>
    <x v="19"/>
    <x v="22"/>
    <s v="In Progress"/>
  </r>
  <r>
    <x v="2"/>
    <x v="3"/>
    <x v="3"/>
    <x v="7"/>
    <x v="6"/>
    <x v="5"/>
    <x v="0"/>
    <x v="10"/>
    <x v="1"/>
    <x v="16"/>
    <x v="23"/>
    <s v="Completed"/>
  </r>
  <r>
    <x v="2"/>
    <x v="4"/>
    <x v="4"/>
    <x v="8"/>
    <x v="5"/>
    <x v="9"/>
    <x v="3"/>
    <x v="4"/>
    <x v="21"/>
    <x v="20"/>
    <x v="24"/>
    <s v="Not Started"/>
  </r>
  <r>
    <x v="3"/>
    <x v="0"/>
    <x v="0"/>
    <x v="9"/>
    <x v="1"/>
    <x v="11"/>
    <x v="2"/>
    <x v="11"/>
    <x v="22"/>
    <x v="21"/>
    <x v="25"/>
    <s v="In Progress"/>
  </r>
  <r>
    <x v="3"/>
    <x v="1"/>
    <x v="1"/>
    <x v="9"/>
    <x v="0"/>
    <x v="10"/>
    <x v="2"/>
    <x v="5"/>
    <x v="0"/>
    <x v="4"/>
    <x v="26"/>
    <s v="In Progress"/>
  </r>
  <r>
    <x v="3"/>
    <x v="2"/>
    <x v="2"/>
    <x v="0"/>
    <x v="0"/>
    <x v="0"/>
    <x v="4"/>
    <x v="3"/>
    <x v="23"/>
    <x v="7"/>
    <x v="27"/>
    <s v="In Progress"/>
  </r>
  <r>
    <x v="3"/>
    <x v="3"/>
    <x v="3"/>
    <x v="10"/>
    <x v="3"/>
    <x v="5"/>
    <x v="6"/>
    <x v="12"/>
    <x v="7"/>
    <x v="22"/>
    <x v="28"/>
    <s v="In Progress"/>
  </r>
  <r>
    <x v="3"/>
    <x v="4"/>
    <x v="4"/>
    <x v="4"/>
    <x v="0"/>
    <x v="3"/>
    <x v="1"/>
    <x v="10"/>
    <x v="9"/>
    <x v="7"/>
    <x v="29"/>
    <s v="Completed"/>
  </r>
  <r>
    <x v="3"/>
    <x v="5"/>
    <x v="0"/>
    <x v="5"/>
    <x v="5"/>
    <x v="4"/>
    <x v="0"/>
    <x v="13"/>
    <x v="24"/>
    <x v="6"/>
    <x v="30"/>
    <s v="In Progress"/>
  </r>
  <r>
    <x v="3"/>
    <x v="6"/>
    <x v="1"/>
    <x v="5"/>
    <x v="2"/>
    <x v="10"/>
    <x v="5"/>
    <x v="14"/>
    <x v="25"/>
    <x v="7"/>
    <x v="31"/>
    <s v="In Progress"/>
  </r>
  <r>
    <x v="4"/>
    <x v="0"/>
    <x v="2"/>
    <x v="8"/>
    <x v="3"/>
    <x v="11"/>
    <x v="7"/>
    <x v="15"/>
    <x v="18"/>
    <x v="6"/>
    <x v="32"/>
    <s v="In Progress"/>
  </r>
  <r>
    <x v="4"/>
    <x v="1"/>
    <x v="3"/>
    <x v="9"/>
    <x v="0"/>
    <x v="10"/>
    <x v="0"/>
    <x v="0"/>
    <x v="26"/>
    <x v="23"/>
    <x v="33"/>
    <s v="In Progress"/>
  </r>
  <r>
    <x v="4"/>
    <x v="2"/>
    <x v="4"/>
    <x v="3"/>
    <x v="2"/>
    <x v="3"/>
    <x v="1"/>
    <x v="16"/>
    <x v="27"/>
    <x v="5"/>
    <x v="34"/>
    <s v="In Progress"/>
  </r>
  <r>
    <x v="4"/>
    <x v="3"/>
    <x v="0"/>
    <x v="10"/>
    <x v="5"/>
    <x v="8"/>
    <x v="0"/>
    <x v="13"/>
    <x v="22"/>
    <x v="24"/>
    <x v="35"/>
    <s v="In Progress"/>
  </r>
  <r>
    <x v="4"/>
    <x v="4"/>
    <x v="1"/>
    <x v="2"/>
    <x v="0"/>
    <x v="1"/>
    <x v="0"/>
    <x v="0"/>
    <x v="28"/>
    <x v="23"/>
    <x v="36"/>
    <s v="In Progress"/>
  </r>
  <r>
    <x v="4"/>
    <x v="5"/>
    <x v="2"/>
    <x v="4"/>
    <x v="6"/>
    <x v="2"/>
    <x v="2"/>
    <x v="1"/>
    <x v="19"/>
    <x v="25"/>
    <x v="13"/>
    <s v="In Progress"/>
  </r>
  <r>
    <x v="4"/>
    <x v="6"/>
    <x v="3"/>
    <x v="4"/>
    <x v="1"/>
    <x v="4"/>
    <x v="3"/>
    <x v="4"/>
    <x v="29"/>
    <x v="8"/>
    <x v="37"/>
    <s v="Not Started"/>
  </r>
  <r>
    <x v="4"/>
    <x v="7"/>
    <x v="4"/>
    <x v="4"/>
    <x v="0"/>
    <x v="3"/>
    <x v="2"/>
    <x v="5"/>
    <x v="30"/>
    <x v="17"/>
    <x v="38"/>
    <s v="In Progres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E8A1FA-9CF5-4BFD-A8AD-EFC0C667B00A}" name="PivotTable1"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A13:K54" firstHeaderRow="1" firstDataRow="1" firstDataCol="11"/>
  <pivotFields count="16">
    <pivotField name="Client" axis="axisRow" compact="0" outline="0" showAll="0" defaultSubtotal="0">
      <items count="5">
        <item x="0"/>
        <item x="1"/>
        <item x="2"/>
        <item x="3"/>
        <item x="4"/>
      </items>
      <extLst>
        <ext xmlns:x14="http://schemas.microsoft.com/office/spreadsheetml/2009/9/main" uri="{2946ED86-A175-432a-8AC1-64E0C546D7DE}">
          <x14:pivotField fillDownLabels="1"/>
        </ext>
      </extLst>
    </pivotField>
    <pivotField axis="axisRow" compact="0" outline="0" showAll="0" sortType="ascending" defaultSubtotal="0">
      <items count="10">
        <item x="0"/>
        <item x="9"/>
        <item x="1"/>
        <item x="2"/>
        <item x="3"/>
        <item x="4"/>
        <item x="5"/>
        <item x="6"/>
        <item x="7"/>
        <item x="8"/>
      </items>
      <extLst>
        <ext xmlns:x14="http://schemas.microsoft.com/office/spreadsheetml/2009/9/main" uri="{2946ED86-A175-432a-8AC1-64E0C546D7DE}">
          <x14:pivotField fillDownLabels="1"/>
        </ext>
      </extLst>
    </pivotField>
    <pivotField axis="axisRow" compact="0" outline="0" showAll="0" defaultSubtotal="0">
      <items count="5">
        <item x="3"/>
        <item x="1"/>
        <item x="2"/>
        <item x="4"/>
        <item x="0"/>
      </items>
      <extLst>
        <ext xmlns:x14="http://schemas.microsoft.com/office/spreadsheetml/2009/9/main" uri="{2946ED86-A175-432a-8AC1-64E0C546D7DE}">
          <x14:pivotField fillDownLabels="1"/>
        </ext>
      </extLst>
    </pivotField>
    <pivotField axis="axisRow" compact="0" numFmtId="164" outline="0" showAll="0" defaultSubtotal="0">
      <items count="11">
        <item x="0"/>
        <item x="1"/>
        <item x="10"/>
        <item x="3"/>
        <item x="2"/>
        <item x="4"/>
        <item x="5"/>
        <item x="7"/>
        <item x="6"/>
        <item x="8"/>
        <item x="9"/>
      </items>
      <extLst>
        <ext xmlns:x14="http://schemas.microsoft.com/office/spreadsheetml/2009/9/main" uri="{2946ED86-A175-432a-8AC1-64E0C546D7DE}">
          <x14:pivotField fillDownLabels="1"/>
        </ext>
      </extLst>
    </pivotField>
    <pivotField axis="axisRow" compact="0" outline="0" showAll="0" defaultSubtotal="0">
      <items count="7">
        <item x="4"/>
        <item x="6"/>
        <item x="0"/>
        <item x="5"/>
        <item x="1"/>
        <item x="2"/>
        <item x="3"/>
      </items>
      <extLst>
        <ext xmlns:x14="http://schemas.microsoft.com/office/spreadsheetml/2009/9/main" uri="{2946ED86-A175-432a-8AC1-64E0C546D7DE}">
          <x14:pivotField fillDownLabels="1"/>
        </ext>
      </extLst>
    </pivotField>
    <pivotField axis="axisRow" compact="0" numFmtId="164" outline="0" showAll="0" defaultSubtotal="0">
      <items count="12">
        <item x="7"/>
        <item x="0"/>
        <item x="6"/>
        <item x="1"/>
        <item x="8"/>
        <item x="2"/>
        <item x="3"/>
        <item x="5"/>
        <item x="4"/>
        <item x="9"/>
        <item x="10"/>
        <item x="11"/>
      </items>
      <extLst>
        <ext xmlns:x14="http://schemas.microsoft.com/office/spreadsheetml/2009/9/main" uri="{2946ED86-A175-432a-8AC1-64E0C546D7DE}">
          <x14:pivotField fillDownLabels="1"/>
        </ext>
      </extLst>
    </pivotField>
    <pivotField axis="axisRow" compact="0" outline="0" showAll="0" defaultSubtotal="0">
      <items count="8">
        <item x="3"/>
        <item x="4"/>
        <item x="2"/>
        <item x="0"/>
        <item x="1"/>
        <item x="6"/>
        <item x="5"/>
        <item x="7"/>
      </items>
      <extLst>
        <ext xmlns:x14="http://schemas.microsoft.com/office/spreadsheetml/2009/9/main" uri="{2946ED86-A175-432a-8AC1-64E0C546D7DE}">
          <x14:pivotField fillDownLabels="1"/>
        </ext>
      </extLst>
    </pivotField>
    <pivotField axis="axisRow" compact="0" numFmtId="9" outline="0" showAll="0" defaultSubtotal="0">
      <items count="17">
        <item x="4"/>
        <item x="9"/>
        <item x="7"/>
        <item x="3"/>
        <item x="2"/>
        <item x="11"/>
        <item x="6"/>
        <item x="5"/>
        <item x="16"/>
        <item x="13"/>
        <item x="12"/>
        <item x="1"/>
        <item x="0"/>
        <item x="8"/>
        <item x="14"/>
        <item x="15"/>
        <item x="10"/>
      </items>
      <extLst>
        <ext xmlns:x14="http://schemas.microsoft.com/office/spreadsheetml/2009/9/main" uri="{2946ED86-A175-432a-8AC1-64E0C546D7DE}">
          <x14:pivotField fillDownLabels="1"/>
        </ext>
      </extLst>
    </pivotField>
    <pivotField axis="axisRow" compact="0" outline="0" showAll="0" defaultSubtotal="0">
      <items count="31">
        <item x="14"/>
        <item x="15"/>
        <item x="13"/>
        <item x="23"/>
        <item x="17"/>
        <item x="0"/>
        <item x="30"/>
        <item x="10"/>
        <item x="25"/>
        <item x="11"/>
        <item x="22"/>
        <item x="29"/>
        <item x="5"/>
        <item x="9"/>
        <item x="24"/>
        <item x="1"/>
        <item x="28"/>
        <item x="16"/>
        <item x="18"/>
        <item x="19"/>
        <item x="27"/>
        <item x="2"/>
        <item x="7"/>
        <item x="6"/>
        <item x="8"/>
        <item x="26"/>
        <item x="4"/>
        <item x="20"/>
        <item x="21"/>
        <item x="12"/>
        <item x="3"/>
      </items>
      <extLst>
        <ext xmlns:x14="http://schemas.microsoft.com/office/spreadsheetml/2009/9/main" uri="{2946ED86-A175-432a-8AC1-64E0C546D7DE}">
          <x14:pivotField fillDownLabels="1"/>
        </ext>
      </extLst>
    </pivotField>
    <pivotField axis="axisRow" compact="0" outline="0" showAll="0" defaultSubtotal="0">
      <items count="26">
        <item x="12"/>
        <item x="13"/>
        <item x="14"/>
        <item x="15"/>
        <item x="7"/>
        <item x="4"/>
        <item x="25"/>
        <item x="23"/>
        <item x="0"/>
        <item x="10"/>
        <item x="18"/>
        <item x="16"/>
        <item x="8"/>
        <item x="17"/>
        <item x="19"/>
        <item x="1"/>
        <item x="21"/>
        <item x="24"/>
        <item x="5"/>
        <item x="6"/>
        <item x="2"/>
        <item x="9"/>
        <item x="22"/>
        <item x="11"/>
        <item x="20"/>
        <item x="3"/>
      </items>
      <extLst>
        <ext xmlns:x14="http://schemas.microsoft.com/office/spreadsheetml/2009/9/main" uri="{2946ED86-A175-432a-8AC1-64E0C546D7DE}">
          <x14:pivotField fillDownLabels="1"/>
        </ext>
      </extLst>
    </pivotField>
    <pivotField axis="axisRow" compact="0" numFmtId="9" outline="0" showAll="0" defaultSubtotal="0">
      <items count="39">
        <item x="19"/>
        <item x="7"/>
        <item x="4"/>
        <item x="33"/>
        <item x="13"/>
        <item x="29"/>
        <item x="36"/>
        <item x="31"/>
        <item x="15"/>
        <item x="8"/>
        <item x="22"/>
        <item x="21"/>
        <item x="26"/>
        <item x="18"/>
        <item x="20"/>
        <item x="23"/>
        <item x="27"/>
        <item x="16"/>
        <item x="37"/>
        <item x="1"/>
        <item x="12"/>
        <item x="6"/>
        <item x="10"/>
        <item x="0"/>
        <item x="2"/>
        <item x="34"/>
        <item x="28"/>
        <item x="14"/>
        <item x="32"/>
        <item x="25"/>
        <item x="35"/>
        <item x="24"/>
        <item x="17"/>
        <item x="38"/>
        <item x="30"/>
        <item x="5"/>
        <item x="3"/>
        <item x="9"/>
        <item x="1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extLst>
        <ext xmlns:x14="http://schemas.microsoft.com/office/spreadsheetml/2009/9/main" uri="{2946ED86-A175-432a-8AC1-64E0C546D7DE}">
          <x14:pivotField fillDownLabels="1"/>
        </ext>
      </extLst>
    </pivotField>
    <pivotField compact="0" outline="0" showAll="0" defaultSubtotal="0">
      <items count="14">
        <item sd="0" x="0"/>
        <item sd="0" x="1"/>
        <item sd="0" x="2"/>
        <item sd="0" x="3"/>
        <item sd="0" x="4"/>
        <item sd="0" x="5"/>
        <item sd="0" x="6"/>
        <item sd="0" x="7"/>
        <item sd="0" x="8"/>
        <item sd="0" x="9"/>
        <item sd="0" x="10"/>
        <item sd="0" x="11"/>
        <item sd="0" x="12"/>
        <item sd="0" x="13"/>
      </items>
      <extLst>
        <ext xmlns:x14="http://schemas.microsoft.com/office/spreadsheetml/2009/9/main" uri="{2946ED86-A175-432a-8AC1-64E0C546D7DE}">
          <x14:pivotField fillDownLabels="1"/>
        </ext>
      </extLst>
    </pivotField>
    <pivotField compact="0" outline="0"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extLst>
        <ext xmlns:x14="http://schemas.microsoft.com/office/spreadsheetml/2009/9/main" uri="{2946ED86-A175-432a-8AC1-64E0C546D7DE}">
          <x14:pivotField fillDownLabels="1"/>
        </ext>
      </extLst>
    </pivotField>
    <pivotField compact="0" outline="0" showAll="0" defaultSubtotal="0">
      <items count="14">
        <item sd="0" x="0"/>
        <item sd="0" x="1"/>
        <item sd="0" x="2"/>
        <item sd="0" x="3"/>
        <item sd="0" x="4"/>
        <item sd="0" x="5"/>
        <item sd="0" x="6"/>
        <item sd="0" x="7"/>
        <item sd="0" x="8"/>
        <item sd="0" x="9"/>
        <item sd="0" x="10"/>
        <item sd="0" x="11"/>
        <item sd="0" x="12"/>
        <item sd="0" x="13"/>
      </items>
      <extLst>
        <ext xmlns:x14="http://schemas.microsoft.com/office/spreadsheetml/2009/9/main" uri="{2946ED86-A175-432a-8AC1-64E0C546D7DE}">
          <x14:pivotField fillDownLabels="1"/>
        </ext>
      </extLst>
    </pivotField>
  </pivotFields>
  <rowFields count="11">
    <field x="0"/>
    <field x="1"/>
    <field x="2"/>
    <field x="3"/>
    <field x="5"/>
    <field x="4"/>
    <field x="6"/>
    <field x="7"/>
    <field x="8"/>
    <field x="9"/>
    <field x="10"/>
  </rowFields>
  <rowItems count="41">
    <i>
      <x/>
      <x/>
      <x v="4"/>
      <x/>
      <x v="1"/>
      <x v="2"/>
      <x v="3"/>
      <x v="12"/>
      <x v="5"/>
      <x v="8"/>
      <x v="23"/>
    </i>
    <i r="1">
      <x v="1"/>
      <x v="3"/>
      <x v="5"/>
      <x v="8"/>
      <x v="4"/>
      <x v="1"/>
      <x v="2"/>
      <x v="13"/>
      <x v="21"/>
      <x v="37"/>
    </i>
    <i r="1">
      <x v="2"/>
      <x v="1"/>
      <x/>
      <x v="3"/>
      <x v="4"/>
      <x v="4"/>
      <x v="11"/>
      <x v="15"/>
      <x v="15"/>
      <x v="19"/>
    </i>
    <i r="1">
      <x v="3"/>
      <x v="2"/>
      <x v="1"/>
      <x v="5"/>
      <x v="5"/>
      <x v="2"/>
      <x v="4"/>
      <x v="21"/>
      <x v="20"/>
      <x v="24"/>
    </i>
    <i r="1">
      <x v="4"/>
      <x/>
      <x v="4"/>
      <x v="5"/>
      <x v="4"/>
      <x v="4"/>
      <x v="11"/>
      <x v="30"/>
      <x v="25"/>
      <x v="36"/>
    </i>
    <i r="1">
      <x v="5"/>
      <x v="3"/>
      <x/>
      <x v="5"/>
      <x v="6"/>
      <x v="2"/>
      <x v="3"/>
      <x v="26"/>
      <x v="5"/>
      <x v="2"/>
    </i>
    <i r="1">
      <x v="6"/>
      <x v="4"/>
      <x v="3"/>
      <x v="1"/>
      <x/>
      <x/>
      <x/>
      <x v="12"/>
      <x v="18"/>
      <x v="35"/>
    </i>
    <i r="1">
      <x v="7"/>
      <x v="1"/>
      <x v="3"/>
      <x v="6"/>
      <x v="5"/>
      <x v="2"/>
      <x v="4"/>
      <x v="23"/>
      <x v="19"/>
      <x v="21"/>
    </i>
    <i r="1">
      <x v="8"/>
      <x v="2"/>
      <x v="5"/>
      <x v="8"/>
      <x v="4"/>
      <x v="3"/>
      <x v="7"/>
      <x v="22"/>
      <x v="4"/>
      <x v="1"/>
    </i>
    <i r="1">
      <x v="9"/>
      <x/>
      <x v="5"/>
      <x v="7"/>
      <x v="3"/>
      <x v="2"/>
      <x v="6"/>
      <x v="24"/>
      <x v="12"/>
      <x v="9"/>
    </i>
    <i>
      <x v="1"/>
      <x/>
      <x v="4"/>
      <x v="1"/>
      <x v="2"/>
      <x v="2"/>
      <x v="3"/>
      <x v="12"/>
      <x v="7"/>
      <x v="9"/>
      <x v="22"/>
    </i>
    <i r="1">
      <x v="1"/>
      <x v="3"/>
      <x/>
      <x v="2"/>
      <x v="3"/>
      <x/>
      <x/>
      <x v="4"/>
      <x/>
      <x/>
    </i>
    <i r="1">
      <x v="2"/>
      <x v="1"/>
      <x/>
      <x v="3"/>
      <x v="4"/>
      <x v="3"/>
      <x v="7"/>
      <x v="9"/>
      <x v="19"/>
      <x v="38"/>
    </i>
    <i r="1">
      <x v="3"/>
      <x v="2"/>
      <x v="1"/>
      <x/>
      <x/>
      <x v="1"/>
      <x v="7"/>
      <x v="29"/>
      <x v="23"/>
      <x v="20"/>
    </i>
    <i r="1">
      <x v="4"/>
      <x/>
      <x v="3"/>
      <x v="1"/>
      <x/>
      <x v="1"/>
      <x v="7"/>
      <x v="2"/>
      <x/>
      <x v="4"/>
    </i>
    <i r="1">
      <x v="5"/>
      <x v="3"/>
      <x v="4"/>
      <x v="4"/>
      <x v="3"/>
      <x v="4"/>
      <x v="13"/>
      <x v="23"/>
      <x v="23"/>
      <x v="27"/>
    </i>
    <i r="1">
      <x v="6"/>
      <x v="4"/>
      <x v="4"/>
      <x v="3"/>
      <x v="2"/>
      <x v="2"/>
      <x v="7"/>
      <x/>
      <x v="1"/>
      <x v="8"/>
    </i>
    <i r="1">
      <x v="7"/>
      <x v="1"/>
      <x v="5"/>
      <x v="6"/>
      <x v="2"/>
      <x v="1"/>
      <x v="3"/>
      <x v="1"/>
      <x v="2"/>
      <x v="17"/>
    </i>
    <i r="1">
      <x v="8"/>
      <x v="2"/>
      <x v="6"/>
      <x v="7"/>
      <x v="2"/>
      <x v="3"/>
      <x v="12"/>
      <x/>
      <x v="3"/>
      <x v="32"/>
    </i>
    <i r="1">
      <x v="9"/>
      <x/>
      <x v="8"/>
      <x v="9"/>
      <x v="3"/>
      <x v="4"/>
      <x v="13"/>
      <x v="17"/>
      <x v="11"/>
      <x v="13"/>
    </i>
    <i>
      <x v="2"/>
      <x/>
      <x v="4"/>
      <x/>
      <x v="4"/>
      <x v="5"/>
      <x v="1"/>
      <x v="1"/>
      <x v="18"/>
      <x v="13"/>
      <x v="14"/>
    </i>
    <i r="1">
      <x v="2"/>
      <x v="1"/>
      <x v="4"/>
      <x v="5"/>
      <x v="4"/>
      <x v="3"/>
      <x v="7"/>
      <x v="19"/>
      <x v="10"/>
      <x v="11"/>
    </i>
    <i r="1">
      <x v="3"/>
      <x v="2"/>
      <x v="5"/>
      <x v="10"/>
      <x v="6"/>
      <x v="6"/>
      <x v="12"/>
      <x v="27"/>
      <x v="14"/>
      <x v="10"/>
    </i>
    <i r="1">
      <x v="4"/>
      <x/>
      <x v="7"/>
      <x v="7"/>
      <x v="1"/>
      <x v="3"/>
      <x v="16"/>
      <x v="15"/>
      <x v="11"/>
      <x v="15"/>
    </i>
    <i r="1">
      <x v="5"/>
      <x v="3"/>
      <x v="9"/>
      <x v="9"/>
      <x v="3"/>
      <x/>
      <x/>
      <x v="28"/>
      <x v="24"/>
      <x v="31"/>
    </i>
    <i>
      <x v="3"/>
      <x/>
      <x v="4"/>
      <x v="10"/>
      <x v="11"/>
      <x v="4"/>
      <x v="2"/>
      <x v="5"/>
      <x v="10"/>
      <x v="16"/>
      <x v="29"/>
    </i>
    <i r="1">
      <x v="2"/>
      <x v="1"/>
      <x v="10"/>
      <x v="10"/>
      <x v="2"/>
      <x v="2"/>
      <x v="7"/>
      <x v="5"/>
      <x v="5"/>
      <x v="12"/>
    </i>
    <i r="1">
      <x v="3"/>
      <x v="2"/>
      <x/>
      <x v="1"/>
      <x v="2"/>
      <x v="1"/>
      <x v="3"/>
      <x v="3"/>
      <x v="4"/>
      <x v="16"/>
    </i>
    <i r="1">
      <x v="4"/>
      <x/>
      <x v="2"/>
      <x v="7"/>
      <x v="6"/>
      <x v="5"/>
      <x v="10"/>
      <x v="22"/>
      <x v="22"/>
      <x v="26"/>
    </i>
    <i r="1">
      <x v="5"/>
      <x v="3"/>
      <x v="5"/>
      <x v="6"/>
      <x v="2"/>
      <x v="4"/>
      <x v="16"/>
      <x v="13"/>
      <x v="4"/>
      <x v="5"/>
    </i>
    <i r="1">
      <x v="6"/>
      <x v="4"/>
      <x v="6"/>
      <x v="8"/>
      <x v="3"/>
      <x v="3"/>
      <x v="9"/>
      <x v="14"/>
      <x v="19"/>
      <x v="34"/>
    </i>
    <i r="1">
      <x v="7"/>
      <x v="1"/>
      <x v="6"/>
      <x v="10"/>
      <x v="5"/>
      <x v="6"/>
      <x v="14"/>
      <x v="8"/>
      <x v="4"/>
      <x v="7"/>
    </i>
    <i>
      <x v="4"/>
      <x/>
      <x v="2"/>
      <x v="9"/>
      <x v="11"/>
      <x v="6"/>
      <x v="7"/>
      <x v="15"/>
      <x v="18"/>
      <x v="19"/>
      <x v="28"/>
    </i>
    <i r="1">
      <x v="2"/>
      <x/>
      <x v="10"/>
      <x v="10"/>
      <x v="2"/>
      <x v="3"/>
      <x v="12"/>
      <x v="25"/>
      <x v="7"/>
      <x v="3"/>
    </i>
    <i r="1">
      <x v="3"/>
      <x v="3"/>
      <x v="3"/>
      <x v="6"/>
      <x v="5"/>
      <x v="4"/>
      <x v="8"/>
      <x v="20"/>
      <x v="18"/>
      <x v="25"/>
    </i>
    <i r="1">
      <x v="4"/>
      <x v="4"/>
      <x v="2"/>
      <x v="4"/>
      <x v="3"/>
      <x v="3"/>
      <x v="9"/>
      <x v="10"/>
      <x v="17"/>
      <x v="30"/>
    </i>
    <i r="1">
      <x v="5"/>
      <x v="1"/>
      <x v="4"/>
      <x v="3"/>
      <x v="2"/>
      <x v="3"/>
      <x v="12"/>
      <x v="16"/>
      <x v="7"/>
      <x v="6"/>
    </i>
    <i r="1">
      <x v="6"/>
      <x v="2"/>
      <x v="5"/>
      <x v="5"/>
      <x v="1"/>
      <x v="2"/>
      <x v="11"/>
      <x v="19"/>
      <x v="6"/>
      <x v="4"/>
    </i>
    <i r="1">
      <x v="7"/>
      <x/>
      <x v="5"/>
      <x v="8"/>
      <x v="4"/>
      <x/>
      <x/>
      <x v="11"/>
      <x v="12"/>
      <x v="18"/>
    </i>
    <i r="1">
      <x v="8"/>
      <x v="3"/>
      <x v="5"/>
      <x v="6"/>
      <x v="2"/>
      <x v="2"/>
      <x v="7"/>
      <x v="6"/>
      <x v="13"/>
      <x v="33"/>
    </i>
    <i t="grand">
      <x/>
    </i>
  </rowItems>
  <colItems count="1">
    <i/>
  </colItems>
  <formats count="13">
    <format dxfId="12">
      <pivotArea field="5" type="button" dataOnly="0" labelOnly="1" outline="0" axis="axisRow" fieldPosition="4"/>
    </format>
    <format dxfId="11">
      <pivotArea field="4" type="button" dataOnly="0" labelOnly="1" outline="0" axis="axisRow" fieldPosition="5"/>
    </format>
    <format dxfId="10">
      <pivotArea field="6" type="button" dataOnly="0" labelOnly="1" outline="0" axis="axisRow" fieldPosition="6"/>
    </format>
    <format dxfId="9">
      <pivotArea field="7" type="button" dataOnly="0" labelOnly="1" outline="0" axis="axisRow" fieldPosition="7"/>
    </format>
    <format dxfId="8">
      <pivotArea field="8" type="button" dataOnly="0" labelOnly="1" outline="0" axis="axisRow" fieldPosition="8"/>
    </format>
    <format dxfId="7">
      <pivotArea field="9" type="button" dataOnly="0" labelOnly="1" outline="0" axis="axisRow" fieldPosition="9"/>
    </format>
    <format dxfId="6">
      <pivotArea field="10" type="button" dataOnly="0" labelOnly="1" outline="0" axis="axisRow" fieldPosition="10"/>
    </format>
    <format dxfId="5">
      <pivotArea field="0" type="button" dataOnly="0" labelOnly="1" outline="0" axis="axisRow" fieldPosition="0"/>
    </format>
    <format dxfId="4">
      <pivotArea field="1" type="button" dataOnly="0" labelOnly="1" outline="0" axis="axisRow" fieldPosition="1"/>
    </format>
    <format dxfId="3">
      <pivotArea field="2" type="button" dataOnly="0" labelOnly="1" outline="0" axis="axisRow" fieldPosition="2"/>
    </format>
    <format dxfId="2">
      <pivotArea field="3" type="button" dataOnly="0" labelOnly="1" outline="0" axis="axisRow" fieldPosition="3"/>
    </format>
    <format dxfId="1">
      <pivotArea dataOnly="0" labelOnly="1" outline="0" fieldPosition="0">
        <references count="1">
          <reference field="0" count="0"/>
        </references>
      </pivotArea>
    </format>
    <format dxfId="0">
      <pivotArea dataOnly="0" labelOnly="1" grandRow="1" outline="0" fieldPosition="0"/>
    </format>
  </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_Name" xr10:uid="{CD4FD0A3-91E3-47A2-8948-F7FAC59E0D11}" sourceName="Project Name">
  <pivotTables>
    <pivotTable tabId="6" name="PivotTable1"/>
  </pivotTables>
  <data>
    <tabular pivotCacheId="548091602">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sk" xr10:uid="{9D65FF7A-5AC0-4A5F-8932-E740884B1B5D}" sourceName="Task">
  <pivotTables>
    <pivotTable tabId="6" name="PivotTable1"/>
  </pivotTables>
  <data>
    <tabular pivotCacheId="548091602">
      <items count="10">
        <i x="0" s="1"/>
        <i x="9" s="1"/>
        <i x="1" s="1"/>
        <i x="2" s="1"/>
        <i x="3" s="1"/>
        <i x="4" s="1"/>
        <i x="5" s="1"/>
        <i x="6" s="1"/>
        <i x="7" s="1"/>
        <i x="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ed_To" xr10:uid="{FECEB167-98C8-42A1-8AD6-1A2287135AB6}" sourceName="Assigned To">
  <pivotTables>
    <pivotTable tabId="6" name="PivotTable1"/>
  </pivotTables>
  <data>
    <tabular pivotCacheId="548091602">
      <items count="5">
        <i x="3" s="1"/>
        <i x="1" s="1"/>
        <i x="2"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Name" xr10:uid="{0D54C177-B26F-4F32-B04B-F208F5C807A2}" cache="Slicer_Project_Name" caption="Client" columnCount="5" rowHeight="260350"/>
  <slicer name="Task" xr10:uid="{01997AEE-F040-47D4-B251-19E93B43B039}" cache="Slicer_Task" caption="Task" columnCount="4" style="SlicerStyleOther2" rowHeight="260350"/>
  <slicer name="Assigned To" xr10:uid="{00B3F056-4AD3-42D0-9FF3-F0727FB755D7}" cache="Slicer_Assigned_To" caption="Assigned To" columnCount="5" style="SlicerStyleLight2"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1BDB5B-D218-5249-A14C-8DFC0AC8FBF7}" name="TaskList" displayName="TaskList" ref="A1:L41" totalsRowShown="0" headerRowDxfId="18">
  <autoFilter ref="A1:L41" xr:uid="{06D1C453-C6D9-4643-A71D-34C78BF77566}"/>
  <tableColumns count="12">
    <tableColumn id="1" xr3:uid="{60D009B6-7C31-4A40-AA3D-000491400D5B}" name="Project Name"/>
    <tableColumn id="2" xr3:uid="{2F2735D1-F59B-A041-BBFB-BE4377535528}" name="Task"/>
    <tableColumn id="3" xr3:uid="{2741A298-1AE2-4B43-A7B4-A5918FF6AE85}" name="Assigned To"/>
    <tableColumn id="4" xr3:uid="{963E5949-DF92-0A47-9EBB-2D4C7E89D33F}" name="Start Date" dataDxfId="17"/>
    <tableColumn id="5" xr3:uid="{1ABF7456-7FC0-6D40-96BD-AD1AF7D7AAF6}" name="ETA (Days)"/>
    <tableColumn id="6" xr3:uid="{9A2F7223-7257-D049-B73B-EDE5CC772E55}" name="Expected Closure Date" dataDxfId="16">
      <calculatedColumnFormula>WORKDAY(TaskList[[#This Row],[Start Date]],TaskList[[#This Row],[ETA (Days)]])</calculatedColumnFormula>
    </tableColumn>
    <tableColumn id="7" xr3:uid="{E938E516-D3F0-C34D-A162-ADBA95A12B62}" name="Days compledted Reported"/>
    <tableColumn id="8" xr3:uid="{24D6B291-F828-BF43-B73D-D00E05A15890}" name="Progress">
      <calculatedColumnFormula>TaskList[[#This Row],[Days compledted Reported]]/TaskList[[#This Row],[ETA (Days)]]</calculatedColumnFormula>
    </tableColumn>
    <tableColumn id="9" xr3:uid="{EA0A40F6-2BE5-BB43-9855-6E589FEB0707}" name="Allocated Budget" dataDxfId="15"/>
    <tableColumn id="10" xr3:uid="{0A95C0A0-06CD-2345-BEB7-1FA6FD307358}" name="Actual Till Date" dataDxfId="14"/>
    <tableColumn id="12" xr3:uid="{606DFC57-CD6C-704B-A8A9-832987C0BCDC}" name="% Budget Consumed">
      <calculatedColumnFormula>TaskList[[#This Row],[Actual Till Date]]/TaskList[[#This Row],[Allocated Budget]]</calculatedColumnFormula>
    </tableColumn>
    <tableColumn id="13" xr3:uid="{E0F261C9-356E-3941-A8C5-FFBE14BF9706}" name="Task Status" dataDxfId="13">
      <calculatedColumnFormula>IF(TaskList[[#This Row],[Progress]]=0,"Not Started",IF(TaskList[[#This Row],[Progress]]=1,"Completed","In Progress"))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B47E1-A79B-6049-90FB-CCB85EE431FE}">
  <sheetPr codeName="Sheet1"/>
  <dimension ref="A1:L41"/>
  <sheetViews>
    <sheetView topLeftCell="A15" zoomScale="88" workbookViewId="0">
      <selection activeCell="D2" sqref="D2"/>
    </sheetView>
  </sheetViews>
  <sheetFormatPr defaultColWidth="11.19921875" defaultRowHeight="15.6" x14ac:dyDescent="0.3"/>
  <cols>
    <col min="1" max="1" width="14.796875" bestFit="1" customWidth="1"/>
    <col min="2" max="2" width="11.69921875" bestFit="1" customWidth="1"/>
    <col min="3" max="3" width="13.296875" style="1" customWidth="1"/>
    <col min="4" max="4" width="15.296875" bestFit="1" customWidth="1"/>
    <col min="5" max="5" width="12.69921875" style="1" customWidth="1"/>
    <col min="6" max="6" width="22.296875" customWidth="1"/>
    <col min="7" max="7" width="25.796875" customWidth="1"/>
    <col min="8" max="8" width="15.296875" customWidth="1"/>
    <col min="9" max="9" width="17.5" customWidth="1"/>
    <col min="10" max="10" width="16.19921875" customWidth="1"/>
    <col min="11" max="11" width="20.69921875" bestFit="1" customWidth="1"/>
    <col min="12" max="12" width="18.59765625" customWidth="1"/>
  </cols>
  <sheetData>
    <row r="1" spans="1:12" x14ac:dyDescent="0.3">
      <c r="A1" s="2" t="s">
        <v>27</v>
      </c>
      <c r="B1" s="2" t="s">
        <v>0</v>
      </c>
      <c r="C1" s="2" t="s">
        <v>1</v>
      </c>
      <c r="D1" s="3" t="s">
        <v>2</v>
      </c>
      <c r="E1" s="2" t="s">
        <v>3</v>
      </c>
      <c r="F1" s="3" t="s">
        <v>4</v>
      </c>
      <c r="G1" s="2" t="s">
        <v>5</v>
      </c>
      <c r="H1" s="3" t="s">
        <v>16</v>
      </c>
      <c r="I1" s="2" t="s">
        <v>17</v>
      </c>
      <c r="J1" s="3" t="s">
        <v>18</v>
      </c>
      <c r="K1" s="3" t="s">
        <v>20</v>
      </c>
      <c r="L1" s="3" t="s">
        <v>21</v>
      </c>
    </row>
    <row r="2" spans="1:12" x14ac:dyDescent="0.3">
      <c r="A2" t="s">
        <v>6</v>
      </c>
      <c r="B2" t="s">
        <v>30</v>
      </c>
      <c r="C2" t="s">
        <v>11</v>
      </c>
      <c r="D2" s="1">
        <v>44244</v>
      </c>
      <c r="E2">
        <v>4</v>
      </c>
      <c r="F2" s="1">
        <f>WORKDAY(TaskList[[#This Row],[Start Date]],TaskList[[#This Row],[ETA (Days)]])</f>
        <v>44250</v>
      </c>
      <c r="G2">
        <v>3</v>
      </c>
      <c r="H2" s="4">
        <f>TaskList[[#This Row],[Days compledted Reported]]/TaskList[[#This Row],[ETA (Days)]]</f>
        <v>0.75</v>
      </c>
      <c r="I2">
        <v>30</v>
      </c>
      <c r="J2">
        <v>21</v>
      </c>
      <c r="K2" s="4">
        <f>TaskList[[#This Row],[Actual Till Date]]/TaskList[[#This Row],[Allocated Budget]]</f>
        <v>0.7</v>
      </c>
      <c r="L2" t="str">
        <f>IF(TaskList[[#This Row],[Progress]]=0,"Not Started",IF(TaskList[[#This Row],[Progress]]=1,"Completed","In Progress"))</f>
        <v>In Progress</v>
      </c>
    </row>
    <row r="3" spans="1:12" x14ac:dyDescent="0.3">
      <c r="A3" t="s">
        <v>6</v>
      </c>
      <c r="B3" t="s">
        <v>31</v>
      </c>
      <c r="C3" t="s">
        <v>12</v>
      </c>
      <c r="D3" s="1">
        <v>44244</v>
      </c>
      <c r="E3">
        <v>6</v>
      </c>
      <c r="F3" s="1">
        <f>WORKDAY(TaskList[[#This Row],[Start Date]],TaskList[[#This Row],[ETA (Days)]])</f>
        <v>44252</v>
      </c>
      <c r="G3">
        <v>4</v>
      </c>
      <c r="H3" s="4">
        <f>TaskList[[#This Row],[Days compledted Reported]]/TaskList[[#This Row],[ETA (Days)]]</f>
        <v>0.66666666666666663</v>
      </c>
      <c r="I3">
        <v>52</v>
      </c>
      <c r="J3">
        <v>33</v>
      </c>
      <c r="K3" s="4">
        <f>TaskList[[#This Row],[Actual Till Date]]/TaskList[[#This Row],[Allocated Budget]]</f>
        <v>0.63461538461538458</v>
      </c>
      <c r="L3" t="str">
        <f>IF(TaskList[[#This Row],[Progress]]=0,"Not Started",IF(TaskList[[#This Row],[Progress]]=1,"Completed","In Progress"))</f>
        <v>In Progress</v>
      </c>
    </row>
    <row r="4" spans="1:12" x14ac:dyDescent="0.3">
      <c r="A4" t="s">
        <v>6</v>
      </c>
      <c r="B4" t="s">
        <v>32</v>
      </c>
      <c r="C4" t="s">
        <v>13</v>
      </c>
      <c r="D4" s="1">
        <v>44245</v>
      </c>
      <c r="E4">
        <v>7</v>
      </c>
      <c r="F4" s="1">
        <f>WORKDAY(TaskList[[#This Row],[Start Date]],TaskList[[#This Row],[ETA (Days)]])</f>
        <v>44256</v>
      </c>
      <c r="G4">
        <v>2</v>
      </c>
      <c r="H4" s="4">
        <f>TaskList[[#This Row],[Days compledted Reported]]/TaskList[[#This Row],[ETA (Days)]]</f>
        <v>0.2857142857142857</v>
      </c>
      <c r="I4">
        <v>64</v>
      </c>
      <c r="J4">
        <v>46</v>
      </c>
      <c r="K4" s="4">
        <f>TaskList[[#This Row],[Actual Till Date]]/TaskList[[#This Row],[Allocated Budget]]</f>
        <v>0.71875</v>
      </c>
      <c r="L4" t="str">
        <f>IF(TaskList[[#This Row],[Progress]]=0,"Not Started",IF(TaskList[[#This Row],[Progress]]=1,"Completed","In Progress"))</f>
        <v>In Progress</v>
      </c>
    </row>
    <row r="5" spans="1:12" x14ac:dyDescent="0.3">
      <c r="A5" t="s">
        <v>6</v>
      </c>
      <c r="B5" t="s">
        <v>33</v>
      </c>
      <c r="C5" t="s">
        <v>14</v>
      </c>
      <c r="D5" s="1">
        <v>44248</v>
      </c>
      <c r="E5">
        <v>6</v>
      </c>
      <c r="F5" s="1">
        <f>WORKDAY(TaskList[[#This Row],[Start Date]],TaskList[[#This Row],[ETA (Days)]])</f>
        <v>44256</v>
      </c>
      <c r="G5">
        <v>4</v>
      </c>
      <c r="H5" s="4">
        <f>TaskList[[#This Row],[Days compledted Reported]]/TaskList[[#This Row],[ETA (Days)]]</f>
        <v>0.66666666666666663</v>
      </c>
      <c r="I5">
        <v>80</v>
      </c>
      <c r="J5">
        <v>72</v>
      </c>
      <c r="K5" s="4">
        <f>TaskList[[#This Row],[Actual Till Date]]/TaskList[[#This Row],[Allocated Budget]]</f>
        <v>0.9</v>
      </c>
      <c r="L5" t="str">
        <f>IF(TaskList[[#This Row],[Progress]]=0,"Not Started",IF(TaskList[[#This Row],[Progress]]=1,"Completed","In Progress"))</f>
        <v>In Progress</v>
      </c>
    </row>
    <row r="6" spans="1:12" x14ac:dyDescent="0.3">
      <c r="A6" t="s">
        <v>6</v>
      </c>
      <c r="B6" t="s">
        <v>34</v>
      </c>
      <c r="C6" t="s">
        <v>15</v>
      </c>
      <c r="D6" s="1">
        <v>44244</v>
      </c>
      <c r="E6">
        <v>8</v>
      </c>
      <c r="F6" s="1">
        <f>WORKDAY(TaskList[[#This Row],[Start Date]],TaskList[[#This Row],[ETA (Days)]])</f>
        <v>44256</v>
      </c>
      <c r="G6">
        <v>2</v>
      </c>
      <c r="H6" s="4">
        <f>TaskList[[#This Row],[Days compledted Reported]]/TaskList[[#This Row],[ETA (Days)]]</f>
        <v>0.25</v>
      </c>
      <c r="I6">
        <v>72</v>
      </c>
      <c r="J6">
        <v>14</v>
      </c>
      <c r="K6" s="4">
        <f>TaskList[[#This Row],[Actual Till Date]]/TaskList[[#This Row],[Allocated Budget]]</f>
        <v>0.19444444444444445</v>
      </c>
      <c r="L6" t="str">
        <f>IF(TaskList[[#This Row],[Progress]]=0,"Not Started",IF(TaskList[[#This Row],[Progress]]=1,"Completed","In Progress"))</f>
        <v>In Progress</v>
      </c>
    </row>
    <row r="7" spans="1:12" x14ac:dyDescent="0.3">
      <c r="A7" t="s">
        <v>6</v>
      </c>
      <c r="B7" t="s">
        <v>35</v>
      </c>
      <c r="C7" t="s">
        <v>11</v>
      </c>
      <c r="D7" s="1">
        <v>44247</v>
      </c>
      <c r="E7">
        <v>2</v>
      </c>
      <c r="F7" s="1">
        <f>WORKDAY(TaskList[[#This Row],[Start Date]],TaskList[[#This Row],[ETA (Days)]])</f>
        <v>44250</v>
      </c>
      <c r="G7">
        <v>0</v>
      </c>
      <c r="H7" s="4">
        <f>TaskList[[#This Row],[Days compledted Reported]]/TaskList[[#This Row],[ETA (Days)]]</f>
        <v>0</v>
      </c>
      <c r="I7">
        <v>49</v>
      </c>
      <c r="J7">
        <v>44</v>
      </c>
      <c r="K7" s="4">
        <f>TaskList[[#This Row],[Actual Till Date]]/TaskList[[#This Row],[Allocated Budget]]</f>
        <v>0.89795918367346939</v>
      </c>
      <c r="L7" t="str">
        <f>IF(TaskList[[#This Row],[Progress]]=0,"Not Started",IF(TaskList[[#This Row],[Progress]]=1,"Completed","In Progress"))</f>
        <v>Not Started</v>
      </c>
    </row>
    <row r="8" spans="1:12" x14ac:dyDescent="0.3">
      <c r="A8" t="s">
        <v>6</v>
      </c>
      <c r="B8" t="s">
        <v>36</v>
      </c>
      <c r="C8" t="s">
        <v>12</v>
      </c>
      <c r="D8" s="1">
        <v>44247</v>
      </c>
      <c r="E8">
        <v>7</v>
      </c>
      <c r="F8" s="1">
        <f>WORKDAY(TaskList[[#This Row],[Start Date]],TaskList[[#This Row],[ETA (Days)]])</f>
        <v>44257</v>
      </c>
      <c r="G8">
        <v>2</v>
      </c>
      <c r="H8" s="4">
        <f>TaskList[[#This Row],[Days compledted Reported]]/TaskList[[#This Row],[ETA (Days)]]</f>
        <v>0.2857142857142857</v>
      </c>
      <c r="I8">
        <v>68</v>
      </c>
      <c r="J8">
        <v>45</v>
      </c>
      <c r="K8" s="4">
        <f>TaskList[[#This Row],[Actual Till Date]]/TaskList[[#This Row],[Allocated Budget]]</f>
        <v>0.66176470588235292</v>
      </c>
      <c r="L8" t="str">
        <f>IF(TaskList[[#This Row],[Progress]]=0,"Not Started",IF(TaskList[[#This Row],[Progress]]=1,"Completed","In Progress"))</f>
        <v>In Progress</v>
      </c>
    </row>
    <row r="9" spans="1:12" x14ac:dyDescent="0.3">
      <c r="A9" t="s">
        <v>6</v>
      </c>
      <c r="B9" t="s">
        <v>37</v>
      </c>
      <c r="C9" t="s">
        <v>13</v>
      </c>
      <c r="D9" s="1">
        <v>44251</v>
      </c>
      <c r="E9">
        <v>6</v>
      </c>
      <c r="F9" s="1">
        <f>WORKDAY(TaskList[[#This Row],[Start Date]],TaskList[[#This Row],[ETA (Days)]])</f>
        <v>44259</v>
      </c>
      <c r="G9">
        <v>3</v>
      </c>
      <c r="H9" s="4">
        <f>TaskList[[#This Row],[Days compledted Reported]]/TaskList[[#This Row],[ETA (Days)]]</f>
        <v>0.5</v>
      </c>
      <c r="I9">
        <v>67</v>
      </c>
      <c r="J9">
        <v>13</v>
      </c>
      <c r="K9" s="4">
        <f>TaskList[[#This Row],[Actual Till Date]]/TaskList[[#This Row],[Allocated Budget]]</f>
        <v>0.19402985074626866</v>
      </c>
      <c r="L9" t="str">
        <f>IF(TaskList[[#This Row],[Progress]]=0,"Not Started",IF(TaskList[[#This Row],[Progress]]=1,"Completed","In Progress"))</f>
        <v>In Progress</v>
      </c>
    </row>
    <row r="10" spans="1:12" x14ac:dyDescent="0.3">
      <c r="A10" t="s">
        <v>6</v>
      </c>
      <c r="B10" t="s">
        <v>38</v>
      </c>
      <c r="C10" t="s">
        <v>14</v>
      </c>
      <c r="D10" s="1">
        <v>44251</v>
      </c>
      <c r="E10">
        <v>5</v>
      </c>
      <c r="F10" s="1">
        <f>WORKDAY(TaskList[[#This Row],[Start Date]],TaskList[[#This Row],[ETA (Days)]])</f>
        <v>44258</v>
      </c>
      <c r="G10">
        <v>2</v>
      </c>
      <c r="H10" s="4">
        <f>TaskList[[#This Row],[Days compledted Reported]]/TaskList[[#This Row],[ETA (Days)]]</f>
        <v>0.4</v>
      </c>
      <c r="I10">
        <v>69</v>
      </c>
      <c r="J10">
        <v>30</v>
      </c>
      <c r="K10" s="4">
        <f>TaskList[[#This Row],[Actual Till Date]]/TaskList[[#This Row],[Allocated Budget]]</f>
        <v>0.43478260869565216</v>
      </c>
      <c r="L10" t="str">
        <f>IF(TaskList[[#This Row],[Progress]]=0,"Not Started",IF(TaskList[[#This Row],[Progress]]=1,"Completed","In Progress"))</f>
        <v>In Progress</v>
      </c>
    </row>
    <row r="11" spans="1:12" x14ac:dyDescent="0.3">
      <c r="A11" t="s">
        <v>6</v>
      </c>
      <c r="B11" t="s">
        <v>39</v>
      </c>
      <c r="C11" t="s">
        <v>15</v>
      </c>
      <c r="D11" s="1">
        <v>44251</v>
      </c>
      <c r="E11">
        <v>6</v>
      </c>
      <c r="F11" s="1">
        <f>WORKDAY(TaskList[[#This Row],[Start Date]],TaskList[[#This Row],[ETA (Days)]])</f>
        <v>44259</v>
      </c>
      <c r="G11">
        <v>1</v>
      </c>
      <c r="H11" s="4">
        <f>TaskList[[#This Row],[Days compledted Reported]]/TaskList[[#This Row],[ETA (Days)]]</f>
        <v>0.16666666666666666</v>
      </c>
      <c r="I11">
        <v>50</v>
      </c>
      <c r="J11">
        <v>48</v>
      </c>
      <c r="K11" s="4">
        <f>TaskList[[#This Row],[Actual Till Date]]/TaskList[[#This Row],[Allocated Budget]]</f>
        <v>0.96</v>
      </c>
      <c r="L11" t="str">
        <f>IF(TaskList[[#This Row],[Progress]]=0,"Not Started",IF(TaskList[[#This Row],[Progress]]=1,"Completed","In Progress"))</f>
        <v>In Progress</v>
      </c>
    </row>
    <row r="12" spans="1:12" x14ac:dyDescent="0.3">
      <c r="A12" t="s">
        <v>7</v>
      </c>
      <c r="B12" t="s">
        <v>30</v>
      </c>
      <c r="C12" t="s">
        <v>11</v>
      </c>
      <c r="D12" s="1">
        <v>44245</v>
      </c>
      <c r="E12">
        <v>4</v>
      </c>
      <c r="F12" s="1">
        <f>WORKDAY(TaskList[[#This Row],[Start Date]],TaskList[[#This Row],[ETA (Days)]])</f>
        <v>44251</v>
      </c>
      <c r="G12">
        <v>3</v>
      </c>
      <c r="H12" s="4">
        <f>TaskList[[#This Row],[Days compledted Reported]]/TaskList[[#This Row],[ETA (Days)]]</f>
        <v>0.75</v>
      </c>
      <c r="I12">
        <v>37</v>
      </c>
      <c r="J12">
        <v>25</v>
      </c>
      <c r="K12" s="4">
        <f>TaskList[[#This Row],[Actual Till Date]]/TaskList[[#This Row],[Allocated Budget]]</f>
        <v>0.67567567567567566</v>
      </c>
      <c r="L12" t="str">
        <f>IF(TaskList[[#This Row],[Progress]]=0,"Not Started",IF(TaskList[[#This Row],[Progress]]=1,"Completed","In Progress"))</f>
        <v>In Progress</v>
      </c>
    </row>
    <row r="13" spans="1:12" x14ac:dyDescent="0.3">
      <c r="A13" t="s">
        <v>7</v>
      </c>
      <c r="B13" t="s">
        <v>31</v>
      </c>
      <c r="C13" t="s">
        <v>12</v>
      </c>
      <c r="D13" s="1">
        <v>44244</v>
      </c>
      <c r="E13">
        <v>6</v>
      </c>
      <c r="F13" s="1">
        <f>WORKDAY(TaskList[[#This Row],[Start Date]],TaskList[[#This Row],[ETA (Days)]])</f>
        <v>44252</v>
      </c>
      <c r="G13">
        <v>3</v>
      </c>
      <c r="H13" s="4">
        <f>TaskList[[#This Row],[Days compledted Reported]]/TaskList[[#This Row],[ETA (Days)]]</f>
        <v>0.5</v>
      </c>
      <c r="I13">
        <v>46</v>
      </c>
      <c r="J13">
        <v>45</v>
      </c>
      <c r="K13" s="4">
        <f>TaskList[[#This Row],[Actual Till Date]]/TaskList[[#This Row],[Allocated Budget]]</f>
        <v>0.97826086956521741</v>
      </c>
      <c r="L13" t="str">
        <f>IF(TaskList[[#This Row],[Progress]]=0,"Not Started",IF(TaskList[[#This Row],[Progress]]=1,"Completed","In Progress"))</f>
        <v>In Progress</v>
      </c>
    </row>
    <row r="14" spans="1:12" x14ac:dyDescent="0.3">
      <c r="A14" t="s">
        <v>7</v>
      </c>
      <c r="B14" t="s">
        <v>32</v>
      </c>
      <c r="C14" t="s">
        <v>13</v>
      </c>
      <c r="D14" s="1">
        <v>44245</v>
      </c>
      <c r="E14">
        <v>2</v>
      </c>
      <c r="F14" s="1">
        <f>WORKDAY(TaskList[[#This Row],[Start Date]],TaskList[[#This Row],[ETA (Days)]])</f>
        <v>44249</v>
      </c>
      <c r="G14">
        <v>1</v>
      </c>
      <c r="H14" s="4">
        <f>TaskList[[#This Row],[Days compledted Reported]]/TaskList[[#This Row],[ETA (Days)]]</f>
        <v>0.5</v>
      </c>
      <c r="I14">
        <v>79</v>
      </c>
      <c r="J14">
        <v>51</v>
      </c>
      <c r="K14" s="4">
        <f>TaskList[[#This Row],[Actual Till Date]]/TaskList[[#This Row],[Allocated Budget]]</f>
        <v>0.64556962025316456</v>
      </c>
      <c r="L14" t="str">
        <f>IF(TaskList[[#This Row],[Progress]]=0,"Not Started",IF(TaskList[[#This Row],[Progress]]=1,"Completed","In Progress"))</f>
        <v>In Progress</v>
      </c>
    </row>
    <row r="15" spans="1:12" x14ac:dyDescent="0.3">
      <c r="A15" t="s">
        <v>7</v>
      </c>
      <c r="B15" t="s">
        <v>33</v>
      </c>
      <c r="C15" t="s">
        <v>14</v>
      </c>
      <c r="D15" s="1">
        <v>44247</v>
      </c>
      <c r="E15">
        <v>2</v>
      </c>
      <c r="F15" s="1">
        <f>WORKDAY(TaskList[[#This Row],[Start Date]],TaskList[[#This Row],[ETA (Days)]])</f>
        <v>44250</v>
      </c>
      <c r="G15">
        <v>1</v>
      </c>
      <c r="H15" s="4">
        <f>TaskList[[#This Row],[Days compledted Reported]]/TaskList[[#This Row],[ETA (Days)]]</f>
        <v>0.5</v>
      </c>
      <c r="I15">
        <v>20</v>
      </c>
      <c r="J15">
        <v>5</v>
      </c>
      <c r="K15" s="4">
        <f>TaskList[[#This Row],[Actual Till Date]]/TaskList[[#This Row],[Allocated Budget]]</f>
        <v>0.25</v>
      </c>
      <c r="L15" t="str">
        <f>IF(TaskList[[#This Row],[Progress]]=0,"Not Started",IF(TaskList[[#This Row],[Progress]]=1,"Completed","In Progress"))</f>
        <v>In Progress</v>
      </c>
    </row>
    <row r="16" spans="1:12" x14ac:dyDescent="0.3">
      <c r="A16" t="s">
        <v>7</v>
      </c>
      <c r="B16" t="s">
        <v>34</v>
      </c>
      <c r="C16" t="s">
        <v>15</v>
      </c>
      <c r="D16" s="1">
        <v>44248</v>
      </c>
      <c r="E16">
        <v>5</v>
      </c>
      <c r="F16" s="1">
        <f>WORKDAY(TaskList[[#This Row],[Start Date]],TaskList[[#This Row],[ETA (Days)]])</f>
        <v>44253</v>
      </c>
      <c r="G16">
        <v>4</v>
      </c>
      <c r="H16" s="4">
        <f>TaskList[[#This Row],[Days compledted Reported]]/TaskList[[#This Row],[ETA (Days)]]</f>
        <v>0.8</v>
      </c>
      <c r="I16">
        <v>68</v>
      </c>
      <c r="J16">
        <v>51</v>
      </c>
      <c r="K16" s="4">
        <f>TaskList[[#This Row],[Actual Till Date]]/TaskList[[#This Row],[Allocated Budget]]</f>
        <v>0.75</v>
      </c>
      <c r="L16" t="str">
        <f>IF(TaskList[[#This Row],[Progress]]=0,"Not Started",IF(TaskList[[#This Row],[Progress]]=1,"Completed","In Progress"))</f>
        <v>In Progress</v>
      </c>
    </row>
    <row r="17" spans="1:12" x14ac:dyDescent="0.3">
      <c r="A17" t="s">
        <v>7</v>
      </c>
      <c r="B17" t="s">
        <v>35</v>
      </c>
      <c r="C17" t="s">
        <v>11</v>
      </c>
      <c r="D17" s="1">
        <v>44248</v>
      </c>
      <c r="E17">
        <v>4</v>
      </c>
      <c r="F17" s="1">
        <f>WORKDAY(TaskList[[#This Row],[Start Date]],TaskList[[#This Row],[ETA (Days)]])</f>
        <v>44252</v>
      </c>
      <c r="G17">
        <v>2</v>
      </c>
      <c r="H17" s="4">
        <f>TaskList[[#This Row],[Days compledted Reported]]/TaskList[[#This Row],[ETA (Days)]]</f>
        <v>0.5</v>
      </c>
      <c r="I17">
        <v>14</v>
      </c>
      <c r="J17">
        <v>6</v>
      </c>
      <c r="K17" s="4">
        <f>TaskList[[#This Row],[Actual Till Date]]/TaskList[[#This Row],[Allocated Budget]]</f>
        <v>0.42857142857142855</v>
      </c>
      <c r="L17" t="str">
        <f>IF(TaskList[[#This Row],[Progress]]=0,"Not Started",IF(TaskList[[#This Row],[Progress]]=1,"Completed","In Progress"))</f>
        <v>In Progress</v>
      </c>
    </row>
    <row r="18" spans="1:12" x14ac:dyDescent="0.3">
      <c r="A18" t="s">
        <v>7</v>
      </c>
      <c r="B18" t="s">
        <v>36</v>
      </c>
      <c r="C18" t="s">
        <v>12</v>
      </c>
      <c r="D18" s="1">
        <v>44251</v>
      </c>
      <c r="E18">
        <v>4</v>
      </c>
      <c r="F18" s="1">
        <f>WORKDAY(TaskList[[#This Row],[Start Date]],TaskList[[#This Row],[ETA (Days)]])</f>
        <v>44257</v>
      </c>
      <c r="G18">
        <v>1</v>
      </c>
      <c r="H18" s="4">
        <f>TaskList[[#This Row],[Days compledted Reported]]/TaskList[[#This Row],[ETA (Days)]]</f>
        <v>0.25</v>
      </c>
      <c r="I18">
        <v>19</v>
      </c>
      <c r="J18">
        <v>11</v>
      </c>
      <c r="K18" s="4">
        <f>TaskList[[#This Row],[Actual Till Date]]/TaskList[[#This Row],[Allocated Budget]]</f>
        <v>0.57894736842105265</v>
      </c>
      <c r="L18" t="str">
        <f>IF(TaskList[[#This Row],[Progress]]=0,"Not Started",IF(TaskList[[#This Row],[Progress]]=1,"Completed","In Progress"))</f>
        <v>In Progress</v>
      </c>
    </row>
    <row r="19" spans="1:12" x14ac:dyDescent="0.3">
      <c r="A19" t="s">
        <v>7</v>
      </c>
      <c r="B19" t="s">
        <v>37</v>
      </c>
      <c r="C19" t="s">
        <v>13</v>
      </c>
      <c r="D19" s="1">
        <v>44252</v>
      </c>
      <c r="E19">
        <v>4</v>
      </c>
      <c r="F19" s="1">
        <f>WORKDAY(TaskList[[#This Row],[Start Date]],TaskList[[#This Row],[ETA (Days)]])</f>
        <v>44258</v>
      </c>
      <c r="G19">
        <v>3</v>
      </c>
      <c r="H19" s="4">
        <f>TaskList[[#This Row],[Days compledted Reported]]/TaskList[[#This Row],[ETA (Days)]]</f>
        <v>0.75</v>
      </c>
      <c r="I19">
        <v>14</v>
      </c>
      <c r="J19">
        <v>12</v>
      </c>
      <c r="K19" s="4">
        <f>TaskList[[#This Row],[Actual Till Date]]/TaskList[[#This Row],[Allocated Budget]]</f>
        <v>0.8571428571428571</v>
      </c>
      <c r="L19" t="str">
        <f>IF(TaskList[[#This Row],[Progress]]=0,"Not Started",IF(TaskList[[#This Row],[Progress]]=1,"Completed","In Progress"))</f>
        <v>In Progress</v>
      </c>
    </row>
    <row r="20" spans="1:12" x14ac:dyDescent="0.3">
      <c r="A20" t="s">
        <v>7</v>
      </c>
      <c r="B20" t="s">
        <v>38</v>
      </c>
      <c r="C20" t="s">
        <v>14</v>
      </c>
      <c r="D20" s="1">
        <v>44254</v>
      </c>
      <c r="E20">
        <v>5</v>
      </c>
      <c r="F20" s="1">
        <f>WORKDAY(TaskList[[#This Row],[Start Date]],TaskList[[#This Row],[ETA (Days)]])</f>
        <v>44260</v>
      </c>
      <c r="G20">
        <v>4</v>
      </c>
      <c r="H20" s="4">
        <f>TaskList[[#This Row],[Days compledted Reported]]/TaskList[[#This Row],[ETA (Days)]]</f>
        <v>0.8</v>
      </c>
      <c r="I20">
        <v>58</v>
      </c>
      <c r="J20">
        <v>28</v>
      </c>
      <c r="K20" s="4">
        <f>TaskList[[#This Row],[Actual Till Date]]/TaskList[[#This Row],[Allocated Budget]]</f>
        <v>0.48275862068965519</v>
      </c>
      <c r="L20" t="str">
        <f>IF(TaskList[[#This Row],[Progress]]=0,"Not Started",IF(TaskList[[#This Row],[Progress]]=1,"Completed","In Progress"))</f>
        <v>In Progress</v>
      </c>
    </row>
    <row r="21" spans="1:12" x14ac:dyDescent="0.3">
      <c r="A21" t="s">
        <v>7</v>
      </c>
      <c r="B21" t="s">
        <v>39</v>
      </c>
      <c r="C21" t="s">
        <v>15</v>
      </c>
      <c r="D21" s="1">
        <v>44244</v>
      </c>
      <c r="E21">
        <v>5</v>
      </c>
      <c r="F21" s="1">
        <f>WORKDAY(TaskList[[#This Row],[Start Date]],TaskList[[#This Row],[ETA (Days)]])</f>
        <v>44251</v>
      </c>
      <c r="G21">
        <v>0</v>
      </c>
      <c r="H21" s="4">
        <f>TaskList[[#This Row],[Days compledted Reported]]/TaskList[[#This Row],[ETA (Days)]]</f>
        <v>0</v>
      </c>
      <c r="I21">
        <v>26</v>
      </c>
      <c r="J21">
        <v>5</v>
      </c>
      <c r="K21" s="4">
        <f>TaskList[[#This Row],[Actual Till Date]]/TaskList[[#This Row],[Allocated Budget]]</f>
        <v>0.19230769230769232</v>
      </c>
      <c r="L21" t="str">
        <f>IF(TaskList[[#This Row],[Progress]]=0,"Not Started",IF(TaskList[[#This Row],[Progress]]=1,"Completed","In Progress"))</f>
        <v>Not Started</v>
      </c>
    </row>
    <row r="22" spans="1:12" x14ac:dyDescent="0.3">
      <c r="A22" t="s">
        <v>8</v>
      </c>
      <c r="B22" t="s">
        <v>30</v>
      </c>
      <c r="C22" t="s">
        <v>11</v>
      </c>
      <c r="D22" s="1">
        <v>44244</v>
      </c>
      <c r="E22">
        <v>7</v>
      </c>
      <c r="F22" s="1">
        <f>WORKDAY(TaskList[[#This Row],[Start Date]],TaskList[[#This Row],[ETA (Days)]])</f>
        <v>44253</v>
      </c>
      <c r="G22">
        <v>1</v>
      </c>
      <c r="H22" s="4">
        <f>TaskList[[#This Row],[Days compledted Reported]]/TaskList[[#This Row],[ETA (Days)]]</f>
        <v>0.14285714285714285</v>
      </c>
      <c r="I22">
        <v>59</v>
      </c>
      <c r="J22">
        <v>31</v>
      </c>
      <c r="K22" s="4">
        <f>TaskList[[#This Row],[Actual Till Date]]/TaskList[[#This Row],[Allocated Budget]]</f>
        <v>0.52542372881355937</v>
      </c>
      <c r="L22" t="str">
        <f>IF(TaskList[[#This Row],[Progress]]=0,"Not Started",IF(TaskList[[#This Row],[Progress]]=1,"Completed","In Progress"))</f>
        <v>In Progress</v>
      </c>
    </row>
    <row r="23" spans="1:12" x14ac:dyDescent="0.3">
      <c r="A23" t="s">
        <v>8</v>
      </c>
      <c r="B23" t="s">
        <v>31</v>
      </c>
      <c r="C23" t="s">
        <v>12</v>
      </c>
      <c r="D23" s="1">
        <v>44248</v>
      </c>
      <c r="E23">
        <v>6</v>
      </c>
      <c r="F23" s="1">
        <f>WORKDAY(TaskList[[#This Row],[Start Date]],TaskList[[#This Row],[ETA (Days)]])</f>
        <v>44256</v>
      </c>
      <c r="G23">
        <v>3</v>
      </c>
      <c r="H23" s="4">
        <f>TaskList[[#This Row],[Days compledted Reported]]/TaskList[[#This Row],[ETA (Days)]]</f>
        <v>0.5</v>
      </c>
      <c r="I23">
        <v>60</v>
      </c>
      <c r="J23">
        <v>27</v>
      </c>
      <c r="K23" s="4">
        <f>TaskList[[#This Row],[Actual Till Date]]/TaskList[[#This Row],[Allocated Budget]]</f>
        <v>0.45</v>
      </c>
      <c r="L23" t="str">
        <f>IF(TaskList[[#This Row],[Progress]]=0,"Not Started",IF(TaskList[[#This Row],[Progress]]=1,"Completed","In Progress"))</f>
        <v>In Progress</v>
      </c>
    </row>
    <row r="24" spans="1:12" x14ac:dyDescent="0.3">
      <c r="A24" t="s">
        <v>8</v>
      </c>
      <c r="B24" t="s">
        <v>32</v>
      </c>
      <c r="C24" t="s">
        <v>13</v>
      </c>
      <c r="D24" s="1">
        <v>44251</v>
      </c>
      <c r="E24">
        <v>8</v>
      </c>
      <c r="F24" s="1">
        <f>WORKDAY(TaskList[[#This Row],[Start Date]],TaskList[[#This Row],[ETA (Days)]])</f>
        <v>44263</v>
      </c>
      <c r="G24">
        <v>6</v>
      </c>
      <c r="H24" s="4">
        <f>TaskList[[#This Row],[Days compledted Reported]]/TaskList[[#This Row],[ETA (Days)]]</f>
        <v>0.75</v>
      </c>
      <c r="I24">
        <v>73</v>
      </c>
      <c r="J24">
        <v>32</v>
      </c>
      <c r="K24" s="4">
        <f>TaskList[[#This Row],[Actual Till Date]]/TaskList[[#This Row],[Allocated Budget]]</f>
        <v>0.43835616438356162</v>
      </c>
      <c r="L24" t="str">
        <f>IF(TaskList[[#This Row],[Progress]]=0,"Not Started",IF(TaskList[[#This Row],[Progress]]=1,"Completed","In Progress"))</f>
        <v>In Progress</v>
      </c>
    </row>
    <row r="25" spans="1:12" x14ac:dyDescent="0.3">
      <c r="A25" t="s">
        <v>8</v>
      </c>
      <c r="B25" t="s">
        <v>33</v>
      </c>
      <c r="C25" t="s">
        <v>14</v>
      </c>
      <c r="D25" s="1">
        <v>44253</v>
      </c>
      <c r="E25">
        <v>3</v>
      </c>
      <c r="F25" s="1">
        <f>WORKDAY(TaskList[[#This Row],[Start Date]],TaskList[[#This Row],[ETA (Days)]])</f>
        <v>44258</v>
      </c>
      <c r="G25">
        <v>3</v>
      </c>
      <c r="H25" s="4">
        <f>TaskList[[#This Row],[Days compledted Reported]]/TaskList[[#This Row],[ETA (Days)]]</f>
        <v>1</v>
      </c>
      <c r="I25">
        <v>52</v>
      </c>
      <c r="J25">
        <v>28</v>
      </c>
      <c r="K25" s="4">
        <f>TaskList[[#This Row],[Actual Till Date]]/TaskList[[#This Row],[Allocated Budget]]</f>
        <v>0.53846153846153844</v>
      </c>
      <c r="L25" t="str">
        <f>IF(TaskList[[#This Row],[Progress]]=0,"Not Started",IF(TaskList[[#This Row],[Progress]]=1,"Completed","In Progress"))</f>
        <v>Completed</v>
      </c>
    </row>
    <row r="26" spans="1:12" x14ac:dyDescent="0.3">
      <c r="A26" t="s">
        <v>8</v>
      </c>
      <c r="B26" t="s">
        <v>34</v>
      </c>
      <c r="C26" t="s">
        <v>15</v>
      </c>
      <c r="D26" s="1">
        <v>44255</v>
      </c>
      <c r="E26">
        <v>5</v>
      </c>
      <c r="F26" s="1">
        <f>WORKDAY(TaskList[[#This Row],[Start Date]],TaskList[[#This Row],[ETA (Days)]])</f>
        <v>44260</v>
      </c>
      <c r="G26">
        <v>0</v>
      </c>
      <c r="H26" s="4">
        <f>TaskList[[#This Row],[Days compledted Reported]]/TaskList[[#This Row],[ETA (Days)]]</f>
        <v>0</v>
      </c>
      <c r="I26">
        <v>77</v>
      </c>
      <c r="J26">
        <v>61</v>
      </c>
      <c r="K26" s="4">
        <f>TaskList[[#This Row],[Actual Till Date]]/TaskList[[#This Row],[Allocated Budget]]</f>
        <v>0.79220779220779225</v>
      </c>
      <c r="L26" t="str">
        <f>IF(TaskList[[#This Row],[Progress]]=0,"Not Started",IF(TaskList[[#This Row],[Progress]]=1,"Completed","In Progress"))</f>
        <v>Not Started</v>
      </c>
    </row>
    <row r="27" spans="1:12" x14ac:dyDescent="0.3">
      <c r="A27" t="s">
        <v>9</v>
      </c>
      <c r="B27" t="s">
        <v>30</v>
      </c>
      <c r="C27" t="s">
        <v>11</v>
      </c>
      <c r="D27" s="1">
        <v>44257</v>
      </c>
      <c r="E27">
        <v>6</v>
      </c>
      <c r="F27" s="1">
        <f>WORKDAY(TaskList[[#This Row],[Start Date]],TaskList[[#This Row],[ETA (Days)]])</f>
        <v>44265</v>
      </c>
      <c r="G27">
        <v>2</v>
      </c>
      <c r="H27" s="4">
        <f>TaskList[[#This Row],[Days compledted Reported]]/TaskList[[#This Row],[ETA (Days)]]</f>
        <v>0.33333333333333331</v>
      </c>
      <c r="I27">
        <v>47</v>
      </c>
      <c r="J27">
        <v>36</v>
      </c>
      <c r="K27" s="4">
        <f>TaskList[[#This Row],[Actual Till Date]]/TaskList[[#This Row],[Allocated Budget]]</f>
        <v>0.76595744680851063</v>
      </c>
      <c r="L27" t="str">
        <f>IF(TaskList[[#This Row],[Progress]]=0,"Not Started",IF(TaskList[[#This Row],[Progress]]=1,"Completed","In Progress"))</f>
        <v>In Progress</v>
      </c>
    </row>
    <row r="28" spans="1:12" x14ac:dyDescent="0.3">
      <c r="A28" t="s">
        <v>9</v>
      </c>
      <c r="B28" t="s">
        <v>31</v>
      </c>
      <c r="C28" t="s">
        <v>12</v>
      </c>
      <c r="D28" s="1">
        <v>44257</v>
      </c>
      <c r="E28">
        <v>4</v>
      </c>
      <c r="F28" s="1">
        <f>WORKDAY(TaskList[[#This Row],[Start Date]],TaskList[[#This Row],[ETA (Days)]])</f>
        <v>44263</v>
      </c>
      <c r="G28">
        <v>2</v>
      </c>
      <c r="H28" s="4">
        <f>TaskList[[#This Row],[Days compledted Reported]]/TaskList[[#This Row],[ETA (Days)]]</f>
        <v>0.5</v>
      </c>
      <c r="I28">
        <v>30</v>
      </c>
      <c r="J28">
        <v>14</v>
      </c>
      <c r="K28" s="4">
        <f>TaskList[[#This Row],[Actual Till Date]]/TaskList[[#This Row],[Allocated Budget]]</f>
        <v>0.46666666666666667</v>
      </c>
      <c r="L28" t="str">
        <f>IF(TaskList[[#This Row],[Progress]]=0,"Not Started",IF(TaskList[[#This Row],[Progress]]=1,"Completed","In Progress"))</f>
        <v>In Progress</v>
      </c>
    </row>
    <row r="29" spans="1:12" x14ac:dyDescent="0.3">
      <c r="A29" t="s">
        <v>9</v>
      </c>
      <c r="B29" t="s">
        <v>32</v>
      </c>
      <c r="C29" t="s">
        <v>13</v>
      </c>
      <c r="D29" s="1">
        <v>44244</v>
      </c>
      <c r="E29">
        <v>4</v>
      </c>
      <c r="F29" s="1">
        <f>WORKDAY(TaskList[[#This Row],[Start Date]],TaskList[[#This Row],[ETA (Days)]])</f>
        <v>44250</v>
      </c>
      <c r="G29">
        <v>1</v>
      </c>
      <c r="H29" s="4">
        <f>TaskList[[#This Row],[Days compledted Reported]]/TaskList[[#This Row],[ETA (Days)]]</f>
        <v>0.25</v>
      </c>
      <c r="I29">
        <v>24</v>
      </c>
      <c r="J29">
        <v>13</v>
      </c>
      <c r="K29" s="4">
        <f>TaskList[[#This Row],[Actual Till Date]]/TaskList[[#This Row],[Allocated Budget]]</f>
        <v>0.54166666666666663</v>
      </c>
      <c r="L29" t="str">
        <f>IF(TaskList[[#This Row],[Progress]]=0,"Not Started",IF(TaskList[[#This Row],[Progress]]=1,"Completed","In Progress"))</f>
        <v>In Progress</v>
      </c>
    </row>
    <row r="30" spans="1:12" x14ac:dyDescent="0.3">
      <c r="A30" t="s">
        <v>9</v>
      </c>
      <c r="B30" t="s">
        <v>33</v>
      </c>
      <c r="C30" t="s">
        <v>14</v>
      </c>
      <c r="D30" s="1">
        <v>44246</v>
      </c>
      <c r="E30">
        <v>8</v>
      </c>
      <c r="F30" s="1">
        <f>WORKDAY(TaskList[[#This Row],[Start Date]],TaskList[[#This Row],[ETA (Days)]])</f>
        <v>44258</v>
      </c>
      <c r="G30">
        <v>5</v>
      </c>
      <c r="H30" s="4">
        <f>TaskList[[#This Row],[Days compledted Reported]]/TaskList[[#This Row],[ETA (Days)]]</f>
        <v>0.625</v>
      </c>
      <c r="I30">
        <v>67</v>
      </c>
      <c r="J30">
        <v>49</v>
      </c>
      <c r="K30" s="4">
        <f>TaskList[[#This Row],[Actual Till Date]]/TaskList[[#This Row],[Allocated Budget]]</f>
        <v>0.73134328358208955</v>
      </c>
      <c r="L30" t="str">
        <f>IF(TaskList[[#This Row],[Progress]]=0,"Not Started",IF(TaskList[[#This Row],[Progress]]=1,"Completed","In Progress"))</f>
        <v>In Progress</v>
      </c>
    </row>
    <row r="31" spans="1:12" x14ac:dyDescent="0.3">
      <c r="A31" t="s">
        <v>9</v>
      </c>
      <c r="B31" t="s">
        <v>34</v>
      </c>
      <c r="C31" t="s">
        <v>15</v>
      </c>
      <c r="D31" s="1">
        <v>44251</v>
      </c>
      <c r="E31">
        <v>4</v>
      </c>
      <c r="F31" s="1">
        <f>WORKDAY(TaskList[[#This Row],[Start Date]],TaskList[[#This Row],[ETA (Days)]])</f>
        <v>44257</v>
      </c>
      <c r="G31">
        <v>4</v>
      </c>
      <c r="H31" s="4">
        <f>TaskList[[#This Row],[Days compledted Reported]]/TaskList[[#This Row],[ETA (Days)]]</f>
        <v>1</v>
      </c>
      <c r="I31">
        <v>50</v>
      </c>
      <c r="J31">
        <v>13</v>
      </c>
      <c r="K31" s="4">
        <f>TaskList[[#This Row],[Actual Till Date]]/TaskList[[#This Row],[Allocated Budget]]</f>
        <v>0.26</v>
      </c>
      <c r="L31" t="str">
        <f>IF(TaskList[[#This Row],[Progress]]=0,"Not Started",IF(TaskList[[#This Row],[Progress]]=1,"Completed","In Progress"))</f>
        <v>Completed</v>
      </c>
    </row>
    <row r="32" spans="1:12" x14ac:dyDescent="0.3">
      <c r="A32" t="s">
        <v>9</v>
      </c>
      <c r="B32" t="s">
        <v>35</v>
      </c>
      <c r="C32" t="s">
        <v>11</v>
      </c>
      <c r="D32" s="1">
        <v>44252</v>
      </c>
      <c r="E32">
        <v>5</v>
      </c>
      <c r="F32" s="1">
        <f>WORKDAY(TaskList[[#This Row],[Start Date]],TaskList[[#This Row],[ETA (Days)]])</f>
        <v>44259</v>
      </c>
      <c r="G32">
        <v>3</v>
      </c>
      <c r="H32" s="4">
        <f>TaskList[[#This Row],[Days compledted Reported]]/TaskList[[#This Row],[ETA (Days)]]</f>
        <v>0.6</v>
      </c>
      <c r="I32">
        <v>51</v>
      </c>
      <c r="J32">
        <v>45</v>
      </c>
      <c r="K32" s="4">
        <f>TaskList[[#This Row],[Actual Till Date]]/TaskList[[#This Row],[Allocated Budget]]</f>
        <v>0.88235294117647056</v>
      </c>
      <c r="L32" t="str">
        <f>IF(TaskList[[#This Row],[Progress]]=0,"Not Started",IF(TaskList[[#This Row],[Progress]]=1,"Completed","In Progress"))</f>
        <v>In Progress</v>
      </c>
    </row>
    <row r="33" spans="1:12" x14ac:dyDescent="0.3">
      <c r="A33" t="s">
        <v>9</v>
      </c>
      <c r="B33" t="s">
        <v>36</v>
      </c>
      <c r="C33" t="s">
        <v>12</v>
      </c>
      <c r="D33" s="1">
        <v>44252</v>
      </c>
      <c r="E33">
        <v>7</v>
      </c>
      <c r="F33" s="1">
        <f>WORKDAY(TaskList[[#This Row],[Start Date]],TaskList[[#This Row],[ETA (Days)]])</f>
        <v>44263</v>
      </c>
      <c r="G33">
        <v>6</v>
      </c>
      <c r="H33" s="4">
        <f>TaskList[[#This Row],[Days compledted Reported]]/TaskList[[#This Row],[ETA (Days)]]</f>
        <v>0.8571428571428571</v>
      </c>
      <c r="I33">
        <v>38</v>
      </c>
      <c r="J33">
        <v>13</v>
      </c>
      <c r="K33" s="4">
        <f>TaskList[[#This Row],[Actual Till Date]]/TaskList[[#This Row],[Allocated Budget]]</f>
        <v>0.34210526315789475</v>
      </c>
      <c r="L33" t="str">
        <f>IF(TaskList[[#This Row],[Progress]]=0,"Not Started",IF(TaskList[[#This Row],[Progress]]=1,"Completed","In Progress"))</f>
        <v>In Progress</v>
      </c>
    </row>
    <row r="34" spans="1:12" x14ac:dyDescent="0.3">
      <c r="A34" t="s">
        <v>10</v>
      </c>
      <c r="B34" t="s">
        <v>30</v>
      </c>
      <c r="C34" t="s">
        <v>13</v>
      </c>
      <c r="D34" s="1">
        <v>44255</v>
      </c>
      <c r="E34">
        <v>8</v>
      </c>
      <c r="F34" s="1">
        <f>WORKDAY(TaskList[[#This Row],[Start Date]],TaskList[[#This Row],[ETA (Days)]])</f>
        <v>44265</v>
      </c>
      <c r="G34">
        <v>7</v>
      </c>
      <c r="H34" s="4">
        <f>TaskList[[#This Row],[Days compledted Reported]]/TaskList[[#This Row],[ETA (Days)]]</f>
        <v>0.875</v>
      </c>
      <c r="I34">
        <v>59</v>
      </c>
      <c r="J34">
        <v>45</v>
      </c>
      <c r="K34" s="4">
        <f>TaskList[[#This Row],[Actual Till Date]]/TaskList[[#This Row],[Allocated Budget]]</f>
        <v>0.76271186440677963</v>
      </c>
      <c r="L34" t="str">
        <f>IF(TaskList[[#This Row],[Progress]]=0,"Not Started",IF(TaskList[[#This Row],[Progress]]=1,"Completed","In Progress"))</f>
        <v>In Progress</v>
      </c>
    </row>
    <row r="35" spans="1:12" x14ac:dyDescent="0.3">
      <c r="A35" t="s">
        <v>10</v>
      </c>
      <c r="B35" t="s">
        <v>31</v>
      </c>
      <c r="C35" t="s">
        <v>14</v>
      </c>
      <c r="D35" s="1">
        <v>44257</v>
      </c>
      <c r="E35">
        <v>4</v>
      </c>
      <c r="F35" s="1">
        <f>WORKDAY(TaskList[[#This Row],[Start Date]],TaskList[[#This Row],[ETA (Days)]])</f>
        <v>44263</v>
      </c>
      <c r="G35">
        <v>3</v>
      </c>
      <c r="H35" s="4">
        <f>TaskList[[#This Row],[Days compledted Reported]]/TaskList[[#This Row],[ETA (Days)]]</f>
        <v>0.75</v>
      </c>
      <c r="I35">
        <v>70</v>
      </c>
      <c r="J35">
        <v>16</v>
      </c>
      <c r="K35" s="4">
        <f>TaskList[[#This Row],[Actual Till Date]]/TaskList[[#This Row],[Allocated Budget]]</f>
        <v>0.22857142857142856</v>
      </c>
      <c r="L35" t="str">
        <f>IF(TaskList[[#This Row],[Progress]]=0,"Not Started",IF(TaskList[[#This Row],[Progress]]=1,"Completed","In Progress"))</f>
        <v>In Progress</v>
      </c>
    </row>
    <row r="36" spans="1:12" x14ac:dyDescent="0.3">
      <c r="A36" t="s">
        <v>10</v>
      </c>
      <c r="B36" t="s">
        <v>32</v>
      </c>
      <c r="C36" t="s">
        <v>15</v>
      </c>
      <c r="D36" s="1">
        <v>44247</v>
      </c>
      <c r="E36">
        <v>7</v>
      </c>
      <c r="F36" s="1">
        <f>WORKDAY(TaskList[[#This Row],[Start Date]],TaskList[[#This Row],[ETA (Days)]])</f>
        <v>44257</v>
      </c>
      <c r="G36">
        <v>4</v>
      </c>
      <c r="H36" s="4">
        <f>TaskList[[#This Row],[Days compledted Reported]]/TaskList[[#This Row],[ETA (Days)]]</f>
        <v>0.5714285714285714</v>
      </c>
      <c r="I36">
        <v>61</v>
      </c>
      <c r="J36">
        <v>44</v>
      </c>
      <c r="K36" s="4">
        <f>TaskList[[#This Row],[Actual Till Date]]/TaskList[[#This Row],[Allocated Budget]]</f>
        <v>0.72131147540983609</v>
      </c>
      <c r="L36" t="str">
        <f>IF(TaskList[[#This Row],[Progress]]=0,"Not Started",IF(TaskList[[#This Row],[Progress]]=1,"Completed","In Progress"))</f>
        <v>In Progress</v>
      </c>
    </row>
    <row r="37" spans="1:12" x14ac:dyDescent="0.3">
      <c r="A37" t="s">
        <v>10</v>
      </c>
      <c r="B37" t="s">
        <v>33</v>
      </c>
      <c r="C37" t="s">
        <v>11</v>
      </c>
      <c r="D37" s="1">
        <v>44246</v>
      </c>
      <c r="E37">
        <v>5</v>
      </c>
      <c r="F37" s="1">
        <f>WORKDAY(TaskList[[#This Row],[Start Date]],TaskList[[#This Row],[ETA (Days)]])</f>
        <v>44253</v>
      </c>
      <c r="G37">
        <v>3</v>
      </c>
      <c r="H37" s="4">
        <f>TaskList[[#This Row],[Days compledted Reported]]/TaskList[[#This Row],[ETA (Days)]]</f>
        <v>0.6</v>
      </c>
      <c r="I37">
        <v>47</v>
      </c>
      <c r="J37">
        <v>37</v>
      </c>
      <c r="K37" s="4">
        <f>TaskList[[#This Row],[Actual Till Date]]/TaskList[[#This Row],[Allocated Budget]]</f>
        <v>0.78723404255319152</v>
      </c>
      <c r="L37" t="str">
        <f>IF(TaskList[[#This Row],[Progress]]=0,"Not Started",IF(TaskList[[#This Row],[Progress]]=1,"Completed","In Progress"))</f>
        <v>In Progress</v>
      </c>
    </row>
    <row r="38" spans="1:12" x14ac:dyDescent="0.3">
      <c r="A38" t="s">
        <v>10</v>
      </c>
      <c r="B38" t="s">
        <v>34</v>
      </c>
      <c r="C38" t="s">
        <v>12</v>
      </c>
      <c r="D38" s="1">
        <v>44248</v>
      </c>
      <c r="E38">
        <v>4</v>
      </c>
      <c r="F38" s="1">
        <f>WORKDAY(TaskList[[#This Row],[Start Date]],TaskList[[#This Row],[ETA (Days)]])</f>
        <v>44252</v>
      </c>
      <c r="G38">
        <v>3</v>
      </c>
      <c r="H38" s="4">
        <f>TaskList[[#This Row],[Days compledted Reported]]/TaskList[[#This Row],[ETA (Days)]]</f>
        <v>0.75</v>
      </c>
      <c r="I38">
        <v>56</v>
      </c>
      <c r="J38">
        <v>16</v>
      </c>
      <c r="K38" s="4">
        <f>TaskList[[#This Row],[Actual Till Date]]/TaskList[[#This Row],[Allocated Budget]]</f>
        <v>0.2857142857142857</v>
      </c>
      <c r="L38" t="str">
        <f>IF(TaskList[[#This Row],[Progress]]=0,"Not Started",IF(TaskList[[#This Row],[Progress]]=1,"Completed","In Progress"))</f>
        <v>In Progress</v>
      </c>
    </row>
    <row r="39" spans="1:12" x14ac:dyDescent="0.3">
      <c r="A39" t="s">
        <v>10</v>
      </c>
      <c r="B39" t="s">
        <v>35</v>
      </c>
      <c r="C39" t="s">
        <v>13</v>
      </c>
      <c r="D39" s="1">
        <v>44251</v>
      </c>
      <c r="E39">
        <v>3</v>
      </c>
      <c r="F39" s="1">
        <f>WORKDAY(TaskList[[#This Row],[Start Date]],TaskList[[#This Row],[ETA (Days)]])</f>
        <v>44256</v>
      </c>
      <c r="G39">
        <v>2</v>
      </c>
      <c r="H39" s="4">
        <f>TaskList[[#This Row],[Days compledted Reported]]/TaskList[[#This Row],[ETA (Days)]]</f>
        <v>0.66666666666666663</v>
      </c>
      <c r="I39">
        <v>60</v>
      </c>
      <c r="J39">
        <v>15</v>
      </c>
      <c r="K39" s="4">
        <f>TaskList[[#This Row],[Actual Till Date]]/TaskList[[#This Row],[Allocated Budget]]</f>
        <v>0.25</v>
      </c>
      <c r="L39" t="str">
        <f>IF(TaskList[[#This Row],[Progress]]=0,"Not Started",IF(TaskList[[#This Row],[Progress]]=1,"Completed","In Progress"))</f>
        <v>In Progress</v>
      </c>
    </row>
    <row r="40" spans="1:12" x14ac:dyDescent="0.3">
      <c r="A40" t="s">
        <v>10</v>
      </c>
      <c r="B40" t="s">
        <v>36</v>
      </c>
      <c r="C40" t="s">
        <v>14</v>
      </c>
      <c r="D40" s="1">
        <v>44251</v>
      </c>
      <c r="E40">
        <v>6</v>
      </c>
      <c r="F40" s="1">
        <f>WORKDAY(TaskList[[#This Row],[Start Date]],TaskList[[#This Row],[ETA (Days)]])</f>
        <v>44259</v>
      </c>
      <c r="G40">
        <v>0</v>
      </c>
      <c r="H40" s="4">
        <f>TaskList[[#This Row],[Days compledted Reported]]/TaskList[[#This Row],[ETA (Days)]]</f>
        <v>0</v>
      </c>
      <c r="I40">
        <v>48</v>
      </c>
      <c r="J40">
        <v>30</v>
      </c>
      <c r="K40" s="4">
        <f>TaskList[[#This Row],[Actual Till Date]]/TaskList[[#This Row],[Allocated Budget]]</f>
        <v>0.625</v>
      </c>
      <c r="L40" t="str">
        <f>IF(TaskList[[#This Row],[Progress]]=0,"Not Started",IF(TaskList[[#This Row],[Progress]]=1,"Completed","In Progress"))</f>
        <v>Not Started</v>
      </c>
    </row>
    <row r="41" spans="1:12" x14ac:dyDescent="0.3">
      <c r="A41" t="s">
        <v>10</v>
      </c>
      <c r="B41" t="s">
        <v>37</v>
      </c>
      <c r="C41" t="s">
        <v>15</v>
      </c>
      <c r="D41" s="1">
        <v>44251</v>
      </c>
      <c r="E41">
        <v>4</v>
      </c>
      <c r="F41" s="1">
        <f>WORKDAY(TaskList[[#This Row],[Start Date]],TaskList[[#This Row],[ETA (Days)]])</f>
        <v>44257</v>
      </c>
      <c r="G41">
        <v>2</v>
      </c>
      <c r="H41" s="4">
        <f>TaskList[[#This Row],[Days compledted Reported]]/TaskList[[#This Row],[ETA (Days)]]</f>
        <v>0.5</v>
      </c>
      <c r="I41">
        <v>36</v>
      </c>
      <c r="J41">
        <v>31</v>
      </c>
      <c r="K41" s="4">
        <f>TaskList[[#This Row],[Actual Till Date]]/TaskList[[#This Row],[Allocated Budget]]</f>
        <v>0.86111111111111116</v>
      </c>
      <c r="L41" t="str">
        <f>IF(TaskList[[#This Row],[Progress]]=0,"Not Started",IF(TaskList[[#This Row],[Progress]]=1,"Completed","In Progress"))</f>
        <v>In Progress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FCDD7-299E-40C5-917F-A68456449B55}">
  <sheetPr codeName="Sheet2"/>
  <dimension ref="A1:D11"/>
  <sheetViews>
    <sheetView workbookViewId="0">
      <selection activeCell="D2" sqref="D2"/>
    </sheetView>
  </sheetViews>
  <sheetFormatPr defaultRowHeight="15.6" x14ac:dyDescent="0.3"/>
  <cols>
    <col min="1" max="2" width="15.19921875" customWidth="1"/>
    <col min="3" max="3" width="13.796875" customWidth="1"/>
    <col min="4" max="4" width="15.5" customWidth="1"/>
  </cols>
  <sheetData>
    <row r="1" spans="1:4" ht="22.2" customHeight="1" x14ac:dyDescent="0.3">
      <c r="A1" s="6" t="s">
        <v>27</v>
      </c>
      <c r="B1" s="6" t="s">
        <v>40</v>
      </c>
      <c r="C1" s="6" t="s">
        <v>41</v>
      </c>
      <c r="D1" s="6" t="s">
        <v>21</v>
      </c>
    </row>
    <row r="2" spans="1:4" x14ac:dyDescent="0.3">
      <c r="A2" t="str" cm="1">
        <f t="array" ref="A2:A6">_xlfn.UNIQUE(_xlfn._xlws.FILTER(TaskList!A2:A100, TaskList!A2:A100&lt;&gt;""))</f>
        <v>Project-1</v>
      </c>
      <c r="B2" t="str" cm="1">
        <f t="array" ref="B2:B11">_xlfn.UNIQUE(_xlfn._xlws.FILTER(TaskList!B2:B100, TaskList!B2:B100&lt;&gt;""))</f>
        <v>Task Type 1</v>
      </c>
      <c r="C2" t="str" cm="1">
        <f t="array" ref="C2:C6">_xlfn.UNIQUE(_xlfn._xlws.FILTER(TaskList!C2:C100, TaskList!C2:C100&lt;&gt;""))</f>
        <v>Tom</v>
      </c>
      <c r="D2" t="str" cm="1">
        <f t="array" ref="D2:D4">_xlfn._xlws.SORT(_xlfn.UNIQUE(_xlfn._xlws.FILTER(TaskList!L2:L100, TaskList!L2:L100&lt;&gt;"")),,-1)</f>
        <v>Not Started</v>
      </c>
    </row>
    <row r="3" spans="1:4" x14ac:dyDescent="0.3">
      <c r="A3" t="str">
        <v>Project-2</v>
      </c>
      <c r="B3" t="str">
        <v>Task Type 2</v>
      </c>
      <c r="C3" t="str">
        <v>Ben</v>
      </c>
      <c r="D3" t="str">
        <v>In Progress</v>
      </c>
    </row>
    <row r="4" spans="1:4" x14ac:dyDescent="0.3">
      <c r="A4" t="str">
        <v>Project-3</v>
      </c>
      <c r="B4" t="str">
        <v>Task Type 3</v>
      </c>
      <c r="C4" t="str">
        <v>Ginger</v>
      </c>
      <c r="D4" t="str">
        <v>Completed</v>
      </c>
    </row>
    <row r="5" spans="1:4" x14ac:dyDescent="0.3">
      <c r="A5" t="str">
        <v>Project-4</v>
      </c>
      <c r="B5" t="str">
        <v>Task Type 4</v>
      </c>
      <c r="C5" t="str">
        <v>Angela</v>
      </c>
    </row>
    <row r="6" spans="1:4" x14ac:dyDescent="0.3">
      <c r="A6" t="str">
        <v>Project-5</v>
      </c>
      <c r="B6" t="str">
        <v>Task Type 5</v>
      </c>
      <c r="C6" t="str">
        <v>Hank</v>
      </c>
    </row>
    <row r="7" spans="1:4" x14ac:dyDescent="0.3">
      <c r="B7" t="str">
        <v>Task Type 6</v>
      </c>
    </row>
    <row r="8" spans="1:4" x14ac:dyDescent="0.3">
      <c r="B8" t="str">
        <v>Task Type 7</v>
      </c>
    </row>
    <row r="9" spans="1:4" x14ac:dyDescent="0.3">
      <c r="B9" t="str">
        <v>Task Type 8</v>
      </c>
    </row>
    <row r="10" spans="1:4" x14ac:dyDescent="0.3">
      <c r="B10" t="str">
        <v>Task Type 9</v>
      </c>
    </row>
    <row r="11" spans="1:4" x14ac:dyDescent="0.3">
      <c r="B11" t="str">
        <v>Task Type 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547B3-D9CC-4969-B81E-39BCD5CB03CF}">
  <dimension ref="A1:K54"/>
  <sheetViews>
    <sheetView showGridLines="0" zoomScale="82" workbookViewId="0">
      <selection activeCell="N5" sqref="N5"/>
    </sheetView>
  </sheetViews>
  <sheetFormatPr defaultRowHeight="15.6" x14ac:dyDescent="0.3"/>
  <cols>
    <col min="1" max="1" width="15.796875" bestFit="1" customWidth="1"/>
    <col min="2" max="2" width="16.19921875" bestFit="1" customWidth="1"/>
    <col min="3" max="3" width="30.5" bestFit="1" customWidth="1"/>
    <col min="4" max="4" width="16.59765625" customWidth="1"/>
    <col min="5" max="5" width="22" bestFit="1" customWidth="1"/>
    <col min="6" max="6" width="11.796875" bestFit="1" customWidth="1"/>
    <col min="7" max="7" width="26" bestFit="1" customWidth="1"/>
    <col min="8" max="8" width="21.09765625" customWidth="1"/>
    <col min="9" max="9" width="17.296875" bestFit="1" customWidth="1"/>
    <col min="10" max="10" width="15.796875" bestFit="1" customWidth="1"/>
    <col min="11" max="11" width="20.296875" bestFit="1" customWidth="1"/>
    <col min="12" max="15" width="24.796875" bestFit="1" customWidth="1"/>
  </cols>
  <sheetData>
    <row r="1" spans="1:11" ht="15.6" customHeight="1" x14ac:dyDescent="0.3">
      <c r="A1" s="19" t="s">
        <v>42</v>
      </c>
      <c r="B1" s="19"/>
      <c r="C1" s="19"/>
    </row>
    <row r="2" spans="1:11" ht="15.6" customHeight="1" x14ac:dyDescent="0.3">
      <c r="A2" s="19"/>
      <c r="B2" s="19"/>
      <c r="C2" s="19"/>
    </row>
    <row r="3" spans="1:11" ht="15.6" customHeight="1" x14ac:dyDescent="0.3">
      <c r="A3" s="19"/>
      <c r="B3" s="19"/>
      <c r="C3" s="19"/>
    </row>
    <row r="13" spans="1:11" x14ac:dyDescent="0.3">
      <c r="A13" s="7" t="s">
        <v>43</v>
      </c>
      <c r="B13" s="7" t="s">
        <v>0</v>
      </c>
      <c r="C13" s="7" t="s">
        <v>1</v>
      </c>
      <c r="D13" s="7" t="s">
        <v>2</v>
      </c>
      <c r="E13" s="7" t="s">
        <v>4</v>
      </c>
      <c r="F13" s="7" t="s">
        <v>3</v>
      </c>
      <c r="G13" s="7" t="s">
        <v>5</v>
      </c>
      <c r="H13" s="7" t="s">
        <v>16</v>
      </c>
      <c r="I13" s="7" t="s">
        <v>17</v>
      </c>
      <c r="J13" s="7" t="s">
        <v>18</v>
      </c>
      <c r="K13" s="7" t="s">
        <v>20</v>
      </c>
    </row>
    <row r="14" spans="1:11" x14ac:dyDescent="0.3">
      <c r="A14" s="8" t="s">
        <v>6</v>
      </c>
      <c r="B14" t="s">
        <v>30</v>
      </c>
      <c r="C14" t="s">
        <v>11</v>
      </c>
      <c r="D14" s="1">
        <v>44244</v>
      </c>
      <c r="E14" s="1">
        <v>44250</v>
      </c>
      <c r="F14">
        <v>4</v>
      </c>
      <c r="G14">
        <v>3</v>
      </c>
      <c r="H14" s="5">
        <v>0.75</v>
      </c>
      <c r="I14">
        <v>30</v>
      </c>
      <c r="J14">
        <v>21</v>
      </c>
      <c r="K14" s="5">
        <v>0.7</v>
      </c>
    </row>
    <row r="15" spans="1:11" x14ac:dyDescent="0.3">
      <c r="A15" s="8" t="s">
        <v>6</v>
      </c>
      <c r="B15" t="s">
        <v>39</v>
      </c>
      <c r="C15" t="s">
        <v>15</v>
      </c>
      <c r="D15" s="1">
        <v>44251</v>
      </c>
      <c r="E15" s="1">
        <v>44259</v>
      </c>
      <c r="F15">
        <v>6</v>
      </c>
      <c r="G15">
        <v>1</v>
      </c>
      <c r="H15" s="5">
        <v>0.16666666666666666</v>
      </c>
      <c r="I15">
        <v>50</v>
      </c>
      <c r="J15">
        <v>48</v>
      </c>
      <c r="K15" s="5">
        <v>0.96</v>
      </c>
    </row>
    <row r="16" spans="1:11" x14ac:dyDescent="0.3">
      <c r="A16" s="8" t="s">
        <v>6</v>
      </c>
      <c r="B16" t="s">
        <v>31</v>
      </c>
      <c r="C16" t="s">
        <v>12</v>
      </c>
      <c r="D16" s="1">
        <v>44244</v>
      </c>
      <c r="E16" s="1">
        <v>44252</v>
      </c>
      <c r="F16">
        <v>6</v>
      </c>
      <c r="G16">
        <v>4</v>
      </c>
      <c r="H16" s="5">
        <v>0.66666666666666663</v>
      </c>
      <c r="I16">
        <v>52</v>
      </c>
      <c r="J16">
        <v>33</v>
      </c>
      <c r="K16" s="5">
        <v>0.63461538461538458</v>
      </c>
    </row>
    <row r="17" spans="1:11" x14ac:dyDescent="0.3">
      <c r="A17" s="8" t="s">
        <v>6</v>
      </c>
      <c r="B17" t="s">
        <v>32</v>
      </c>
      <c r="C17" t="s">
        <v>13</v>
      </c>
      <c r="D17" s="1">
        <v>44245</v>
      </c>
      <c r="E17" s="1">
        <v>44256</v>
      </c>
      <c r="F17">
        <v>7</v>
      </c>
      <c r="G17">
        <v>2</v>
      </c>
      <c r="H17" s="5">
        <v>0.2857142857142857</v>
      </c>
      <c r="I17">
        <v>64</v>
      </c>
      <c r="J17">
        <v>46</v>
      </c>
      <c r="K17" s="5">
        <v>0.71875</v>
      </c>
    </row>
    <row r="18" spans="1:11" x14ac:dyDescent="0.3">
      <c r="A18" s="8" t="s">
        <v>6</v>
      </c>
      <c r="B18" t="s">
        <v>33</v>
      </c>
      <c r="C18" t="s">
        <v>14</v>
      </c>
      <c r="D18" s="1">
        <v>44248</v>
      </c>
      <c r="E18" s="1">
        <v>44256</v>
      </c>
      <c r="F18">
        <v>6</v>
      </c>
      <c r="G18">
        <v>4</v>
      </c>
      <c r="H18" s="5">
        <v>0.66666666666666663</v>
      </c>
      <c r="I18">
        <v>80</v>
      </c>
      <c r="J18">
        <v>72</v>
      </c>
      <c r="K18" s="5">
        <v>0.9</v>
      </c>
    </row>
    <row r="19" spans="1:11" x14ac:dyDescent="0.3">
      <c r="A19" s="8" t="s">
        <v>6</v>
      </c>
      <c r="B19" t="s">
        <v>34</v>
      </c>
      <c r="C19" t="s">
        <v>15</v>
      </c>
      <c r="D19" s="1">
        <v>44244</v>
      </c>
      <c r="E19" s="1">
        <v>44256</v>
      </c>
      <c r="F19">
        <v>8</v>
      </c>
      <c r="G19">
        <v>2</v>
      </c>
      <c r="H19" s="5">
        <v>0.25</v>
      </c>
      <c r="I19">
        <v>72</v>
      </c>
      <c r="J19">
        <v>14</v>
      </c>
      <c r="K19" s="5">
        <v>0.19444444444444445</v>
      </c>
    </row>
    <row r="20" spans="1:11" x14ac:dyDescent="0.3">
      <c r="A20" s="8" t="s">
        <v>6</v>
      </c>
      <c r="B20" t="s">
        <v>35</v>
      </c>
      <c r="C20" t="s">
        <v>11</v>
      </c>
      <c r="D20" s="1">
        <v>44247</v>
      </c>
      <c r="E20" s="1">
        <v>44250</v>
      </c>
      <c r="F20">
        <v>2</v>
      </c>
      <c r="G20">
        <v>0</v>
      </c>
      <c r="H20" s="5">
        <v>0</v>
      </c>
      <c r="I20">
        <v>49</v>
      </c>
      <c r="J20">
        <v>44</v>
      </c>
      <c r="K20" s="5">
        <v>0.89795918367346939</v>
      </c>
    </row>
    <row r="21" spans="1:11" x14ac:dyDescent="0.3">
      <c r="A21" s="8" t="s">
        <v>6</v>
      </c>
      <c r="B21" t="s">
        <v>36</v>
      </c>
      <c r="C21" t="s">
        <v>12</v>
      </c>
      <c r="D21" s="1">
        <v>44247</v>
      </c>
      <c r="E21" s="1">
        <v>44257</v>
      </c>
      <c r="F21">
        <v>7</v>
      </c>
      <c r="G21">
        <v>2</v>
      </c>
      <c r="H21" s="5">
        <v>0.2857142857142857</v>
      </c>
      <c r="I21">
        <v>68</v>
      </c>
      <c r="J21">
        <v>45</v>
      </c>
      <c r="K21" s="5">
        <v>0.66176470588235292</v>
      </c>
    </row>
    <row r="22" spans="1:11" x14ac:dyDescent="0.3">
      <c r="A22" s="8" t="s">
        <v>6</v>
      </c>
      <c r="B22" t="s">
        <v>37</v>
      </c>
      <c r="C22" t="s">
        <v>13</v>
      </c>
      <c r="D22" s="1">
        <v>44251</v>
      </c>
      <c r="E22" s="1">
        <v>44259</v>
      </c>
      <c r="F22">
        <v>6</v>
      </c>
      <c r="G22">
        <v>3</v>
      </c>
      <c r="H22" s="5">
        <v>0.5</v>
      </c>
      <c r="I22">
        <v>67</v>
      </c>
      <c r="J22">
        <v>13</v>
      </c>
      <c r="K22" s="5">
        <v>0.19402985074626866</v>
      </c>
    </row>
    <row r="23" spans="1:11" x14ac:dyDescent="0.3">
      <c r="A23" s="8" t="s">
        <v>6</v>
      </c>
      <c r="B23" t="s">
        <v>38</v>
      </c>
      <c r="C23" t="s">
        <v>14</v>
      </c>
      <c r="D23" s="1">
        <v>44251</v>
      </c>
      <c r="E23" s="1">
        <v>44258</v>
      </c>
      <c r="F23">
        <v>5</v>
      </c>
      <c r="G23">
        <v>2</v>
      </c>
      <c r="H23" s="5">
        <v>0.4</v>
      </c>
      <c r="I23">
        <v>69</v>
      </c>
      <c r="J23">
        <v>30</v>
      </c>
      <c r="K23" s="5">
        <v>0.43478260869565216</v>
      </c>
    </row>
    <row r="24" spans="1:11" x14ac:dyDescent="0.3">
      <c r="A24" s="8" t="s">
        <v>7</v>
      </c>
      <c r="B24" t="s">
        <v>30</v>
      </c>
      <c r="C24" t="s">
        <v>11</v>
      </c>
      <c r="D24" s="1">
        <v>44245</v>
      </c>
      <c r="E24" s="1">
        <v>44251</v>
      </c>
      <c r="F24">
        <v>4</v>
      </c>
      <c r="G24">
        <v>3</v>
      </c>
      <c r="H24" s="5">
        <v>0.75</v>
      </c>
      <c r="I24">
        <v>37</v>
      </c>
      <c r="J24">
        <v>25</v>
      </c>
      <c r="K24" s="5">
        <v>0.67567567567567566</v>
      </c>
    </row>
    <row r="25" spans="1:11" x14ac:dyDescent="0.3">
      <c r="A25" s="8" t="s">
        <v>7</v>
      </c>
      <c r="B25" t="s">
        <v>39</v>
      </c>
      <c r="C25" t="s">
        <v>15</v>
      </c>
      <c r="D25" s="1">
        <v>44244</v>
      </c>
      <c r="E25" s="1">
        <v>44251</v>
      </c>
      <c r="F25">
        <v>5</v>
      </c>
      <c r="G25">
        <v>0</v>
      </c>
      <c r="H25" s="5">
        <v>0</v>
      </c>
      <c r="I25">
        <v>26</v>
      </c>
      <c r="J25">
        <v>5</v>
      </c>
      <c r="K25" s="5">
        <v>0.19230769230769232</v>
      </c>
    </row>
    <row r="26" spans="1:11" x14ac:dyDescent="0.3">
      <c r="A26" s="8" t="s">
        <v>7</v>
      </c>
      <c r="B26" t="s">
        <v>31</v>
      </c>
      <c r="C26" t="s">
        <v>12</v>
      </c>
      <c r="D26" s="1">
        <v>44244</v>
      </c>
      <c r="E26" s="1">
        <v>44252</v>
      </c>
      <c r="F26">
        <v>6</v>
      </c>
      <c r="G26">
        <v>3</v>
      </c>
      <c r="H26" s="5">
        <v>0.5</v>
      </c>
      <c r="I26">
        <v>46</v>
      </c>
      <c r="J26">
        <v>45</v>
      </c>
      <c r="K26" s="5">
        <v>0.97826086956521741</v>
      </c>
    </row>
    <row r="27" spans="1:11" x14ac:dyDescent="0.3">
      <c r="A27" s="8" t="s">
        <v>7</v>
      </c>
      <c r="B27" t="s">
        <v>32</v>
      </c>
      <c r="C27" t="s">
        <v>13</v>
      </c>
      <c r="D27" s="1">
        <v>44245</v>
      </c>
      <c r="E27" s="1">
        <v>44249</v>
      </c>
      <c r="F27">
        <v>2</v>
      </c>
      <c r="G27">
        <v>1</v>
      </c>
      <c r="H27" s="5">
        <v>0.5</v>
      </c>
      <c r="I27">
        <v>79</v>
      </c>
      <c r="J27">
        <v>51</v>
      </c>
      <c r="K27" s="5">
        <v>0.64556962025316456</v>
      </c>
    </row>
    <row r="28" spans="1:11" x14ac:dyDescent="0.3">
      <c r="A28" s="8" t="s">
        <v>7</v>
      </c>
      <c r="B28" t="s">
        <v>33</v>
      </c>
      <c r="C28" t="s">
        <v>14</v>
      </c>
      <c r="D28" s="1">
        <v>44247</v>
      </c>
      <c r="E28" s="1">
        <v>44250</v>
      </c>
      <c r="F28">
        <v>2</v>
      </c>
      <c r="G28">
        <v>1</v>
      </c>
      <c r="H28" s="5">
        <v>0.5</v>
      </c>
      <c r="I28">
        <v>20</v>
      </c>
      <c r="J28">
        <v>5</v>
      </c>
      <c r="K28" s="5">
        <v>0.25</v>
      </c>
    </row>
    <row r="29" spans="1:11" x14ac:dyDescent="0.3">
      <c r="A29" s="8" t="s">
        <v>7</v>
      </c>
      <c r="B29" t="s">
        <v>34</v>
      </c>
      <c r="C29" t="s">
        <v>15</v>
      </c>
      <c r="D29" s="1">
        <v>44248</v>
      </c>
      <c r="E29" s="1">
        <v>44253</v>
      </c>
      <c r="F29">
        <v>5</v>
      </c>
      <c r="G29">
        <v>4</v>
      </c>
      <c r="H29" s="5">
        <v>0.8</v>
      </c>
      <c r="I29">
        <v>68</v>
      </c>
      <c r="J29">
        <v>51</v>
      </c>
      <c r="K29" s="5">
        <v>0.75</v>
      </c>
    </row>
    <row r="30" spans="1:11" x14ac:dyDescent="0.3">
      <c r="A30" s="8" t="s">
        <v>7</v>
      </c>
      <c r="B30" t="s">
        <v>35</v>
      </c>
      <c r="C30" t="s">
        <v>11</v>
      </c>
      <c r="D30" s="1">
        <v>44248</v>
      </c>
      <c r="E30" s="1">
        <v>44252</v>
      </c>
      <c r="F30">
        <v>4</v>
      </c>
      <c r="G30">
        <v>2</v>
      </c>
      <c r="H30" s="5">
        <v>0.5</v>
      </c>
      <c r="I30">
        <v>14</v>
      </c>
      <c r="J30">
        <v>6</v>
      </c>
      <c r="K30" s="5">
        <v>0.42857142857142855</v>
      </c>
    </row>
    <row r="31" spans="1:11" x14ac:dyDescent="0.3">
      <c r="A31" s="8" t="s">
        <v>7</v>
      </c>
      <c r="B31" t="s">
        <v>36</v>
      </c>
      <c r="C31" t="s">
        <v>12</v>
      </c>
      <c r="D31" s="1">
        <v>44251</v>
      </c>
      <c r="E31" s="1">
        <v>44257</v>
      </c>
      <c r="F31">
        <v>4</v>
      </c>
      <c r="G31">
        <v>1</v>
      </c>
      <c r="H31" s="5">
        <v>0.25</v>
      </c>
      <c r="I31">
        <v>19</v>
      </c>
      <c r="J31">
        <v>11</v>
      </c>
      <c r="K31" s="5">
        <v>0.57894736842105265</v>
      </c>
    </row>
    <row r="32" spans="1:11" x14ac:dyDescent="0.3">
      <c r="A32" s="8" t="s">
        <v>7</v>
      </c>
      <c r="B32" t="s">
        <v>37</v>
      </c>
      <c r="C32" t="s">
        <v>13</v>
      </c>
      <c r="D32" s="1">
        <v>44252</v>
      </c>
      <c r="E32" s="1">
        <v>44258</v>
      </c>
      <c r="F32">
        <v>4</v>
      </c>
      <c r="G32">
        <v>3</v>
      </c>
      <c r="H32" s="5">
        <v>0.75</v>
      </c>
      <c r="I32">
        <v>14</v>
      </c>
      <c r="J32">
        <v>12</v>
      </c>
      <c r="K32" s="5">
        <v>0.8571428571428571</v>
      </c>
    </row>
    <row r="33" spans="1:11" x14ac:dyDescent="0.3">
      <c r="A33" s="8" t="s">
        <v>7</v>
      </c>
      <c r="B33" t="s">
        <v>38</v>
      </c>
      <c r="C33" t="s">
        <v>14</v>
      </c>
      <c r="D33" s="1">
        <v>44254</v>
      </c>
      <c r="E33" s="1">
        <v>44260</v>
      </c>
      <c r="F33">
        <v>5</v>
      </c>
      <c r="G33">
        <v>4</v>
      </c>
      <c r="H33" s="5">
        <v>0.8</v>
      </c>
      <c r="I33">
        <v>58</v>
      </c>
      <c r="J33">
        <v>28</v>
      </c>
      <c r="K33" s="5">
        <v>0.48275862068965519</v>
      </c>
    </row>
    <row r="34" spans="1:11" x14ac:dyDescent="0.3">
      <c r="A34" s="8" t="s">
        <v>8</v>
      </c>
      <c r="B34" t="s">
        <v>30</v>
      </c>
      <c r="C34" t="s">
        <v>11</v>
      </c>
      <c r="D34" s="1">
        <v>44244</v>
      </c>
      <c r="E34" s="1">
        <v>44253</v>
      </c>
      <c r="F34">
        <v>7</v>
      </c>
      <c r="G34">
        <v>1</v>
      </c>
      <c r="H34" s="5">
        <v>0.14285714285714285</v>
      </c>
      <c r="I34">
        <v>59</v>
      </c>
      <c r="J34">
        <v>31</v>
      </c>
      <c r="K34" s="5">
        <v>0.52542372881355937</v>
      </c>
    </row>
    <row r="35" spans="1:11" x14ac:dyDescent="0.3">
      <c r="A35" s="8" t="s">
        <v>8</v>
      </c>
      <c r="B35" t="s">
        <v>31</v>
      </c>
      <c r="C35" t="s">
        <v>12</v>
      </c>
      <c r="D35" s="1">
        <v>44248</v>
      </c>
      <c r="E35" s="1">
        <v>44256</v>
      </c>
      <c r="F35">
        <v>6</v>
      </c>
      <c r="G35">
        <v>3</v>
      </c>
      <c r="H35" s="5">
        <v>0.5</v>
      </c>
      <c r="I35">
        <v>60</v>
      </c>
      <c r="J35">
        <v>27</v>
      </c>
      <c r="K35" s="5">
        <v>0.45</v>
      </c>
    </row>
    <row r="36" spans="1:11" x14ac:dyDescent="0.3">
      <c r="A36" s="8" t="s">
        <v>8</v>
      </c>
      <c r="B36" t="s">
        <v>32</v>
      </c>
      <c r="C36" t="s">
        <v>13</v>
      </c>
      <c r="D36" s="1">
        <v>44251</v>
      </c>
      <c r="E36" s="1">
        <v>44263</v>
      </c>
      <c r="F36">
        <v>8</v>
      </c>
      <c r="G36">
        <v>6</v>
      </c>
      <c r="H36" s="5">
        <v>0.75</v>
      </c>
      <c r="I36">
        <v>73</v>
      </c>
      <c r="J36">
        <v>32</v>
      </c>
      <c r="K36" s="5">
        <v>0.43835616438356162</v>
      </c>
    </row>
    <row r="37" spans="1:11" x14ac:dyDescent="0.3">
      <c r="A37" s="8" t="s">
        <v>8</v>
      </c>
      <c r="B37" t="s">
        <v>33</v>
      </c>
      <c r="C37" t="s">
        <v>14</v>
      </c>
      <c r="D37" s="1">
        <v>44253</v>
      </c>
      <c r="E37" s="1">
        <v>44258</v>
      </c>
      <c r="F37">
        <v>3</v>
      </c>
      <c r="G37">
        <v>3</v>
      </c>
      <c r="H37" s="5">
        <v>1</v>
      </c>
      <c r="I37">
        <v>52</v>
      </c>
      <c r="J37">
        <v>28</v>
      </c>
      <c r="K37" s="5">
        <v>0.53846153846153844</v>
      </c>
    </row>
    <row r="38" spans="1:11" x14ac:dyDescent="0.3">
      <c r="A38" s="8" t="s">
        <v>8</v>
      </c>
      <c r="B38" t="s">
        <v>34</v>
      </c>
      <c r="C38" t="s">
        <v>15</v>
      </c>
      <c r="D38" s="1">
        <v>44255</v>
      </c>
      <c r="E38" s="1">
        <v>44260</v>
      </c>
      <c r="F38">
        <v>5</v>
      </c>
      <c r="G38">
        <v>0</v>
      </c>
      <c r="H38" s="5">
        <v>0</v>
      </c>
      <c r="I38">
        <v>77</v>
      </c>
      <c r="J38">
        <v>61</v>
      </c>
      <c r="K38" s="5">
        <v>0.79220779220779225</v>
      </c>
    </row>
    <row r="39" spans="1:11" x14ac:dyDescent="0.3">
      <c r="A39" s="8" t="s">
        <v>9</v>
      </c>
      <c r="B39" t="s">
        <v>30</v>
      </c>
      <c r="C39" t="s">
        <v>11</v>
      </c>
      <c r="D39" s="1">
        <v>44257</v>
      </c>
      <c r="E39" s="1">
        <v>44265</v>
      </c>
      <c r="F39">
        <v>6</v>
      </c>
      <c r="G39">
        <v>2</v>
      </c>
      <c r="H39" s="5">
        <v>0.33333333333333331</v>
      </c>
      <c r="I39">
        <v>47</v>
      </c>
      <c r="J39">
        <v>36</v>
      </c>
      <c r="K39" s="5">
        <v>0.76595744680851063</v>
      </c>
    </row>
    <row r="40" spans="1:11" x14ac:dyDescent="0.3">
      <c r="A40" s="8" t="s">
        <v>9</v>
      </c>
      <c r="B40" t="s">
        <v>31</v>
      </c>
      <c r="C40" t="s">
        <v>12</v>
      </c>
      <c r="D40" s="1">
        <v>44257</v>
      </c>
      <c r="E40" s="1">
        <v>44263</v>
      </c>
      <c r="F40">
        <v>4</v>
      </c>
      <c r="G40">
        <v>2</v>
      </c>
      <c r="H40" s="5">
        <v>0.5</v>
      </c>
      <c r="I40">
        <v>30</v>
      </c>
      <c r="J40">
        <v>14</v>
      </c>
      <c r="K40" s="5">
        <v>0.46666666666666667</v>
      </c>
    </row>
    <row r="41" spans="1:11" x14ac:dyDescent="0.3">
      <c r="A41" s="8" t="s">
        <v>9</v>
      </c>
      <c r="B41" t="s">
        <v>32</v>
      </c>
      <c r="C41" t="s">
        <v>13</v>
      </c>
      <c r="D41" s="1">
        <v>44244</v>
      </c>
      <c r="E41" s="1">
        <v>44250</v>
      </c>
      <c r="F41">
        <v>4</v>
      </c>
      <c r="G41">
        <v>1</v>
      </c>
      <c r="H41" s="5">
        <v>0.25</v>
      </c>
      <c r="I41">
        <v>24</v>
      </c>
      <c r="J41">
        <v>13</v>
      </c>
      <c r="K41" s="5">
        <v>0.54166666666666663</v>
      </c>
    </row>
    <row r="42" spans="1:11" x14ac:dyDescent="0.3">
      <c r="A42" s="8" t="s">
        <v>9</v>
      </c>
      <c r="B42" t="s">
        <v>33</v>
      </c>
      <c r="C42" t="s">
        <v>14</v>
      </c>
      <c r="D42" s="1">
        <v>44246</v>
      </c>
      <c r="E42" s="1">
        <v>44258</v>
      </c>
      <c r="F42">
        <v>8</v>
      </c>
      <c r="G42">
        <v>5</v>
      </c>
      <c r="H42" s="5">
        <v>0.625</v>
      </c>
      <c r="I42">
        <v>67</v>
      </c>
      <c r="J42">
        <v>49</v>
      </c>
      <c r="K42" s="5">
        <v>0.73134328358208955</v>
      </c>
    </row>
    <row r="43" spans="1:11" x14ac:dyDescent="0.3">
      <c r="A43" s="8" t="s">
        <v>9</v>
      </c>
      <c r="B43" t="s">
        <v>34</v>
      </c>
      <c r="C43" t="s">
        <v>15</v>
      </c>
      <c r="D43" s="1">
        <v>44251</v>
      </c>
      <c r="E43" s="1">
        <v>44257</v>
      </c>
      <c r="F43">
        <v>4</v>
      </c>
      <c r="G43">
        <v>4</v>
      </c>
      <c r="H43" s="5">
        <v>1</v>
      </c>
      <c r="I43">
        <v>50</v>
      </c>
      <c r="J43">
        <v>13</v>
      </c>
      <c r="K43" s="5">
        <v>0.26</v>
      </c>
    </row>
    <row r="44" spans="1:11" x14ac:dyDescent="0.3">
      <c r="A44" s="8" t="s">
        <v>9</v>
      </c>
      <c r="B44" t="s">
        <v>35</v>
      </c>
      <c r="C44" t="s">
        <v>11</v>
      </c>
      <c r="D44" s="1">
        <v>44252</v>
      </c>
      <c r="E44" s="1">
        <v>44259</v>
      </c>
      <c r="F44">
        <v>5</v>
      </c>
      <c r="G44">
        <v>3</v>
      </c>
      <c r="H44" s="5">
        <v>0.6</v>
      </c>
      <c r="I44">
        <v>51</v>
      </c>
      <c r="J44">
        <v>45</v>
      </c>
      <c r="K44" s="5">
        <v>0.88235294117647056</v>
      </c>
    </row>
    <row r="45" spans="1:11" x14ac:dyDescent="0.3">
      <c r="A45" s="8" t="s">
        <v>9</v>
      </c>
      <c r="B45" t="s">
        <v>36</v>
      </c>
      <c r="C45" t="s">
        <v>12</v>
      </c>
      <c r="D45" s="1">
        <v>44252</v>
      </c>
      <c r="E45" s="1">
        <v>44263</v>
      </c>
      <c r="F45">
        <v>7</v>
      </c>
      <c r="G45">
        <v>6</v>
      </c>
      <c r="H45" s="5">
        <v>0.8571428571428571</v>
      </c>
      <c r="I45">
        <v>38</v>
      </c>
      <c r="J45">
        <v>13</v>
      </c>
      <c r="K45" s="5">
        <v>0.34210526315789475</v>
      </c>
    </row>
    <row r="46" spans="1:11" x14ac:dyDescent="0.3">
      <c r="A46" s="8" t="s">
        <v>10</v>
      </c>
      <c r="B46" t="s">
        <v>30</v>
      </c>
      <c r="C46" t="s">
        <v>13</v>
      </c>
      <c r="D46" s="1">
        <v>44255</v>
      </c>
      <c r="E46" s="1">
        <v>44265</v>
      </c>
      <c r="F46">
        <v>8</v>
      </c>
      <c r="G46">
        <v>7</v>
      </c>
      <c r="H46" s="5">
        <v>0.875</v>
      </c>
      <c r="I46">
        <v>59</v>
      </c>
      <c r="J46">
        <v>45</v>
      </c>
      <c r="K46" s="5">
        <v>0.76271186440677963</v>
      </c>
    </row>
    <row r="47" spans="1:11" x14ac:dyDescent="0.3">
      <c r="A47" s="8" t="s">
        <v>10</v>
      </c>
      <c r="B47" t="s">
        <v>31</v>
      </c>
      <c r="C47" t="s">
        <v>14</v>
      </c>
      <c r="D47" s="1">
        <v>44257</v>
      </c>
      <c r="E47" s="1">
        <v>44263</v>
      </c>
      <c r="F47">
        <v>4</v>
      </c>
      <c r="G47">
        <v>3</v>
      </c>
      <c r="H47" s="5">
        <v>0.75</v>
      </c>
      <c r="I47">
        <v>70</v>
      </c>
      <c r="J47">
        <v>16</v>
      </c>
      <c r="K47" s="5">
        <v>0.22857142857142856</v>
      </c>
    </row>
    <row r="48" spans="1:11" x14ac:dyDescent="0.3">
      <c r="A48" s="8" t="s">
        <v>10</v>
      </c>
      <c r="B48" t="s">
        <v>32</v>
      </c>
      <c r="C48" t="s">
        <v>15</v>
      </c>
      <c r="D48" s="1">
        <v>44247</v>
      </c>
      <c r="E48" s="1">
        <v>44257</v>
      </c>
      <c r="F48">
        <v>7</v>
      </c>
      <c r="G48">
        <v>4</v>
      </c>
      <c r="H48" s="5">
        <v>0.5714285714285714</v>
      </c>
      <c r="I48">
        <v>61</v>
      </c>
      <c r="J48">
        <v>44</v>
      </c>
      <c r="K48" s="5">
        <v>0.72131147540983609</v>
      </c>
    </row>
    <row r="49" spans="1:11" x14ac:dyDescent="0.3">
      <c r="A49" s="8" t="s">
        <v>10</v>
      </c>
      <c r="B49" t="s">
        <v>33</v>
      </c>
      <c r="C49" t="s">
        <v>11</v>
      </c>
      <c r="D49" s="1">
        <v>44246</v>
      </c>
      <c r="E49" s="1">
        <v>44253</v>
      </c>
      <c r="F49">
        <v>5</v>
      </c>
      <c r="G49">
        <v>3</v>
      </c>
      <c r="H49" s="5">
        <v>0.6</v>
      </c>
      <c r="I49">
        <v>47</v>
      </c>
      <c r="J49">
        <v>37</v>
      </c>
      <c r="K49" s="5">
        <v>0.78723404255319152</v>
      </c>
    </row>
    <row r="50" spans="1:11" x14ac:dyDescent="0.3">
      <c r="A50" s="8" t="s">
        <v>10</v>
      </c>
      <c r="B50" t="s">
        <v>34</v>
      </c>
      <c r="C50" t="s">
        <v>12</v>
      </c>
      <c r="D50" s="1">
        <v>44248</v>
      </c>
      <c r="E50" s="1">
        <v>44252</v>
      </c>
      <c r="F50">
        <v>4</v>
      </c>
      <c r="G50">
        <v>3</v>
      </c>
      <c r="H50" s="5">
        <v>0.75</v>
      </c>
      <c r="I50">
        <v>56</v>
      </c>
      <c r="J50">
        <v>16</v>
      </c>
      <c r="K50" s="5">
        <v>0.2857142857142857</v>
      </c>
    </row>
    <row r="51" spans="1:11" x14ac:dyDescent="0.3">
      <c r="A51" s="8" t="s">
        <v>10</v>
      </c>
      <c r="B51" t="s">
        <v>35</v>
      </c>
      <c r="C51" t="s">
        <v>13</v>
      </c>
      <c r="D51" s="1">
        <v>44251</v>
      </c>
      <c r="E51" s="1">
        <v>44256</v>
      </c>
      <c r="F51">
        <v>3</v>
      </c>
      <c r="G51">
        <v>2</v>
      </c>
      <c r="H51" s="5">
        <v>0.66666666666666663</v>
      </c>
      <c r="I51">
        <v>60</v>
      </c>
      <c r="J51">
        <v>15</v>
      </c>
      <c r="K51" s="5">
        <v>0.25</v>
      </c>
    </row>
    <row r="52" spans="1:11" x14ac:dyDescent="0.3">
      <c r="A52" s="8" t="s">
        <v>10</v>
      </c>
      <c r="B52" t="s">
        <v>36</v>
      </c>
      <c r="C52" t="s">
        <v>14</v>
      </c>
      <c r="D52" s="1">
        <v>44251</v>
      </c>
      <c r="E52" s="1">
        <v>44259</v>
      </c>
      <c r="F52">
        <v>6</v>
      </c>
      <c r="G52">
        <v>0</v>
      </c>
      <c r="H52" s="5">
        <v>0</v>
      </c>
      <c r="I52">
        <v>48</v>
      </c>
      <c r="J52">
        <v>30</v>
      </c>
      <c r="K52" s="5">
        <v>0.625</v>
      </c>
    </row>
    <row r="53" spans="1:11" x14ac:dyDescent="0.3">
      <c r="A53" s="8" t="s">
        <v>10</v>
      </c>
      <c r="B53" t="s">
        <v>37</v>
      </c>
      <c r="C53" t="s">
        <v>15</v>
      </c>
      <c r="D53" s="1">
        <v>44251</v>
      </c>
      <c r="E53" s="1">
        <v>44257</v>
      </c>
      <c r="F53">
        <v>4</v>
      </c>
      <c r="G53">
        <v>2</v>
      </c>
      <c r="H53" s="5">
        <v>0.5</v>
      </c>
      <c r="I53">
        <v>36</v>
      </c>
      <c r="J53">
        <v>31</v>
      </c>
      <c r="K53" s="5">
        <v>0.86111111111111116</v>
      </c>
    </row>
    <row r="54" spans="1:11" x14ac:dyDescent="0.3">
      <c r="A54" s="8" t="s">
        <v>19</v>
      </c>
      <c r="B54" s="8"/>
      <c r="C54" s="8"/>
      <c r="D54" s="8"/>
      <c r="E54" s="8"/>
      <c r="F54" s="8"/>
      <c r="G54" s="8"/>
      <c r="H54" s="8"/>
      <c r="I54" s="8"/>
      <c r="J54" s="8"/>
      <c r="K54" s="8"/>
    </row>
  </sheetData>
  <mergeCells count="1">
    <mergeCell ref="A1:C3"/>
  </mergeCells>
  <conditionalFormatting sqref="H14:H1048576">
    <cfRule type="dataBar" priority="3">
      <dataBar>
        <cfvo type="percent" val="0"/>
        <cfvo type="percent" val="100"/>
        <color rgb="FF008AEF"/>
      </dataBar>
      <extLst>
        <ext xmlns:x14="http://schemas.microsoft.com/office/spreadsheetml/2009/9/main" uri="{B025F937-C7B1-47D3-B67F-A62EFF666E3E}">
          <x14:id>{1785D961-440D-4D5C-B645-B2B670BFD5FC}</x14:id>
        </ext>
      </extLst>
    </cfRule>
  </conditionalFormatting>
  <conditionalFormatting sqref="K14:K53">
    <cfRule type="dataBar" priority="1">
      <dataBar>
        <cfvo type="percent" val="0"/>
        <cfvo type="percent" val="100"/>
        <color rgb="FF3FCDFF"/>
      </dataBar>
      <extLst>
        <ext xmlns:x14="http://schemas.microsoft.com/office/spreadsheetml/2009/9/main" uri="{B025F937-C7B1-47D3-B67F-A62EFF666E3E}">
          <x14:id>{FEA92115-31FD-407C-B3BD-6F46FD73744E}</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1785D961-440D-4D5C-B645-B2B670BFD5FC}">
            <x14:dataBar minLength="0" maxLength="100" gradient="0">
              <x14:cfvo type="percent">
                <xm:f>0</xm:f>
              </x14:cfvo>
              <x14:cfvo type="percent">
                <xm:f>100</xm:f>
              </x14:cfvo>
              <x14:negativeFillColor rgb="FFFF0000"/>
              <x14:axisColor rgb="FF000000"/>
            </x14:dataBar>
          </x14:cfRule>
          <xm:sqref>H14:H1048576</xm:sqref>
        </x14:conditionalFormatting>
        <x14:conditionalFormatting xmlns:xm="http://schemas.microsoft.com/office/excel/2006/main">
          <x14:cfRule type="dataBar" id="{FEA92115-31FD-407C-B3BD-6F46FD73744E}">
            <x14:dataBar minLength="0" maxLength="100" gradient="0">
              <x14:cfvo type="percent">
                <xm:f>0</xm:f>
              </x14:cfvo>
              <x14:cfvo type="percent">
                <xm:f>100</xm:f>
              </x14:cfvo>
              <x14:negativeFillColor rgb="FFFF0000"/>
              <x14:axisColor rgb="FF000000"/>
            </x14:dataBar>
          </x14:cfRule>
          <xm:sqref>K14:K53</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5E183-65AD-48C3-8B83-7A878DBDD008}">
  <dimension ref="B1:I23"/>
  <sheetViews>
    <sheetView showGridLines="0" zoomScale="79" workbookViewId="0">
      <selection activeCell="B4" sqref="B4"/>
    </sheetView>
  </sheetViews>
  <sheetFormatPr defaultRowHeight="15.6" x14ac:dyDescent="0.3"/>
  <cols>
    <col min="2" max="2" width="27.5" customWidth="1"/>
    <col min="3" max="3" width="29.296875" customWidth="1"/>
    <col min="4" max="4" width="6.09765625" customWidth="1"/>
    <col min="5" max="6" width="27.69921875" customWidth="1"/>
    <col min="7" max="7" width="6" customWidth="1"/>
    <col min="8" max="9" width="27.69921875" customWidth="1"/>
  </cols>
  <sheetData>
    <row r="1" spans="2:9" ht="16.2" thickBot="1" x14ac:dyDescent="0.35"/>
    <row r="2" spans="2:9" ht="44.4" customHeight="1" thickBot="1" x14ac:dyDescent="0.35">
      <c r="B2" s="16" t="s">
        <v>44</v>
      </c>
      <c r="C2" s="17" t="s">
        <v>14</v>
      </c>
    </row>
    <row r="3" spans="2:9" ht="15.6" customHeight="1" x14ac:dyDescent="0.3"/>
    <row r="4" spans="2:9" ht="16.2" thickBot="1" x14ac:dyDescent="0.35"/>
    <row r="5" spans="2:9" ht="26.4" customHeight="1" x14ac:dyDescent="0.3">
      <c r="B5" s="20" t="s">
        <v>21</v>
      </c>
      <c r="C5" s="21"/>
      <c r="E5" s="20" t="s">
        <v>23</v>
      </c>
      <c r="F5" s="21"/>
      <c r="H5" s="20" t="s">
        <v>25</v>
      </c>
      <c r="I5" s="21"/>
    </row>
    <row r="6" spans="2:9" ht="15.6" customHeight="1" x14ac:dyDescent="0.3">
      <c r="B6" s="22"/>
      <c r="C6" s="23"/>
      <c r="E6" s="22"/>
      <c r="F6" s="23"/>
      <c r="H6" s="22"/>
      <c r="I6" s="23"/>
    </row>
    <row r="7" spans="2:9" ht="36.6" customHeight="1" x14ac:dyDescent="0.3">
      <c r="B7" s="10" t="str" cm="1">
        <f t="array" ref="B7:B9">_xlfn.ANCHORARRAY('Dropdowns Lists'!D2)</f>
        <v>Not Started</v>
      </c>
      <c r="C7" s="11">
        <f>COUNTIFS(TaskList[Assigned To],Agents!$C$2,TaskList[Task Status],Agents!B7)</f>
        <v>1</v>
      </c>
      <c r="E7" s="10" t="s">
        <v>24</v>
      </c>
      <c r="F7" s="11">
        <f>SUMIF(TaskList[Assigned To],Agents!$C$2,TaskList[ETA (Days)])</f>
        <v>39</v>
      </c>
      <c r="H7" s="10" t="s">
        <v>24</v>
      </c>
      <c r="I7" s="11">
        <f>SUMIF(TaskList[Assigned To],Agents!$C$2,TaskList[Allocated Budget])</f>
        <v>464</v>
      </c>
    </row>
    <row r="8" spans="2:9" ht="36.6" customHeight="1" x14ac:dyDescent="0.3">
      <c r="B8" s="10" t="str">
        <v>In Progress</v>
      </c>
      <c r="C8" s="11">
        <f>COUNTIFS(TaskList[Assigned To],Agents!$C$2,TaskList[Task Status],Agents!B8)</f>
        <v>6</v>
      </c>
      <c r="E8" s="10" t="s">
        <v>22</v>
      </c>
      <c r="F8" s="11">
        <f>SUMIF(TaskList[Assigned To],Agents!$C$2,TaskList[Days compledted Reported])</f>
        <v>22</v>
      </c>
      <c r="H8" s="10" t="s">
        <v>26</v>
      </c>
      <c r="I8" s="11">
        <f>SUMIF(TaskList[Assigned To],Agents!$C$2,TaskList[Actual Till Date])</f>
        <v>258</v>
      </c>
    </row>
    <row r="9" spans="2:9" ht="36.6" customHeight="1" x14ac:dyDescent="0.3">
      <c r="B9" s="10" t="str">
        <v>Completed</v>
      </c>
      <c r="C9" s="11">
        <f>COUNTIFS(TaskList[Assigned To],Agents!$C$2,TaskList[Task Status],Agents!B9)</f>
        <v>1</v>
      </c>
      <c r="E9" s="12"/>
      <c r="F9" s="13"/>
      <c r="H9" s="12"/>
      <c r="I9" s="13"/>
    </row>
    <row r="10" spans="2:9" x14ac:dyDescent="0.3">
      <c r="B10" s="12"/>
      <c r="C10" s="13"/>
      <c r="E10" s="12"/>
      <c r="F10" s="13"/>
      <c r="H10" s="12"/>
      <c r="I10" s="13"/>
    </row>
    <row r="11" spans="2:9" x14ac:dyDescent="0.3">
      <c r="B11" s="12"/>
      <c r="C11" s="13"/>
      <c r="E11" s="12"/>
      <c r="F11" s="13"/>
      <c r="H11" s="12"/>
      <c r="I11" s="13"/>
    </row>
    <row r="12" spans="2:9" x14ac:dyDescent="0.3">
      <c r="B12" s="12"/>
      <c r="C12" s="13"/>
      <c r="E12" s="12"/>
      <c r="F12" s="13"/>
      <c r="H12" s="12"/>
      <c r="I12" s="13"/>
    </row>
    <row r="13" spans="2:9" x14ac:dyDescent="0.3">
      <c r="B13" s="12"/>
      <c r="C13" s="13"/>
      <c r="E13" s="12"/>
      <c r="F13" s="13"/>
      <c r="H13" s="12"/>
      <c r="I13" s="13"/>
    </row>
    <row r="14" spans="2:9" x14ac:dyDescent="0.3">
      <c r="B14" s="12"/>
      <c r="C14" s="13"/>
      <c r="E14" s="12"/>
      <c r="F14" s="13"/>
      <c r="H14" s="12"/>
      <c r="I14" s="13"/>
    </row>
    <row r="15" spans="2:9" x14ac:dyDescent="0.3">
      <c r="B15" s="12"/>
      <c r="C15" s="13"/>
      <c r="E15" s="12"/>
      <c r="F15" s="13"/>
      <c r="H15" s="12"/>
      <c r="I15" s="13"/>
    </row>
    <row r="16" spans="2:9" x14ac:dyDescent="0.3">
      <c r="B16" s="12"/>
      <c r="C16" s="13"/>
      <c r="E16" s="12"/>
      <c r="F16" s="13"/>
      <c r="H16" s="12"/>
      <c r="I16" s="13"/>
    </row>
    <row r="17" spans="2:9" x14ac:dyDescent="0.3">
      <c r="B17" s="12"/>
      <c r="C17" s="13"/>
      <c r="E17" s="12"/>
      <c r="F17" s="13"/>
      <c r="H17" s="12"/>
      <c r="I17" s="13"/>
    </row>
    <row r="18" spans="2:9" x14ac:dyDescent="0.3">
      <c r="B18" s="12"/>
      <c r="C18" s="13"/>
      <c r="E18" s="12"/>
      <c r="F18" s="13"/>
      <c r="H18" s="12"/>
      <c r="I18" s="13"/>
    </row>
    <row r="19" spans="2:9" x14ac:dyDescent="0.3">
      <c r="B19" s="12"/>
      <c r="C19" s="13"/>
      <c r="E19" s="12"/>
      <c r="F19" s="13"/>
      <c r="H19" s="12"/>
      <c r="I19" s="13"/>
    </row>
    <row r="20" spans="2:9" ht="16.2" thickBot="1" x14ac:dyDescent="0.35">
      <c r="B20" s="12"/>
      <c r="C20" s="13"/>
      <c r="E20" s="14"/>
      <c r="F20" s="15"/>
      <c r="H20" s="14"/>
      <c r="I20" s="15"/>
    </row>
    <row r="21" spans="2:9" x14ac:dyDescent="0.3">
      <c r="B21" s="12"/>
      <c r="C21" s="13"/>
    </row>
    <row r="22" spans="2:9" x14ac:dyDescent="0.3">
      <c r="B22" s="12"/>
      <c r="C22" s="13"/>
    </row>
    <row r="23" spans="2:9" ht="16.2" thickBot="1" x14ac:dyDescent="0.35">
      <c r="B23" s="14"/>
      <c r="C23" s="15"/>
    </row>
  </sheetData>
  <mergeCells count="3">
    <mergeCell ref="B5:C6"/>
    <mergeCell ref="E5:F6"/>
    <mergeCell ref="H5:I6"/>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8E603D55-6832-42BA-92BC-1DA7B3C7FF5C}">
          <x14:formula1>
            <xm:f>'Dropdowns Lists'!$C$2:$C$6</xm:f>
          </x14:formula1>
          <xm:sqref>C2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ED052-7C02-49AA-8DCF-4E64F9264307}">
  <dimension ref="B1:M90"/>
  <sheetViews>
    <sheetView showGridLines="0" tabSelected="1" zoomScale="72" workbookViewId="0">
      <selection activeCell="W9" sqref="W9"/>
    </sheetView>
  </sheetViews>
  <sheetFormatPr defaultRowHeight="15.6" x14ac:dyDescent="0.3"/>
  <cols>
    <col min="2" max="2" width="12.5" customWidth="1"/>
    <col min="3" max="3" width="12.3984375" customWidth="1"/>
    <col min="4" max="4" width="11.19921875" customWidth="1"/>
    <col min="5" max="5" width="12.09765625" customWidth="1"/>
    <col min="6" max="6" width="9.8984375" customWidth="1"/>
    <col min="7" max="7" width="13.09765625" customWidth="1"/>
    <col min="8" max="8" width="11.5" customWidth="1"/>
    <col min="9" max="9" width="15" customWidth="1"/>
    <col min="11" max="11" width="12.796875" customWidth="1"/>
    <col min="12" max="12" width="16.59765625" customWidth="1"/>
    <col min="13" max="13" width="13" customWidth="1"/>
  </cols>
  <sheetData>
    <row r="1" spans="2:13" ht="34.799999999999997" x14ac:dyDescent="0.3">
      <c r="F1" s="27" t="s">
        <v>28</v>
      </c>
      <c r="G1" s="27"/>
      <c r="H1" s="27"/>
      <c r="I1" s="27"/>
      <c r="J1" s="27"/>
    </row>
    <row r="2" spans="2:13" ht="15" customHeight="1" x14ac:dyDescent="0.3"/>
    <row r="3" spans="2:13" x14ac:dyDescent="0.3">
      <c r="B3" s="26" t="s">
        <v>21</v>
      </c>
      <c r="C3" s="26"/>
      <c r="D3" s="26"/>
      <c r="E3" s="26"/>
      <c r="G3" s="26" t="s">
        <v>23</v>
      </c>
      <c r="H3" s="26"/>
      <c r="I3" s="26"/>
      <c r="K3" s="26" t="s">
        <v>25</v>
      </c>
      <c r="L3" s="26"/>
      <c r="M3" s="26"/>
    </row>
    <row r="4" spans="2:13" x14ac:dyDescent="0.3">
      <c r="B4" s="18" t="s">
        <v>27</v>
      </c>
      <c r="C4" s="18" t="str" cm="1">
        <f t="array" ref="C4:E4">TRANSPOSE(_xlfn.ANCHORARRAY('Dropdowns Lists'!D2))</f>
        <v>Not Started</v>
      </c>
      <c r="D4" s="18" t="str">
        <v>In Progress</v>
      </c>
      <c r="E4" s="18" t="str">
        <v>Completed</v>
      </c>
      <c r="G4" s="18" t="s">
        <v>27</v>
      </c>
      <c r="H4" s="18" t="s">
        <v>3</v>
      </c>
      <c r="I4" s="18" t="s">
        <v>29</v>
      </c>
      <c r="K4" s="18" t="s">
        <v>27</v>
      </c>
      <c r="L4" s="18" t="s">
        <v>17</v>
      </c>
      <c r="M4" s="18" t="s">
        <v>45</v>
      </c>
    </row>
    <row r="5" spans="2:13" x14ac:dyDescent="0.3">
      <c r="B5" t="str" cm="1">
        <f t="array" ref="B5:B9">_xlfn.ANCHORARRAY('Dropdowns Lists'!$A$2)</f>
        <v>Project-1</v>
      </c>
      <c r="C5">
        <f>COUNTIFS(TaskList[Project Name],Projects!$B5,TaskList[Task Status],Projects!C$4)</f>
        <v>1</v>
      </c>
      <c r="D5">
        <f>COUNTIFS(TaskList[Project Name],Projects!$B5,TaskList[Task Status],Projects!D$4)</f>
        <v>9</v>
      </c>
      <c r="E5">
        <f>COUNTIFS(TaskList[Project Name],Projects!$B5,TaskList[Task Status],Projects!E$4)</f>
        <v>0</v>
      </c>
      <c r="G5" t="str" cm="1">
        <f t="array" ref="G5:G9">_xlfn.ANCHORARRAY('Dropdowns Lists'!$A$2)</f>
        <v>Project-1</v>
      </c>
      <c r="H5">
        <f>SUMIF(TaskList[Project Name],Projects!$G5,TaskList[ETA (Days)])</f>
        <v>57</v>
      </c>
      <c r="I5">
        <f>SUMIF(TaskList[Project Name],Projects!$G5,TaskList[Days compledted Reported])</f>
        <v>23</v>
      </c>
      <c r="K5" t="str" cm="1">
        <f t="array" ref="K5:K9">_xlfn.ANCHORARRAY('Dropdowns Lists'!$A$2)</f>
        <v>Project-1</v>
      </c>
      <c r="L5">
        <f>SUMIF(TaskList[Project Name],Projects!$K5,TaskList[Allocated Budget])</f>
        <v>601</v>
      </c>
      <c r="M5">
        <f>SUMIF(TaskList[Project Name],Projects!$K5,TaskList[Actual Till Date])</f>
        <v>366</v>
      </c>
    </row>
    <row r="6" spans="2:13" x14ac:dyDescent="0.3">
      <c r="B6" t="str">
        <v>Project-2</v>
      </c>
      <c r="C6">
        <f>COUNTIFS(TaskList[Project Name],Projects!$B6,TaskList[Task Status],Projects!C$4)</f>
        <v>1</v>
      </c>
      <c r="D6">
        <f>COUNTIFS(TaskList[Project Name],Projects!$B6,TaskList[Task Status],Projects!D$4)</f>
        <v>9</v>
      </c>
      <c r="E6">
        <f>COUNTIFS(TaskList[Project Name],Projects!$B6,TaskList[Task Status],Projects!E$4)</f>
        <v>0</v>
      </c>
      <c r="G6" t="str">
        <v>Project-2</v>
      </c>
      <c r="H6">
        <f>SUMIF(TaskList[Project Name],Projects!$G6,TaskList[ETA (Days)])</f>
        <v>41</v>
      </c>
      <c r="I6">
        <f>SUMIF(TaskList[Project Name],Projects!$G6,TaskList[Days compledted Reported])</f>
        <v>22</v>
      </c>
      <c r="K6" t="str">
        <v>Project-2</v>
      </c>
      <c r="L6">
        <f>SUMIF(TaskList[Project Name],Projects!$K6,TaskList[Allocated Budget])</f>
        <v>381</v>
      </c>
      <c r="M6">
        <f>SUMIF(TaskList[Project Name],Projects!$K6,TaskList[Actual Till Date])</f>
        <v>239</v>
      </c>
    </row>
    <row r="7" spans="2:13" x14ac:dyDescent="0.3">
      <c r="B7" t="str">
        <v>Project-3</v>
      </c>
      <c r="C7">
        <f>COUNTIFS(TaskList[Project Name],Projects!$B7,TaskList[Task Status],Projects!C$4)</f>
        <v>1</v>
      </c>
      <c r="D7">
        <f>COUNTIFS(TaskList[Project Name],Projects!$B7,TaskList[Task Status],Projects!D$4)</f>
        <v>3</v>
      </c>
      <c r="E7">
        <f>COUNTIFS(TaskList[Project Name],Projects!$B7,TaskList[Task Status],Projects!E$4)</f>
        <v>1</v>
      </c>
      <c r="G7" t="str">
        <v>Project-3</v>
      </c>
      <c r="H7">
        <f>SUMIF(TaskList[Project Name],Projects!$G7,TaskList[ETA (Days)])</f>
        <v>29</v>
      </c>
      <c r="I7">
        <f>SUMIF(TaskList[Project Name],Projects!$G7,TaskList[Days compledted Reported])</f>
        <v>13</v>
      </c>
      <c r="K7" t="str">
        <v>Project-3</v>
      </c>
      <c r="L7">
        <f>SUMIF(TaskList[Project Name],Projects!$K7,TaskList[Allocated Budget])</f>
        <v>321</v>
      </c>
      <c r="M7">
        <f>SUMIF(TaskList[Project Name],Projects!$K7,TaskList[Actual Till Date])</f>
        <v>179</v>
      </c>
    </row>
    <row r="8" spans="2:13" x14ac:dyDescent="0.3">
      <c r="B8" t="str">
        <v>Project-4</v>
      </c>
      <c r="C8">
        <f>COUNTIFS(TaskList[Project Name],Projects!$B8,TaskList[Task Status],Projects!C$4)</f>
        <v>0</v>
      </c>
      <c r="D8">
        <f>COUNTIFS(TaskList[Project Name],Projects!$B8,TaskList[Task Status],Projects!D$4)</f>
        <v>6</v>
      </c>
      <c r="E8">
        <f>COUNTIFS(TaskList[Project Name],Projects!$B8,TaskList[Task Status],Projects!E$4)</f>
        <v>1</v>
      </c>
      <c r="G8" t="str">
        <v>Project-4</v>
      </c>
      <c r="H8">
        <f>SUMIF(TaskList[Project Name],Projects!$G8,TaskList[ETA (Days)])</f>
        <v>38</v>
      </c>
      <c r="I8">
        <f>SUMIF(TaskList[Project Name],Projects!$G8,TaskList[Days compledted Reported])</f>
        <v>23</v>
      </c>
      <c r="K8" t="str">
        <v>Project-4</v>
      </c>
      <c r="L8">
        <f>SUMIF(TaskList[Project Name],Projects!$K8,TaskList[Allocated Budget])</f>
        <v>307</v>
      </c>
      <c r="M8">
        <f>SUMIF(TaskList[Project Name],Projects!$K8,TaskList[Actual Till Date])</f>
        <v>183</v>
      </c>
    </row>
    <row r="9" spans="2:13" x14ac:dyDescent="0.3">
      <c r="B9" t="str">
        <v>Project-5</v>
      </c>
      <c r="C9">
        <f>COUNTIFS(TaskList[Project Name],Projects!$B9,TaskList[Task Status],Projects!C$4)</f>
        <v>1</v>
      </c>
      <c r="D9">
        <f>COUNTIFS(TaskList[Project Name],Projects!$B9,TaskList[Task Status],Projects!D$4)</f>
        <v>7</v>
      </c>
      <c r="E9">
        <f>COUNTIFS(TaskList[Project Name],Projects!$B9,TaskList[Task Status],Projects!E$4)</f>
        <v>0</v>
      </c>
      <c r="G9" t="str">
        <v>Project-5</v>
      </c>
      <c r="H9">
        <f>SUMIF(TaskList[Project Name],Projects!$G9,TaskList[ETA (Days)])</f>
        <v>41</v>
      </c>
      <c r="I9">
        <f>SUMIF(TaskList[Project Name],Projects!$G9,TaskList[Days compledted Reported])</f>
        <v>24</v>
      </c>
      <c r="K9" t="str">
        <v>Project-5</v>
      </c>
      <c r="L9">
        <f>SUMIF(TaskList[Project Name],Projects!$K9,TaskList[Allocated Budget])</f>
        <v>437</v>
      </c>
      <c r="M9">
        <f>SUMIF(TaskList[Project Name],Projects!$K9,TaskList[Actual Till Date])</f>
        <v>234</v>
      </c>
    </row>
    <row r="10" spans="2:13" x14ac:dyDescent="0.3">
      <c r="B10" s="18" t="s">
        <v>19</v>
      </c>
      <c r="C10" s="18">
        <f>SUM(C$5:C$9)</f>
        <v>4</v>
      </c>
      <c r="D10" s="18">
        <f t="shared" ref="D10:E10" si="0">SUM(D$5:D$9)</f>
        <v>34</v>
      </c>
      <c r="E10" s="18">
        <f t="shared" si="0"/>
        <v>2</v>
      </c>
      <c r="G10" s="18" t="s">
        <v>19</v>
      </c>
      <c r="H10" s="18">
        <f>SUM(H$5:H$9)</f>
        <v>206</v>
      </c>
      <c r="I10" s="18">
        <f>SUM(I$5:I$9)</f>
        <v>105</v>
      </c>
      <c r="K10" s="18" t="s">
        <v>19</v>
      </c>
      <c r="L10" s="18">
        <f>SUM(L$5:L$9)</f>
        <v>2047</v>
      </c>
      <c r="M10" s="18">
        <f>SUM(M$5:M$9)</f>
        <v>1201</v>
      </c>
    </row>
    <row r="13" spans="2:13" ht="23.4" x14ac:dyDescent="0.45">
      <c r="B13" s="9"/>
      <c r="C13" s="9"/>
      <c r="D13" s="9"/>
      <c r="E13" s="9"/>
      <c r="F13" s="9"/>
      <c r="G13" s="24" t="s">
        <v>46</v>
      </c>
      <c r="H13" s="24"/>
      <c r="I13" s="24"/>
      <c r="J13" s="9"/>
      <c r="K13" s="9"/>
      <c r="L13" s="9"/>
      <c r="M13" s="9"/>
    </row>
    <row r="14" spans="2:13" ht="18" x14ac:dyDescent="0.35">
      <c r="B14" s="9"/>
      <c r="C14" s="25" t="s">
        <v>47</v>
      </c>
      <c r="D14" s="25"/>
      <c r="E14" s="9"/>
      <c r="F14" s="9"/>
      <c r="G14" s="25" t="s">
        <v>49</v>
      </c>
      <c r="H14" s="25"/>
      <c r="I14" s="25"/>
      <c r="J14" s="9"/>
      <c r="K14" s="25" t="s">
        <v>48</v>
      </c>
      <c r="L14" s="25"/>
      <c r="M14" s="25"/>
    </row>
    <row r="15" spans="2:13" x14ac:dyDescent="0.3">
      <c r="B15" s="9"/>
      <c r="C15" s="9"/>
      <c r="D15" s="9"/>
      <c r="E15" s="9"/>
      <c r="F15" s="9"/>
      <c r="G15" s="9"/>
      <c r="H15" s="9"/>
      <c r="I15" s="9"/>
      <c r="J15" s="9"/>
      <c r="K15" s="9"/>
      <c r="L15" s="9"/>
      <c r="M15" s="9"/>
    </row>
    <row r="16" spans="2:13" x14ac:dyDescent="0.3">
      <c r="B16" s="9"/>
      <c r="C16" s="9"/>
      <c r="D16" s="9"/>
      <c r="E16" s="9"/>
      <c r="F16" s="9"/>
      <c r="G16" s="9"/>
      <c r="H16" s="9"/>
      <c r="I16" s="9"/>
      <c r="J16" s="9"/>
      <c r="K16" s="9"/>
      <c r="L16" s="9"/>
      <c r="M16" s="9"/>
    </row>
    <row r="17" spans="2:13" x14ac:dyDescent="0.3">
      <c r="B17" s="9"/>
      <c r="C17" s="9"/>
      <c r="D17" s="9"/>
      <c r="E17" s="9"/>
      <c r="F17" s="9"/>
      <c r="G17" s="9"/>
      <c r="H17" s="9"/>
      <c r="I17" s="9"/>
      <c r="J17" s="9"/>
      <c r="K17" s="9"/>
      <c r="L17" s="9"/>
      <c r="M17" s="9"/>
    </row>
    <row r="18" spans="2:13" x14ac:dyDescent="0.3">
      <c r="B18" s="9"/>
      <c r="C18" s="9"/>
      <c r="D18" s="9"/>
      <c r="E18" s="9"/>
      <c r="F18" s="9"/>
      <c r="G18" s="9"/>
      <c r="H18" s="9"/>
      <c r="I18" s="9"/>
      <c r="J18" s="9"/>
      <c r="K18" s="9"/>
      <c r="L18" s="9"/>
      <c r="M18" s="9"/>
    </row>
    <row r="19" spans="2:13" x14ac:dyDescent="0.3">
      <c r="B19" s="9"/>
      <c r="C19" s="9"/>
      <c r="D19" s="9"/>
      <c r="E19" s="9"/>
      <c r="F19" s="9"/>
      <c r="G19" s="9"/>
      <c r="H19" s="9"/>
      <c r="I19" s="9"/>
      <c r="J19" s="9"/>
      <c r="K19" s="9"/>
      <c r="L19" s="9"/>
      <c r="M19" s="9"/>
    </row>
    <row r="20" spans="2:13" x14ac:dyDescent="0.3">
      <c r="B20" s="9"/>
      <c r="C20" s="9"/>
      <c r="D20" s="9"/>
      <c r="E20" s="9"/>
      <c r="F20" s="9"/>
      <c r="G20" s="9"/>
      <c r="H20" s="9"/>
      <c r="I20" s="9"/>
      <c r="J20" s="9"/>
      <c r="K20" s="9"/>
      <c r="L20" s="9"/>
      <c r="M20" s="9"/>
    </row>
    <row r="21" spans="2:13" x14ac:dyDescent="0.3">
      <c r="B21" s="9"/>
      <c r="C21" s="9"/>
      <c r="D21" s="9"/>
      <c r="E21" s="9"/>
      <c r="F21" s="9"/>
      <c r="G21" s="9"/>
      <c r="H21" s="9"/>
      <c r="I21" s="9"/>
      <c r="J21" s="9"/>
      <c r="K21" s="9"/>
      <c r="L21" s="9"/>
      <c r="M21" s="9"/>
    </row>
    <row r="22" spans="2:13" x14ac:dyDescent="0.3">
      <c r="B22" s="9"/>
      <c r="C22" s="9"/>
      <c r="D22" s="9"/>
      <c r="E22" s="9"/>
      <c r="F22" s="9"/>
      <c r="G22" s="9"/>
      <c r="H22" s="9"/>
      <c r="I22" s="9"/>
      <c r="J22" s="9"/>
      <c r="K22" s="9"/>
      <c r="L22" s="9"/>
      <c r="M22" s="9"/>
    </row>
    <row r="23" spans="2:13" x14ac:dyDescent="0.3">
      <c r="B23" s="9"/>
      <c r="C23" s="9"/>
      <c r="D23" s="9"/>
      <c r="E23" s="9"/>
      <c r="F23" s="9"/>
      <c r="G23" s="9"/>
      <c r="H23" s="9"/>
      <c r="I23" s="9"/>
      <c r="J23" s="9"/>
      <c r="K23" s="9"/>
      <c r="L23" s="9"/>
      <c r="M23" s="9"/>
    </row>
    <row r="24" spans="2:13" x14ac:dyDescent="0.3">
      <c r="B24" s="9"/>
      <c r="C24" s="9"/>
      <c r="D24" s="9"/>
      <c r="E24" s="9"/>
      <c r="F24" s="9"/>
      <c r="G24" s="9"/>
      <c r="H24" s="9"/>
      <c r="I24" s="9"/>
      <c r="J24" s="9"/>
      <c r="K24" s="9"/>
      <c r="L24" s="9"/>
      <c r="M24" s="9"/>
    </row>
    <row r="25" spans="2:13" x14ac:dyDescent="0.3">
      <c r="B25" s="9"/>
      <c r="C25" s="9"/>
      <c r="D25" s="9"/>
      <c r="E25" s="9"/>
      <c r="F25" s="9"/>
      <c r="G25" s="9"/>
      <c r="H25" s="9"/>
      <c r="I25" s="9"/>
      <c r="J25" s="9"/>
      <c r="K25" s="9"/>
      <c r="L25" s="9"/>
      <c r="M25" s="9"/>
    </row>
    <row r="26" spans="2:13" x14ac:dyDescent="0.3">
      <c r="B26" s="9"/>
      <c r="C26" s="9"/>
      <c r="D26" s="9"/>
      <c r="E26" s="9"/>
      <c r="F26" s="9"/>
      <c r="G26" s="9"/>
      <c r="H26" s="9"/>
      <c r="I26" s="9"/>
      <c r="J26" s="9"/>
      <c r="K26" s="9"/>
      <c r="L26" s="9"/>
      <c r="M26" s="9"/>
    </row>
    <row r="29" spans="2:13" ht="23.4" x14ac:dyDescent="0.45">
      <c r="B29" s="9"/>
      <c r="C29" s="9"/>
      <c r="D29" s="9"/>
      <c r="E29" s="9"/>
      <c r="F29" s="9"/>
      <c r="G29" s="24" t="s">
        <v>50</v>
      </c>
      <c r="H29" s="24"/>
      <c r="I29" s="24"/>
      <c r="J29" s="9"/>
      <c r="K29" s="9"/>
      <c r="L29" s="9"/>
      <c r="M29" s="9"/>
    </row>
    <row r="30" spans="2:13" ht="18" x14ac:dyDescent="0.35">
      <c r="B30" s="9"/>
      <c r="C30" s="25" t="s">
        <v>47</v>
      </c>
      <c r="D30" s="25"/>
      <c r="E30" s="9"/>
      <c r="F30" s="9"/>
      <c r="G30" s="25" t="s">
        <v>49</v>
      </c>
      <c r="H30" s="25"/>
      <c r="I30" s="25"/>
      <c r="J30" s="9"/>
      <c r="K30" s="25" t="s">
        <v>48</v>
      </c>
      <c r="L30" s="25"/>
      <c r="M30" s="25"/>
    </row>
    <row r="31" spans="2:13" x14ac:dyDescent="0.3">
      <c r="B31" s="9"/>
      <c r="C31" s="9"/>
      <c r="D31" s="9"/>
      <c r="E31" s="9"/>
      <c r="F31" s="9"/>
      <c r="G31" s="9"/>
      <c r="H31" s="9"/>
      <c r="I31" s="9"/>
      <c r="J31" s="9"/>
      <c r="K31" s="9"/>
      <c r="L31" s="9"/>
      <c r="M31" s="9"/>
    </row>
    <row r="32" spans="2:13" x14ac:dyDescent="0.3">
      <c r="B32" s="9"/>
      <c r="C32" s="9"/>
      <c r="D32" s="9"/>
      <c r="E32" s="9"/>
      <c r="F32" s="9"/>
      <c r="G32" s="9"/>
      <c r="H32" s="9"/>
      <c r="I32" s="9"/>
      <c r="J32" s="9"/>
      <c r="K32" s="9"/>
      <c r="L32" s="9"/>
      <c r="M32" s="9"/>
    </row>
    <row r="33" spans="2:13" x14ac:dyDescent="0.3">
      <c r="B33" s="9"/>
      <c r="C33" s="9"/>
      <c r="D33" s="9"/>
      <c r="E33" s="9"/>
      <c r="F33" s="9"/>
      <c r="G33" s="9"/>
      <c r="H33" s="9"/>
      <c r="I33" s="9"/>
      <c r="J33" s="9"/>
      <c r="K33" s="9"/>
      <c r="L33" s="9"/>
      <c r="M33" s="9"/>
    </row>
    <row r="34" spans="2:13" x14ac:dyDescent="0.3">
      <c r="B34" s="9"/>
      <c r="C34" s="9"/>
      <c r="D34" s="9"/>
      <c r="E34" s="9"/>
      <c r="F34" s="9"/>
      <c r="G34" s="9"/>
      <c r="H34" s="9"/>
      <c r="I34" s="9"/>
      <c r="J34" s="9"/>
      <c r="K34" s="9"/>
      <c r="L34" s="9"/>
      <c r="M34" s="9"/>
    </row>
    <row r="35" spans="2:13" x14ac:dyDescent="0.3">
      <c r="B35" s="9"/>
      <c r="C35" s="9"/>
      <c r="D35" s="9"/>
      <c r="E35" s="9"/>
      <c r="F35" s="9"/>
      <c r="G35" s="9"/>
      <c r="H35" s="9"/>
      <c r="I35" s="9"/>
      <c r="J35" s="9"/>
      <c r="K35" s="9"/>
      <c r="L35" s="9"/>
      <c r="M35" s="9"/>
    </row>
    <row r="36" spans="2:13" x14ac:dyDescent="0.3">
      <c r="B36" s="9"/>
      <c r="C36" s="9"/>
      <c r="D36" s="9"/>
      <c r="E36" s="9"/>
      <c r="F36" s="9"/>
      <c r="G36" s="9"/>
      <c r="H36" s="9"/>
      <c r="I36" s="9"/>
      <c r="J36" s="9"/>
      <c r="K36" s="9"/>
      <c r="L36" s="9"/>
      <c r="M36" s="9"/>
    </row>
    <row r="37" spans="2:13" x14ac:dyDescent="0.3">
      <c r="B37" s="9"/>
      <c r="C37" s="9"/>
      <c r="D37" s="9"/>
      <c r="E37" s="9"/>
      <c r="F37" s="9"/>
      <c r="G37" s="9"/>
      <c r="H37" s="9"/>
      <c r="I37" s="9"/>
      <c r="J37" s="9"/>
      <c r="K37" s="9"/>
      <c r="L37" s="9"/>
      <c r="M37" s="9"/>
    </row>
    <row r="38" spans="2:13" x14ac:dyDescent="0.3">
      <c r="B38" s="9"/>
      <c r="C38" s="9"/>
      <c r="D38" s="9"/>
      <c r="E38" s="9"/>
      <c r="F38" s="9"/>
      <c r="G38" s="9"/>
      <c r="H38" s="9"/>
      <c r="I38" s="9"/>
      <c r="J38" s="9"/>
      <c r="K38" s="9"/>
      <c r="L38" s="9"/>
      <c r="M38" s="9"/>
    </row>
    <row r="39" spans="2:13" x14ac:dyDescent="0.3">
      <c r="B39" s="9"/>
      <c r="C39" s="9"/>
      <c r="D39" s="9"/>
      <c r="E39" s="9"/>
      <c r="F39" s="9"/>
      <c r="G39" s="9"/>
      <c r="H39" s="9"/>
      <c r="I39" s="9"/>
      <c r="J39" s="9"/>
      <c r="K39" s="9"/>
      <c r="L39" s="9"/>
      <c r="M39" s="9"/>
    </row>
    <row r="40" spans="2:13" x14ac:dyDescent="0.3">
      <c r="B40" s="9"/>
      <c r="C40" s="9"/>
      <c r="D40" s="9"/>
      <c r="E40" s="9"/>
      <c r="F40" s="9"/>
      <c r="G40" s="9"/>
      <c r="H40" s="9"/>
      <c r="I40" s="9"/>
      <c r="J40" s="9"/>
      <c r="K40" s="9"/>
      <c r="L40" s="9"/>
      <c r="M40" s="9"/>
    </row>
    <row r="41" spans="2:13" x14ac:dyDescent="0.3">
      <c r="B41" s="9"/>
      <c r="C41" s="9"/>
      <c r="D41" s="9"/>
      <c r="E41" s="9"/>
      <c r="F41" s="9"/>
      <c r="G41" s="9"/>
      <c r="H41" s="9"/>
      <c r="I41" s="9"/>
      <c r="J41" s="9"/>
      <c r="K41" s="9"/>
      <c r="L41" s="9"/>
      <c r="M41" s="9"/>
    </row>
    <row r="42" spans="2:13" x14ac:dyDescent="0.3">
      <c r="B42" s="9"/>
      <c r="C42" s="9"/>
      <c r="D42" s="9"/>
      <c r="E42" s="9"/>
      <c r="F42" s="9"/>
      <c r="G42" s="9"/>
      <c r="H42" s="9"/>
      <c r="I42" s="9"/>
      <c r="J42" s="9"/>
      <c r="K42" s="9"/>
      <c r="L42" s="9"/>
      <c r="M42" s="9"/>
    </row>
    <row r="45" spans="2:13" ht="23.4" x14ac:dyDescent="0.45">
      <c r="B45" s="9"/>
      <c r="C45" s="9"/>
      <c r="D45" s="9"/>
      <c r="E45" s="9"/>
      <c r="F45" s="9"/>
      <c r="G45" s="24" t="s">
        <v>51</v>
      </c>
      <c r="H45" s="24"/>
      <c r="I45" s="24"/>
      <c r="J45" s="9"/>
      <c r="K45" s="9"/>
      <c r="L45" s="9"/>
      <c r="M45" s="9"/>
    </row>
    <row r="46" spans="2:13" ht="18" x14ac:dyDescent="0.35">
      <c r="B46" s="9"/>
      <c r="C46" s="25" t="s">
        <v>47</v>
      </c>
      <c r="D46" s="25"/>
      <c r="E46" s="9"/>
      <c r="F46" s="9"/>
      <c r="G46" s="25" t="s">
        <v>49</v>
      </c>
      <c r="H46" s="25"/>
      <c r="I46" s="25"/>
      <c r="J46" s="9"/>
      <c r="K46" s="25" t="s">
        <v>48</v>
      </c>
      <c r="L46" s="25"/>
      <c r="M46" s="25"/>
    </row>
    <row r="47" spans="2:13" x14ac:dyDescent="0.3">
      <c r="B47" s="9"/>
      <c r="C47" s="9"/>
      <c r="D47" s="9"/>
      <c r="E47" s="9"/>
      <c r="F47" s="9"/>
      <c r="G47" s="9"/>
      <c r="H47" s="9"/>
      <c r="I47" s="9"/>
      <c r="J47" s="9"/>
      <c r="K47" s="9"/>
      <c r="L47" s="9"/>
      <c r="M47" s="9"/>
    </row>
    <row r="48" spans="2:13" x14ac:dyDescent="0.3">
      <c r="B48" s="9"/>
      <c r="C48" s="9"/>
      <c r="D48" s="9"/>
      <c r="E48" s="9"/>
      <c r="F48" s="9"/>
      <c r="G48" s="9"/>
      <c r="H48" s="9"/>
      <c r="I48" s="9"/>
      <c r="J48" s="9"/>
      <c r="K48" s="9"/>
      <c r="L48" s="9"/>
      <c r="M48" s="9"/>
    </row>
    <row r="49" spans="2:13" x14ac:dyDescent="0.3">
      <c r="B49" s="9"/>
      <c r="C49" s="9"/>
      <c r="D49" s="9"/>
      <c r="E49" s="9"/>
      <c r="F49" s="9"/>
      <c r="G49" s="9"/>
      <c r="H49" s="9"/>
      <c r="I49" s="9"/>
      <c r="J49" s="9"/>
      <c r="K49" s="9"/>
      <c r="L49" s="9"/>
      <c r="M49" s="9"/>
    </row>
    <row r="50" spans="2:13" x14ac:dyDescent="0.3">
      <c r="B50" s="9"/>
      <c r="C50" s="9"/>
      <c r="D50" s="9"/>
      <c r="E50" s="9"/>
      <c r="F50" s="9"/>
      <c r="G50" s="9"/>
      <c r="H50" s="9"/>
      <c r="I50" s="9"/>
      <c r="J50" s="9"/>
      <c r="K50" s="9"/>
      <c r="L50" s="9"/>
      <c r="M50" s="9"/>
    </row>
    <row r="51" spans="2:13" x14ac:dyDescent="0.3">
      <c r="B51" s="9"/>
      <c r="C51" s="9"/>
      <c r="D51" s="9"/>
      <c r="E51" s="9"/>
      <c r="F51" s="9"/>
      <c r="G51" s="9"/>
      <c r="H51" s="9"/>
      <c r="I51" s="9"/>
      <c r="J51" s="9"/>
      <c r="K51" s="9"/>
      <c r="L51" s="9"/>
      <c r="M51" s="9"/>
    </row>
    <row r="52" spans="2:13" x14ac:dyDescent="0.3">
      <c r="B52" s="9"/>
      <c r="C52" s="9"/>
      <c r="D52" s="9"/>
      <c r="E52" s="9"/>
      <c r="F52" s="9"/>
      <c r="G52" s="9"/>
      <c r="H52" s="9"/>
      <c r="I52" s="9"/>
      <c r="J52" s="9"/>
      <c r="K52" s="9"/>
      <c r="L52" s="9"/>
      <c r="M52" s="9"/>
    </row>
    <row r="53" spans="2:13" x14ac:dyDescent="0.3">
      <c r="B53" s="9"/>
      <c r="C53" s="9"/>
      <c r="D53" s="9"/>
      <c r="E53" s="9"/>
      <c r="F53" s="9"/>
      <c r="G53" s="9"/>
      <c r="H53" s="9"/>
      <c r="I53" s="9"/>
      <c r="J53" s="9"/>
      <c r="K53" s="9"/>
      <c r="L53" s="9"/>
      <c r="M53" s="9"/>
    </row>
    <row r="54" spans="2:13" x14ac:dyDescent="0.3">
      <c r="B54" s="9"/>
      <c r="C54" s="9"/>
      <c r="D54" s="9"/>
      <c r="E54" s="9"/>
      <c r="F54" s="9"/>
      <c r="G54" s="9"/>
      <c r="H54" s="9"/>
      <c r="I54" s="9"/>
      <c r="J54" s="9"/>
      <c r="K54" s="9"/>
      <c r="L54" s="9"/>
      <c r="M54" s="9"/>
    </row>
    <row r="55" spans="2:13" x14ac:dyDescent="0.3">
      <c r="B55" s="9"/>
      <c r="C55" s="9"/>
      <c r="D55" s="9"/>
      <c r="E55" s="9"/>
      <c r="F55" s="9"/>
      <c r="G55" s="9"/>
      <c r="H55" s="9"/>
      <c r="I55" s="9"/>
      <c r="J55" s="9"/>
      <c r="K55" s="9"/>
      <c r="L55" s="9"/>
      <c r="M55" s="9"/>
    </row>
    <row r="56" spans="2:13" x14ac:dyDescent="0.3">
      <c r="B56" s="9"/>
      <c r="C56" s="9"/>
      <c r="D56" s="9"/>
      <c r="E56" s="9"/>
      <c r="F56" s="9"/>
      <c r="G56" s="9"/>
      <c r="H56" s="9"/>
      <c r="I56" s="9"/>
      <c r="J56" s="9"/>
      <c r="K56" s="9"/>
      <c r="L56" s="9"/>
      <c r="M56" s="9"/>
    </row>
    <row r="57" spans="2:13" x14ac:dyDescent="0.3">
      <c r="B57" s="9"/>
      <c r="C57" s="9"/>
      <c r="D57" s="9"/>
      <c r="E57" s="9"/>
      <c r="F57" s="9"/>
      <c r="G57" s="9"/>
      <c r="H57" s="9"/>
      <c r="I57" s="9"/>
      <c r="J57" s="9"/>
      <c r="K57" s="9"/>
      <c r="L57" s="9"/>
      <c r="M57" s="9"/>
    </row>
    <row r="58" spans="2:13" x14ac:dyDescent="0.3">
      <c r="B58" s="9"/>
      <c r="C58" s="9"/>
      <c r="D58" s="9"/>
      <c r="E58" s="9"/>
      <c r="F58" s="9"/>
      <c r="G58" s="9"/>
      <c r="H58" s="9"/>
      <c r="I58" s="9"/>
      <c r="J58" s="9"/>
      <c r="K58" s="9"/>
      <c r="L58" s="9"/>
      <c r="M58" s="9"/>
    </row>
    <row r="61" spans="2:13" ht="23.4" x14ac:dyDescent="0.45">
      <c r="B61" s="9"/>
      <c r="C61" s="9"/>
      <c r="D61" s="9"/>
      <c r="E61" s="9"/>
      <c r="F61" s="9"/>
      <c r="G61" s="24" t="s">
        <v>52</v>
      </c>
      <c r="H61" s="24"/>
      <c r="I61" s="24"/>
      <c r="J61" s="9"/>
      <c r="K61" s="9"/>
      <c r="L61" s="9"/>
      <c r="M61" s="9"/>
    </row>
    <row r="62" spans="2:13" ht="18" x14ac:dyDescent="0.35">
      <c r="B62" s="9"/>
      <c r="C62" s="25" t="s">
        <v>47</v>
      </c>
      <c r="D62" s="25"/>
      <c r="E62" s="9"/>
      <c r="F62" s="9"/>
      <c r="G62" s="25" t="s">
        <v>49</v>
      </c>
      <c r="H62" s="25"/>
      <c r="I62" s="25"/>
      <c r="J62" s="9"/>
      <c r="K62" s="25" t="s">
        <v>48</v>
      </c>
      <c r="L62" s="25"/>
      <c r="M62" s="25"/>
    </row>
    <row r="63" spans="2:13" x14ac:dyDescent="0.3">
      <c r="B63" s="9"/>
      <c r="C63" s="9"/>
      <c r="D63" s="9"/>
      <c r="E63" s="9"/>
      <c r="F63" s="9"/>
      <c r="G63" s="9"/>
      <c r="H63" s="9"/>
      <c r="I63" s="9"/>
      <c r="J63" s="9"/>
      <c r="K63" s="9"/>
      <c r="L63" s="9"/>
      <c r="M63" s="9"/>
    </row>
    <row r="64" spans="2:13" x14ac:dyDescent="0.3">
      <c r="B64" s="9"/>
      <c r="C64" s="9"/>
      <c r="D64" s="9"/>
      <c r="E64" s="9"/>
      <c r="F64" s="9"/>
      <c r="G64" s="9"/>
      <c r="H64" s="9"/>
      <c r="I64" s="9"/>
      <c r="J64" s="9"/>
      <c r="K64" s="9"/>
      <c r="L64" s="9"/>
      <c r="M64" s="9"/>
    </row>
    <row r="65" spans="2:13" x14ac:dyDescent="0.3">
      <c r="B65" s="9"/>
      <c r="C65" s="9"/>
      <c r="D65" s="9"/>
      <c r="E65" s="9"/>
      <c r="F65" s="9"/>
      <c r="G65" s="9"/>
      <c r="H65" s="9"/>
      <c r="I65" s="9"/>
      <c r="J65" s="9"/>
      <c r="K65" s="9"/>
      <c r="L65" s="9"/>
      <c r="M65" s="9"/>
    </row>
    <row r="66" spans="2:13" x14ac:dyDescent="0.3">
      <c r="B66" s="9"/>
      <c r="C66" s="9"/>
      <c r="D66" s="9"/>
      <c r="E66" s="9"/>
      <c r="F66" s="9"/>
      <c r="G66" s="9"/>
      <c r="H66" s="9"/>
      <c r="I66" s="9"/>
      <c r="J66" s="9"/>
      <c r="K66" s="9"/>
      <c r="L66" s="9"/>
      <c r="M66" s="9"/>
    </row>
    <row r="67" spans="2:13" x14ac:dyDescent="0.3">
      <c r="B67" s="9"/>
      <c r="C67" s="9"/>
      <c r="D67" s="9"/>
      <c r="E67" s="9"/>
      <c r="F67" s="9"/>
      <c r="G67" s="9"/>
      <c r="H67" s="9"/>
      <c r="I67" s="9"/>
      <c r="J67" s="9"/>
      <c r="K67" s="9"/>
      <c r="L67" s="9"/>
      <c r="M67" s="9"/>
    </row>
    <row r="68" spans="2:13" x14ac:dyDescent="0.3">
      <c r="B68" s="9"/>
      <c r="C68" s="9"/>
      <c r="D68" s="9"/>
      <c r="E68" s="9"/>
      <c r="F68" s="9"/>
      <c r="G68" s="9"/>
      <c r="H68" s="9"/>
      <c r="I68" s="9"/>
      <c r="J68" s="9"/>
      <c r="K68" s="9"/>
      <c r="L68" s="9"/>
      <c r="M68" s="9"/>
    </row>
    <row r="69" spans="2:13" x14ac:dyDescent="0.3">
      <c r="B69" s="9"/>
      <c r="C69" s="9"/>
      <c r="D69" s="9"/>
      <c r="E69" s="9"/>
      <c r="F69" s="9"/>
      <c r="G69" s="9"/>
      <c r="H69" s="9"/>
      <c r="I69" s="9"/>
      <c r="J69" s="9"/>
      <c r="K69" s="9"/>
      <c r="L69" s="9"/>
      <c r="M69" s="9"/>
    </row>
    <row r="70" spans="2:13" x14ac:dyDescent="0.3">
      <c r="B70" s="9"/>
      <c r="C70" s="9"/>
      <c r="D70" s="9"/>
      <c r="E70" s="9"/>
      <c r="F70" s="9"/>
      <c r="G70" s="9"/>
      <c r="H70" s="9"/>
      <c r="I70" s="9"/>
      <c r="J70" s="9"/>
      <c r="K70" s="9"/>
      <c r="L70" s="9"/>
      <c r="M70" s="9"/>
    </row>
    <row r="71" spans="2:13" x14ac:dyDescent="0.3">
      <c r="B71" s="9"/>
      <c r="C71" s="9"/>
      <c r="D71" s="9"/>
      <c r="E71" s="9"/>
      <c r="F71" s="9"/>
      <c r="G71" s="9"/>
      <c r="H71" s="9"/>
      <c r="I71" s="9"/>
      <c r="J71" s="9"/>
      <c r="K71" s="9"/>
      <c r="L71" s="9"/>
      <c r="M71" s="9"/>
    </row>
    <row r="72" spans="2:13" x14ac:dyDescent="0.3">
      <c r="B72" s="9"/>
      <c r="C72" s="9"/>
      <c r="D72" s="9"/>
      <c r="E72" s="9"/>
      <c r="F72" s="9"/>
      <c r="G72" s="9"/>
      <c r="H72" s="9"/>
      <c r="I72" s="9"/>
      <c r="J72" s="9"/>
      <c r="K72" s="9"/>
      <c r="L72" s="9"/>
      <c r="M72" s="9"/>
    </row>
    <row r="73" spans="2:13" x14ac:dyDescent="0.3">
      <c r="B73" s="9"/>
      <c r="C73" s="9"/>
      <c r="D73" s="9"/>
      <c r="E73" s="9"/>
      <c r="F73" s="9"/>
      <c r="G73" s="9"/>
      <c r="H73" s="9"/>
      <c r="I73" s="9"/>
      <c r="J73" s="9"/>
      <c r="K73" s="9"/>
      <c r="L73" s="9"/>
      <c r="M73" s="9"/>
    </row>
    <row r="74" spans="2:13" x14ac:dyDescent="0.3">
      <c r="B74" s="9"/>
      <c r="C74" s="9"/>
      <c r="D74" s="9"/>
      <c r="E74" s="9"/>
      <c r="F74" s="9"/>
      <c r="G74" s="9"/>
      <c r="H74" s="9"/>
      <c r="I74" s="9"/>
      <c r="J74" s="9"/>
      <c r="K74" s="9"/>
      <c r="L74" s="9"/>
      <c r="M74" s="9"/>
    </row>
    <row r="77" spans="2:13" ht="23.4" x14ac:dyDescent="0.45">
      <c r="B77" s="9"/>
      <c r="C77" s="9"/>
      <c r="D77" s="9"/>
      <c r="E77" s="9"/>
      <c r="F77" s="9"/>
      <c r="G77" s="24" t="s">
        <v>53</v>
      </c>
      <c r="H77" s="24"/>
      <c r="I77" s="24"/>
      <c r="J77" s="9"/>
      <c r="K77" s="9"/>
      <c r="L77" s="9"/>
      <c r="M77" s="9"/>
    </row>
    <row r="78" spans="2:13" ht="18" x14ac:dyDescent="0.35">
      <c r="B78" s="9"/>
      <c r="C78" s="25" t="s">
        <v>47</v>
      </c>
      <c r="D78" s="25"/>
      <c r="E78" s="9"/>
      <c r="F78" s="9"/>
      <c r="G78" s="25" t="s">
        <v>49</v>
      </c>
      <c r="H78" s="25"/>
      <c r="I78" s="25"/>
      <c r="J78" s="9"/>
      <c r="K78" s="25" t="s">
        <v>48</v>
      </c>
      <c r="L78" s="25"/>
      <c r="M78" s="25"/>
    </row>
    <row r="79" spans="2:13" x14ac:dyDescent="0.3">
      <c r="B79" s="9"/>
      <c r="C79" s="9"/>
      <c r="D79" s="9"/>
      <c r="E79" s="9"/>
      <c r="F79" s="9"/>
      <c r="G79" s="9"/>
      <c r="H79" s="9"/>
      <c r="I79" s="9"/>
      <c r="J79" s="9"/>
      <c r="K79" s="9"/>
      <c r="L79" s="9"/>
      <c r="M79" s="9"/>
    </row>
    <row r="80" spans="2:13" x14ac:dyDescent="0.3">
      <c r="B80" s="9"/>
      <c r="C80" s="9"/>
      <c r="D80" s="9"/>
      <c r="E80" s="9"/>
      <c r="F80" s="9"/>
      <c r="G80" s="9"/>
      <c r="H80" s="9"/>
      <c r="I80" s="9"/>
      <c r="J80" s="9"/>
      <c r="K80" s="9"/>
      <c r="L80" s="9"/>
      <c r="M80" s="9"/>
    </row>
    <row r="81" spans="2:13" x14ac:dyDescent="0.3">
      <c r="B81" s="9"/>
      <c r="C81" s="9"/>
      <c r="D81" s="9"/>
      <c r="E81" s="9"/>
      <c r="F81" s="9"/>
      <c r="G81" s="9"/>
      <c r="H81" s="9"/>
      <c r="I81" s="9"/>
      <c r="J81" s="9"/>
      <c r="K81" s="9"/>
      <c r="L81" s="9"/>
      <c r="M81" s="9"/>
    </row>
    <row r="82" spans="2:13" x14ac:dyDescent="0.3">
      <c r="B82" s="9"/>
      <c r="C82" s="9"/>
      <c r="D82" s="9"/>
      <c r="E82" s="9"/>
      <c r="F82" s="9"/>
      <c r="G82" s="9"/>
      <c r="H82" s="9"/>
      <c r="I82" s="9"/>
      <c r="J82" s="9"/>
      <c r="K82" s="9"/>
      <c r="L82" s="9"/>
      <c r="M82" s="9"/>
    </row>
    <row r="83" spans="2:13" x14ac:dyDescent="0.3">
      <c r="B83" s="9"/>
      <c r="C83" s="9"/>
      <c r="D83" s="9"/>
      <c r="E83" s="9"/>
      <c r="F83" s="9"/>
      <c r="G83" s="9"/>
      <c r="H83" s="9"/>
      <c r="I83" s="9"/>
      <c r="J83" s="9"/>
      <c r="K83" s="9"/>
      <c r="L83" s="9"/>
      <c r="M83" s="9"/>
    </row>
    <row r="84" spans="2:13" x14ac:dyDescent="0.3">
      <c r="B84" s="9"/>
      <c r="C84" s="9"/>
      <c r="D84" s="9"/>
      <c r="E84" s="9"/>
      <c r="F84" s="9"/>
      <c r="G84" s="9"/>
      <c r="H84" s="9"/>
      <c r="I84" s="9"/>
      <c r="J84" s="9"/>
      <c r="K84" s="9"/>
      <c r="L84" s="9"/>
      <c r="M84" s="9"/>
    </row>
    <row r="85" spans="2:13" x14ac:dyDescent="0.3">
      <c r="B85" s="9"/>
      <c r="C85" s="9"/>
      <c r="D85" s="9"/>
      <c r="E85" s="9"/>
      <c r="F85" s="9"/>
      <c r="G85" s="9"/>
      <c r="H85" s="9"/>
      <c r="I85" s="9"/>
      <c r="J85" s="9"/>
      <c r="K85" s="9"/>
      <c r="L85" s="9"/>
      <c r="M85" s="9"/>
    </row>
    <row r="86" spans="2:13" x14ac:dyDescent="0.3">
      <c r="B86" s="9"/>
      <c r="C86" s="9"/>
      <c r="D86" s="9"/>
      <c r="E86" s="9"/>
      <c r="F86" s="9"/>
      <c r="G86" s="9"/>
      <c r="H86" s="9"/>
      <c r="I86" s="9"/>
      <c r="J86" s="9"/>
      <c r="K86" s="9"/>
      <c r="L86" s="9"/>
      <c r="M86" s="9"/>
    </row>
    <row r="87" spans="2:13" x14ac:dyDescent="0.3">
      <c r="B87" s="9"/>
      <c r="C87" s="9"/>
      <c r="D87" s="9"/>
      <c r="E87" s="9"/>
      <c r="F87" s="9"/>
      <c r="G87" s="9"/>
      <c r="H87" s="9"/>
      <c r="I87" s="9"/>
      <c r="J87" s="9"/>
      <c r="K87" s="9"/>
      <c r="L87" s="9"/>
      <c r="M87" s="9"/>
    </row>
    <row r="88" spans="2:13" x14ac:dyDescent="0.3">
      <c r="B88" s="9"/>
      <c r="C88" s="9"/>
      <c r="D88" s="9"/>
      <c r="E88" s="9"/>
      <c r="F88" s="9"/>
      <c r="G88" s="9"/>
      <c r="H88" s="9"/>
      <c r="I88" s="9"/>
      <c r="J88" s="9"/>
      <c r="K88" s="9"/>
      <c r="L88" s="9"/>
      <c r="M88" s="9"/>
    </row>
    <row r="89" spans="2:13" x14ac:dyDescent="0.3">
      <c r="B89" s="9"/>
      <c r="C89" s="9"/>
      <c r="D89" s="9"/>
      <c r="E89" s="9"/>
      <c r="F89" s="9"/>
      <c r="G89" s="9"/>
      <c r="H89" s="9"/>
      <c r="I89" s="9"/>
      <c r="J89" s="9"/>
      <c r="K89" s="9"/>
      <c r="L89" s="9"/>
      <c r="M89" s="9"/>
    </row>
    <row r="90" spans="2:13" x14ac:dyDescent="0.3">
      <c r="B90" s="9"/>
      <c r="C90" s="9"/>
      <c r="D90" s="9"/>
      <c r="E90" s="9"/>
      <c r="F90" s="9"/>
      <c r="G90" s="9"/>
      <c r="H90" s="9"/>
      <c r="I90" s="9"/>
      <c r="J90" s="9"/>
      <c r="K90" s="9"/>
      <c r="L90" s="9"/>
      <c r="M90" s="9"/>
    </row>
  </sheetData>
  <mergeCells count="24">
    <mergeCell ref="B3:E3"/>
    <mergeCell ref="K3:M3"/>
    <mergeCell ref="G3:I3"/>
    <mergeCell ref="F1:J1"/>
    <mergeCell ref="G13:I13"/>
    <mergeCell ref="C14:D14"/>
    <mergeCell ref="G14:I14"/>
    <mergeCell ref="K14:M14"/>
    <mergeCell ref="G29:I29"/>
    <mergeCell ref="C78:D78"/>
    <mergeCell ref="G78:I78"/>
    <mergeCell ref="K78:M78"/>
    <mergeCell ref="C30:D30"/>
    <mergeCell ref="G30:I30"/>
    <mergeCell ref="K30:M30"/>
    <mergeCell ref="G45:I45"/>
    <mergeCell ref="C46:D46"/>
    <mergeCell ref="G46:I46"/>
    <mergeCell ref="K46:M46"/>
    <mergeCell ref="G61:I61"/>
    <mergeCell ref="C62:D62"/>
    <mergeCell ref="G62:I62"/>
    <mergeCell ref="K62:M62"/>
    <mergeCell ref="G77:I7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TaskList</vt:lpstr>
      <vt:lpstr>Dropdowns Lists</vt:lpstr>
      <vt:lpstr>Overall Dashboard</vt:lpstr>
      <vt:lpstr>Agents</vt: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karim adel</cp:lastModifiedBy>
  <dcterms:created xsi:type="dcterms:W3CDTF">2021-02-08T08:20:31Z</dcterms:created>
  <dcterms:modified xsi:type="dcterms:W3CDTF">2024-09-17T18:48:36Z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2024-09-17T14:55:48Z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a3428e97-6662-4057-bb99-d0eb072fc870</vt:lpwstr>
  </property>
  <property fmtid="{D5CDD505-2E9C-101B-9397-08002B2CF9AE}" pid="7" name="MSIP_Label_defa4170-0d19-0005-0004-bc88714345d2_ActionId">
    <vt:lpwstr>d7f697ac-3562-4b71-9a06-02cdc6250b94</vt:lpwstr>
  </property>
  <property fmtid="{D5CDD505-2E9C-101B-9397-08002B2CF9AE}" pid="8" name="MSIP_Label_defa4170-0d19-0005-0004-bc88714345d2_ContentBits">
    <vt:lpwstr>0</vt:lpwstr>
  </property>
</Properties>
</file>