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Projects\Supermarket_Sales\"/>
    </mc:Choice>
  </mc:AlternateContent>
  <xr:revisionPtr revIDLastSave="0" documentId="13_ncr:1_{9629AD2D-55B5-4702-8662-0E77CE9FB43A}" xr6:coauthVersionLast="47" xr6:coauthVersionMax="47" xr10:uidLastSave="{00000000-0000-0000-0000-000000000000}"/>
  <bookViews>
    <workbookView xWindow="-108" yWindow="-108" windowWidth="23256" windowHeight="12576" tabRatio="699" activeTab="3" xr2:uid="{ADA1FA73-857F-49C7-A2C4-BADC7F2D5686}"/>
  </bookViews>
  <sheets>
    <sheet name="supermarket_sales" sheetId="1" r:id="rId1"/>
    <sheet name="Summary Statistics" sheetId="2" r:id="rId2"/>
    <sheet name="order analysis" sheetId="10" r:id="rId3"/>
    <sheet name="sales analysis" sheetId="5" r:id="rId4"/>
    <sheet name="Dashboard" sheetId="9" r:id="rId5"/>
  </sheets>
  <definedNames>
    <definedName name="_xlnm.Print_Area" localSheetId="4">Dashboard!$B$2:$G$41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" l="1"/>
  <c r="C13" i="2"/>
  <c r="C3" i="9"/>
  <c r="C12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C11" i="2"/>
  <c r="C10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C42" i="2"/>
  <c r="C41" i="2"/>
  <c r="D37" i="2"/>
  <c r="D36" i="2"/>
  <c r="C37" i="2"/>
  <c r="C36" i="2"/>
  <c r="D32" i="2"/>
  <c r="D31" i="2"/>
  <c r="C32" i="2"/>
  <c r="C31" i="2"/>
  <c r="D23" i="2"/>
  <c r="D24" i="2"/>
  <c r="D25" i="2"/>
  <c r="D26" i="2"/>
  <c r="D27" i="2"/>
  <c r="D22" i="2"/>
  <c r="C23" i="2"/>
  <c r="C24" i="2"/>
  <c r="C25" i="2"/>
  <c r="C26" i="2"/>
  <c r="C27" i="2"/>
  <c r="C22" i="2"/>
  <c r="D17" i="2"/>
  <c r="D18" i="2"/>
  <c r="D16" i="2"/>
  <c r="C17" i="2"/>
  <c r="C18" i="2"/>
  <c r="C16" i="2"/>
  <c r="C9" i="2"/>
  <c r="C7" i="2"/>
  <c r="C6" i="2"/>
  <c r="C5" i="2"/>
  <c r="C4" i="2"/>
  <c r="C3" i="2"/>
  <c r="B3" i="9" s="1"/>
  <c r="C8" i="2" l="1"/>
</calcChain>
</file>

<file path=xl/sharedStrings.xml><?xml version="1.0" encoding="utf-8"?>
<sst xmlns="http://schemas.openxmlformats.org/spreadsheetml/2006/main" count="7241" uniqueCount="1108">
  <si>
    <t>cogs</t>
  </si>
  <si>
    <t>gross margin percentage3</t>
  </si>
  <si>
    <t>gross income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</si>
  <si>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</si>
  <si>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</si>
  <si>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</si>
  <si>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</si>
  <si>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</si>
  <si>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</si>
  <si>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</si>
  <si>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</si>
  <si>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</si>
  <si>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</si>
  <si>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</si>
  <si>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</si>
  <si>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</si>
  <si>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</si>
  <si>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</si>
  <si>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</si>
  <si>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</si>
  <si>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</si>
  <si>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</si>
  <si>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</si>
  <si>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</si>
  <si>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</si>
  <si>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</si>
  <si>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</si>
  <si>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</si>
  <si>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</si>
  <si>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</si>
  <si>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</si>
  <si>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</si>
  <si>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</si>
  <si>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</si>
  <si>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</si>
  <si>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</si>
  <si>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</si>
  <si>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</si>
  <si>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</si>
  <si>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</si>
  <si>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</si>
  <si>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</si>
  <si>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</si>
  <si>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</si>
  <si>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</si>
  <si>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</si>
  <si>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</si>
  <si>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</si>
  <si>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</si>
  <si>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</si>
  <si>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</si>
  <si>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</si>
  <si>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</si>
  <si>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</si>
  <si>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</si>
  <si>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</si>
  <si>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</si>
  <si>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</si>
  <si>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</si>
  <si>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</si>
  <si>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</si>
  <si>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</si>
  <si>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</si>
  <si>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</si>
  <si>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</si>
  <si>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</si>
  <si>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</si>
  <si>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</si>
  <si>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</si>
  <si>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</si>
  <si>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</si>
  <si>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</si>
  <si>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</si>
  <si>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</si>
  <si>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</si>
  <si>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</si>
  <si>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</si>
  <si>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</si>
  <si>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</si>
  <si>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</si>
  <si>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</si>
  <si>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</si>
  <si>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</si>
  <si>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</si>
  <si>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</si>
  <si>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</si>
  <si>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</si>
  <si>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</si>
  <si>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</si>
  <si>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</si>
  <si>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</si>
  <si>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</si>
  <si>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</si>
  <si>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</si>
  <si>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</si>
  <si>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</si>
  <si>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</si>
  <si>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</si>
  <si>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</si>
  <si>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</si>
  <si>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</si>
  <si>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</si>
  <si>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</si>
  <si>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</si>
  <si>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</si>
  <si>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</si>
  <si>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</si>
  <si>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</si>
  <si>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</si>
  <si>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</si>
  <si>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</si>
  <si>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</si>
  <si>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</si>
  <si>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</si>
  <si>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</si>
  <si>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</si>
  <si>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</si>
  <si>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</si>
  <si>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</si>
  <si>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</si>
  <si>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</si>
  <si>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</si>
  <si>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</si>
  <si>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</si>
  <si>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</si>
  <si>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</si>
  <si>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</si>
  <si>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</si>
  <si>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</si>
  <si>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</si>
  <si>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</si>
  <si>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</si>
  <si>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</si>
  <si>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</si>
  <si>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</si>
  <si>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</si>
  <si>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</si>
  <si>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</si>
  <si>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</si>
  <si>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</si>
  <si>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</si>
  <si>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</si>
  <si>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</si>
  <si>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</si>
  <si>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</si>
  <si>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</si>
  <si>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</si>
  <si>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</si>
  <si>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</si>
  <si>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</si>
  <si>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</si>
  <si>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</si>
  <si>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</si>
  <si>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</si>
  <si>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</si>
  <si>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</si>
  <si>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</si>
  <si>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</si>
  <si>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</si>
  <si>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</si>
  <si>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</si>
  <si>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</si>
  <si>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</si>
  <si>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</si>
  <si>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</si>
  <si>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</si>
  <si>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</si>
  <si>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</si>
  <si>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</si>
  <si>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</si>
  <si>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</si>
  <si>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</si>
  <si>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</si>
  <si>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</si>
  <si>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</si>
  <si>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</si>
  <si>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</si>
  <si>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</si>
  <si>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</si>
  <si>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</si>
  <si>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</si>
  <si>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</si>
  <si>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</si>
  <si>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</si>
  <si>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</si>
  <si>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</si>
  <si>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</si>
  <si>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</si>
  <si>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</si>
  <si>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</si>
  <si>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</si>
  <si>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</si>
  <si>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</si>
  <si>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</si>
  <si>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</si>
  <si>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</si>
  <si>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</si>
  <si>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</si>
  <si>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</si>
  <si>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</si>
  <si>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</si>
  <si>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</si>
  <si>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</si>
  <si>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</si>
  <si>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</si>
  <si>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</si>
  <si>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</si>
  <si>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</si>
  <si>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</si>
  <si>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</si>
  <si>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</si>
  <si>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</si>
  <si>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</si>
  <si>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</si>
  <si>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</si>
  <si>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</si>
  <si>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</si>
  <si>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</si>
  <si>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</si>
  <si>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</si>
  <si>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</si>
  <si>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</si>
  <si>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</si>
  <si>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</si>
  <si>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</si>
  <si>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</si>
  <si>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</si>
  <si>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</si>
  <si>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</si>
  <si>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</si>
  <si>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</si>
  <si>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</si>
  <si>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</si>
  <si>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</si>
  <si>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</si>
  <si>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</si>
  <si>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</si>
  <si>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</si>
  <si>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</si>
  <si>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</si>
  <si>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</si>
  <si>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</si>
  <si>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</si>
  <si>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</si>
  <si>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</si>
  <si>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</si>
  <si>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</si>
  <si>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</si>
  <si>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</si>
  <si>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</si>
  <si>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</si>
  <si>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</si>
  <si>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</si>
  <si>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</si>
  <si>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</si>
  <si>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</si>
  <si>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</si>
  <si>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</si>
  <si>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</si>
  <si>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</si>
  <si>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</si>
  <si>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</si>
  <si>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</si>
  <si>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</si>
  <si>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</si>
  <si>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</si>
  <si>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</si>
  <si>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</si>
  <si>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</si>
  <si>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</si>
  <si>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</si>
  <si>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</si>
  <si>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</si>
  <si>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</si>
  <si>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</si>
  <si>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</si>
  <si>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</si>
  <si>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</si>
  <si>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</si>
  <si>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</si>
  <si>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</si>
  <si>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</si>
  <si>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</si>
  <si>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</si>
  <si>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</si>
  <si>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</si>
  <si>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</si>
  <si>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</si>
  <si>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</si>
  <si>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</si>
  <si>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</si>
  <si>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</si>
  <si>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</si>
  <si>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</si>
  <si>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</si>
  <si>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</si>
  <si>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</si>
  <si>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</si>
  <si>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</si>
  <si>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</si>
  <si>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</si>
  <si>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</si>
  <si>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</si>
  <si>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</si>
  <si>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</si>
  <si>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</si>
  <si>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</si>
  <si>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</si>
  <si>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</si>
  <si>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</si>
  <si>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</si>
  <si>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</si>
  <si>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</si>
  <si>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</si>
  <si>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</si>
  <si>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</si>
  <si>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</si>
  <si>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</si>
  <si>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</si>
  <si>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</si>
  <si>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</si>
  <si>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</si>
  <si>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</si>
  <si>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</si>
  <si>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</si>
  <si>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</si>
  <si>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</si>
  <si>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</si>
  <si>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</si>
  <si>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</si>
  <si>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</si>
  <si>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</si>
  <si>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</si>
  <si>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</si>
  <si>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</si>
  <si>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</si>
  <si>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</si>
  <si>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</si>
  <si>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</si>
  <si>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</si>
  <si>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</si>
  <si>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</si>
  <si>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</si>
  <si>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</si>
  <si>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</si>
  <si>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</si>
  <si>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</si>
  <si>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</si>
  <si>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</si>
  <si>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</si>
  <si>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</si>
  <si>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</si>
  <si>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</si>
  <si>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</si>
  <si>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</si>
  <si>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</si>
  <si>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</si>
  <si>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</si>
  <si>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</si>
  <si>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</si>
  <si>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</si>
  <si>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</si>
  <si>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</si>
  <si>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</si>
  <si>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</si>
  <si>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</si>
  <si>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</si>
  <si>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</si>
  <si>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</si>
  <si>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</si>
  <si>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</si>
  <si>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</si>
  <si>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</si>
  <si>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</si>
  <si>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</si>
  <si>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</si>
  <si>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</si>
  <si>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</si>
  <si>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</si>
  <si>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</si>
  <si>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</si>
  <si>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</si>
  <si>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</si>
  <si>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</si>
  <si>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</si>
  <si>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</si>
  <si>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</si>
  <si>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</si>
  <si>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</si>
  <si>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</si>
  <si>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</si>
  <si>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</si>
  <si>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</si>
  <si>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</si>
  <si>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</si>
  <si>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</si>
  <si>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</si>
  <si>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</si>
  <si>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</si>
  <si>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</si>
  <si>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</si>
  <si>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</si>
  <si>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</si>
  <si>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</si>
  <si>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</si>
  <si>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</si>
  <si>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</si>
  <si>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</si>
  <si>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</si>
  <si>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</si>
  <si>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</si>
  <si>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</si>
  <si>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</si>
  <si>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</si>
  <si>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</si>
  <si>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</si>
  <si>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</si>
  <si>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</si>
  <si>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</si>
  <si>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</si>
  <si>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</si>
  <si>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</si>
  <si>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</si>
  <si>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</si>
  <si>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</si>
  <si>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</si>
  <si>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</si>
  <si>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</si>
  <si>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</si>
  <si>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</si>
  <si>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</si>
  <si>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</si>
  <si>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</si>
  <si>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</si>
  <si>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</si>
  <si>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</si>
  <si>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</si>
  <si>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</si>
  <si>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</si>
  <si>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</si>
  <si>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</si>
  <si>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</si>
  <si>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</si>
  <si>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</si>
  <si>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</si>
  <si>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</si>
  <si>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</si>
  <si>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</si>
  <si>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</si>
  <si>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</si>
  <si>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</si>
  <si>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</si>
  <si>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</si>
  <si>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</si>
  <si>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</si>
  <si>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</si>
  <si>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</si>
  <si>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</si>
  <si>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</si>
  <si>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</si>
  <si>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</si>
  <si>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</si>
  <si>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</si>
  <si>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</si>
  <si>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</si>
  <si>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</si>
  <si>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</si>
  <si>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</si>
  <si>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</si>
  <si>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</si>
  <si>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</si>
  <si>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</si>
  <si>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</si>
  <si>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</si>
  <si>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</si>
  <si>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</si>
  <si>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</si>
  <si>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</si>
  <si>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</si>
  <si>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</si>
  <si>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</si>
  <si>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</si>
  <si>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</si>
  <si>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</si>
  <si>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</si>
  <si>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</si>
  <si>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</si>
  <si>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</si>
  <si>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</si>
  <si>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</si>
  <si>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</si>
  <si>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</si>
  <si>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</si>
  <si>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</si>
  <si>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</si>
  <si>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</si>
  <si>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</si>
  <si>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</si>
  <si>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</si>
  <si>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</si>
  <si>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</si>
  <si>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</si>
  <si>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</si>
  <si>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</si>
  <si>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</si>
  <si>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</si>
  <si>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</si>
  <si>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</si>
  <si>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</si>
  <si>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</si>
  <si>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</si>
  <si>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</si>
  <si>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</si>
  <si>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</si>
  <si>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</si>
  <si>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</si>
  <si>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</si>
  <si>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</si>
  <si>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</si>
  <si>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</si>
  <si>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</si>
  <si>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</si>
  <si>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</si>
  <si>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</si>
  <si>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</si>
  <si>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</si>
  <si>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</si>
  <si>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</si>
  <si>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</si>
  <si>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</si>
  <si>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</si>
  <si>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</si>
  <si>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</si>
  <si>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</si>
  <si>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</si>
  <si>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</si>
  <si>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</si>
  <si>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</si>
  <si>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</si>
  <si>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</si>
  <si>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</si>
  <si>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</si>
  <si>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</si>
  <si>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</si>
  <si>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</si>
  <si>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</si>
  <si>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</si>
  <si>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</si>
  <si>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</si>
  <si>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</si>
  <si>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</si>
  <si>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</si>
  <si>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</si>
  <si>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</si>
  <si>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</si>
  <si>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</si>
  <si>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</si>
  <si>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</si>
  <si>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</si>
  <si>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</si>
  <si>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</si>
  <si>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</si>
  <si>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</si>
  <si>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</si>
  <si>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</si>
  <si>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</si>
  <si>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</si>
  <si>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</si>
  <si>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</si>
  <si>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</si>
  <si>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</si>
  <si>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</si>
  <si>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</si>
  <si>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</si>
  <si>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</si>
  <si>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</si>
  <si>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</si>
  <si>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</si>
  <si>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</si>
  <si>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</si>
  <si>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</si>
  <si>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</si>
  <si>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</si>
  <si>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</si>
  <si>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</si>
  <si>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</si>
  <si>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</si>
  <si>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</si>
  <si>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</si>
  <si>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</si>
  <si>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</si>
  <si>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</si>
  <si>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</si>
  <si>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</si>
  <si>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</si>
  <si>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</si>
  <si>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</si>
  <si>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</si>
  <si>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</si>
  <si>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</si>
  <si>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</si>
  <si>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</si>
  <si>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</si>
  <si>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</si>
  <si>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</si>
  <si>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</si>
  <si>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</si>
  <si>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</si>
  <si>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</si>
  <si>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</si>
  <si>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</si>
  <si>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</si>
  <si>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</si>
  <si>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</si>
  <si>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</si>
  <si>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</si>
  <si>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</si>
  <si>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</si>
  <si>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</si>
  <si>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</si>
  <si>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</si>
  <si>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</si>
  <si>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</si>
  <si>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</si>
  <si>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</si>
  <si>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</si>
  <si>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</si>
  <si>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</si>
  <si>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</si>
  <si>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</si>
  <si>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</si>
  <si>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</si>
  <si>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</si>
  <si>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</si>
  <si>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</si>
  <si>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</si>
  <si>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</si>
  <si>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</si>
  <si>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</si>
  <si>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</si>
  <si>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</si>
  <si>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</si>
  <si>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</si>
  <si>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</si>
  <si>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</si>
  <si>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</si>
  <si>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</si>
  <si>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</si>
  <si>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</si>
  <si>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</si>
  <si>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</si>
  <si>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</si>
  <si>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</si>
  <si>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</si>
  <si>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</si>
  <si>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</si>
  <si>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</si>
  <si>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</si>
  <si>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</si>
  <si>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</si>
  <si>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</si>
  <si>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</si>
  <si>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</si>
  <si>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</si>
  <si>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</si>
  <si>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</si>
  <si>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</si>
  <si>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</si>
  <si>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</si>
  <si>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</si>
  <si>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</si>
  <si>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</si>
  <si>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</si>
  <si>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</si>
  <si>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</si>
  <si>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</si>
  <si>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</si>
  <si>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</si>
  <si>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</si>
  <si>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</si>
  <si>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</si>
  <si>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</si>
  <si>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</si>
  <si>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</si>
  <si>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</si>
  <si>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</si>
  <si>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</si>
  <si>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</si>
  <si>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</si>
  <si>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</si>
  <si>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</si>
  <si>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</si>
  <si>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</si>
  <si>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</si>
  <si>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</si>
  <si>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</si>
  <si>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</si>
  <si>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</si>
  <si>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</si>
  <si>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</si>
  <si>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</si>
  <si>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</si>
  <si>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</si>
  <si>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</si>
  <si>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</si>
  <si>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</si>
  <si>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</si>
  <si>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</si>
  <si>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</si>
  <si>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</si>
  <si>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</si>
  <si>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</si>
  <si>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</si>
  <si>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</si>
  <si>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</si>
  <si>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</si>
  <si>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</si>
  <si>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</si>
  <si>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</si>
  <si>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</si>
  <si>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</si>
  <si>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</si>
  <si>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</si>
  <si>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</si>
  <si>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</si>
  <si>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</si>
  <si>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</si>
  <si>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</si>
  <si>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</si>
  <si>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</si>
  <si>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</si>
  <si>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</si>
  <si>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</si>
  <si>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</si>
  <si>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</si>
  <si>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</si>
  <si>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</si>
  <si>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</si>
  <si>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</si>
  <si>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</si>
  <si>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</si>
  <si>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</si>
  <si>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</si>
  <si>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</si>
  <si>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</si>
  <si>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</si>
  <si>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</si>
  <si>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</si>
  <si>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</si>
  <si>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</si>
  <si>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</si>
  <si>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</si>
  <si>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</si>
  <si>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</si>
  <si>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</si>
  <si>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</si>
  <si>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</si>
  <si>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</si>
  <si>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</si>
  <si>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</si>
  <si>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</si>
  <si>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</si>
  <si>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</si>
  <si>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</si>
  <si>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</si>
  <si>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</si>
  <si>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</si>
  <si>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</si>
  <si>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</si>
  <si>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</si>
  <si>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</si>
  <si>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</si>
  <si>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</si>
  <si>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</si>
  <si>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</si>
  <si>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</si>
  <si>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</si>
  <si>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</si>
  <si>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</si>
  <si>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</si>
  <si>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</si>
  <si>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</si>
  <si>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</si>
  <si>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</si>
  <si>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</si>
  <si>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</si>
  <si>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</si>
  <si>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</si>
  <si>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</si>
  <si>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</si>
  <si>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</si>
  <si>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</si>
  <si>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</si>
  <si>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</si>
  <si>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</si>
  <si>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</si>
  <si>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</si>
  <si>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</si>
  <si>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</si>
  <si>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</si>
  <si>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</si>
  <si>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</si>
  <si>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</si>
  <si>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</si>
  <si>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</si>
  <si>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</si>
  <si>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</si>
  <si>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</si>
  <si>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</si>
  <si>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</si>
  <si>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</si>
  <si>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</si>
  <si>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</si>
  <si>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</si>
  <si>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</si>
  <si>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</si>
  <si>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</si>
  <si>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</si>
  <si>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</si>
  <si>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</si>
  <si>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</si>
  <si>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</si>
  <si>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</si>
  <si>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</si>
  <si>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</si>
  <si>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</si>
  <si>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</si>
  <si>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</si>
  <si>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</si>
  <si>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</si>
  <si>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</si>
  <si>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</si>
  <si>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</si>
  <si>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</si>
  <si>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</si>
  <si>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</si>
  <si>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</si>
  <si>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</si>
  <si>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</si>
  <si>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</si>
  <si>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</si>
  <si>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</si>
  <si>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</si>
  <si>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</si>
  <si>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</si>
  <si>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</si>
  <si>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</si>
  <si>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</si>
  <si>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</si>
  <si>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</si>
  <si>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</si>
  <si>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</si>
  <si>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</si>
  <si>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</si>
  <si>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</si>
  <si>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</si>
  <si>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</si>
  <si>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</si>
  <si>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</si>
  <si>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</si>
  <si>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</si>
  <si>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</si>
  <si>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</si>
  <si>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</si>
  <si>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</si>
  <si>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</si>
  <si>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</si>
  <si>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</si>
  <si>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</si>
  <si>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</si>
  <si>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</si>
  <si>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</si>
  <si>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</si>
  <si>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</si>
  <si>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</si>
  <si>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</si>
  <si>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</si>
  <si>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</si>
  <si>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</si>
  <si>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</si>
  <si>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</si>
  <si>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</si>
  <si>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</si>
  <si>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</si>
  <si>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</si>
  <si>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</si>
  <si>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</si>
  <si>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</si>
  <si>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</si>
  <si>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</si>
  <si>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</si>
  <si>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</si>
  <si>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</si>
  <si>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</si>
  <si>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</si>
  <si>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</si>
  <si>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</si>
  <si>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</si>
  <si>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</si>
  <si>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</si>
  <si>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</si>
  <si>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</si>
  <si>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</si>
  <si>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</si>
  <si>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</si>
  <si>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</si>
  <si>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</si>
  <si>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</si>
  <si>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</si>
  <si>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</si>
  <si>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</si>
  <si>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</si>
  <si>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</si>
  <si>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</si>
  <si>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</si>
  <si>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</si>
  <si>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</si>
  <si>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</si>
  <si>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</si>
  <si>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</si>
  <si>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</si>
  <si>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</si>
  <si>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</si>
  <si>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</si>
  <si>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</si>
  <si>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</si>
  <si>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</si>
  <si>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</si>
  <si>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</si>
  <si>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</si>
  <si>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</si>
  <si>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</si>
  <si>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</si>
  <si>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</si>
  <si>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</si>
  <si>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</si>
  <si>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</si>
  <si>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</si>
  <si>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</si>
  <si>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</si>
  <si>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</si>
  <si>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</si>
  <si>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</si>
  <si>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</si>
  <si>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</si>
  <si>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</si>
  <si>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</si>
  <si>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</si>
  <si>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</si>
  <si>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</si>
  <si>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</si>
  <si>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</si>
  <si>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</si>
  <si>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</si>
  <si>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</si>
  <si>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</si>
  <si>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</si>
  <si>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</si>
  <si>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</si>
  <si>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</si>
  <si>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</si>
  <si>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</si>
  <si>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</si>
  <si>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</si>
  <si>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</si>
  <si>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</si>
  <si>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</si>
  <si>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</si>
  <si>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</si>
  <si>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</si>
  <si>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</si>
  <si>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</si>
  <si>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</si>
  <si>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</si>
  <si>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</si>
  <si>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</si>
  <si>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</si>
  <si>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</si>
  <si>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</si>
  <si>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</si>
  <si>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</si>
  <si>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</si>
  <si>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</si>
  <si>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</si>
  <si>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</si>
  <si>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</si>
  <si>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</si>
  <si>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</si>
  <si>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</si>
  <si>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</si>
  <si>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</si>
  <si>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</si>
  <si>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</si>
  <si>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</si>
  <si>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</si>
  <si>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</si>
  <si>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</si>
  <si>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</si>
  <si>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</si>
  <si>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</si>
  <si>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</si>
  <si>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</si>
  <si>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</si>
  <si>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</si>
  <si>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</si>
  <si>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</si>
  <si>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</si>
  <si>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</si>
  <si>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</si>
  <si>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</si>
  <si>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</si>
  <si>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</si>
  <si>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</si>
  <si>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</si>
  <si>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</si>
  <si>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</si>
  <si>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</si>
  <si>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</si>
  <si>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</si>
  <si>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</si>
  <si>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</si>
  <si>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</si>
  <si>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</si>
  <si>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</si>
  <si>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</si>
  <si>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</si>
  <si>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</si>
  <si>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</si>
  <si>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</si>
  <si>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</si>
  <si>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</si>
  <si>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</si>
  <si>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</si>
  <si>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</si>
  <si>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</si>
  <si>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rating</t>
  </si>
  <si>
    <t>total sales</t>
  </si>
  <si>
    <t>average sales</t>
  </si>
  <si>
    <t>median sales</t>
  </si>
  <si>
    <t>sales range</t>
  </si>
  <si>
    <t>max sales</t>
  </si>
  <si>
    <t>min sales</t>
  </si>
  <si>
    <t>sales std</t>
  </si>
  <si>
    <t>sales data</t>
  </si>
  <si>
    <t>total sales by branch</t>
  </si>
  <si>
    <t>average sales by branch</t>
  </si>
  <si>
    <t>sales by product line</t>
  </si>
  <si>
    <t>average sales by product line</t>
  </si>
  <si>
    <t>sales by customer type</t>
  </si>
  <si>
    <t>average sales by customer type</t>
  </si>
  <si>
    <t>sales by gender</t>
  </si>
  <si>
    <t>average sales by gender</t>
  </si>
  <si>
    <t>average rating</t>
  </si>
  <si>
    <t>median rating</t>
  </si>
  <si>
    <t>year</t>
  </si>
  <si>
    <t>month</t>
  </si>
  <si>
    <t>day</t>
  </si>
  <si>
    <t>Jan</t>
  </si>
  <si>
    <t>Feb</t>
  </si>
  <si>
    <t>Mar</t>
  </si>
  <si>
    <t>Mon</t>
  </si>
  <si>
    <t>Tue</t>
  </si>
  <si>
    <t>Wed</t>
  </si>
  <si>
    <t>Thu</t>
  </si>
  <si>
    <t>Fri</t>
  </si>
  <si>
    <t>Sat</t>
  </si>
  <si>
    <t>Sun</t>
  </si>
  <si>
    <t>Row Labels</t>
  </si>
  <si>
    <t>Grand Total</t>
  </si>
  <si>
    <t>costumer type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</si>
  <si>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</si>
  <si>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</si>
  <si>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</si>
  <si>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</si>
  <si>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</si>
  <si>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</si>
  <si>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</si>
  <si>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</si>
  <si>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</si>
  <si>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</si>
  <si>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</si>
  <si>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Sum of total</t>
  </si>
  <si>
    <t>sales by costumer type</t>
  </si>
  <si>
    <t>Count of invoice id</t>
  </si>
  <si>
    <t xml:space="preserve">% Sales by Day of Week </t>
  </si>
  <si>
    <t>%Sales by Hours of Day</t>
  </si>
  <si>
    <t>%Sales by Month</t>
  </si>
  <si>
    <t>% Sales by Gender</t>
  </si>
  <si>
    <t>% Sales by Costumer Type</t>
  </si>
  <si>
    <t>% Sales by Product Line</t>
  </si>
  <si>
    <t>% Sales by Branch</t>
  </si>
  <si>
    <t>Number of Orders per Month</t>
  </si>
  <si>
    <t>Number of Orders by Time</t>
  </si>
  <si>
    <t>Number of Orders by Payment Method</t>
  </si>
  <si>
    <t>Number of Orders by Weekdays</t>
  </si>
  <si>
    <t>Orders by Branch and Product Line</t>
  </si>
  <si>
    <t>Profit by Product Line</t>
  </si>
  <si>
    <t>(All)</t>
  </si>
  <si>
    <t>Time</t>
  </si>
  <si>
    <t>Weekdays</t>
  </si>
  <si>
    <t>total quantity</t>
  </si>
  <si>
    <t>total order</t>
  </si>
  <si>
    <t>total profit</t>
  </si>
  <si>
    <t>profit</t>
  </si>
  <si>
    <t>Total Sales</t>
  </si>
  <si>
    <t>Number of Orders</t>
  </si>
  <si>
    <t>Profit</t>
  </si>
  <si>
    <t>Profit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</si>
</sst>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"/>
    <numFmt numFmtId="166" formatCode="[$-F400]h:mm:ss\ AM/PM"/>
    <numFmt numFmtId="167" formatCode="&quot;$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0" fontId="0" fillId="0" borderId="0" xfId="42" applyNumberFormat="1" applyFont="1"/>
    <xf numFmtId="0" fontId="16" fillId="0" borderId="0" xfId="0" applyFont="1"/>
    <xf numFmtId="0" fontId="18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center"/>
    </xf>
    <xf numFmtId="0" fontId="16" fillId="0" borderId="0" xfId="0" pivotButton="1" applyFont="1"/>
    <xf numFmtId="0" fontId="19" fillId="34" borderId="0" xfId="0" applyFont="1" applyFill="1" applyAlignment="1">
      <alignment horizontal="center" vertical="center"/>
    </xf>
    <xf numFmtId="167" fontId="20" fillId="33" borderId="0" xfId="0" applyNumberFormat="1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10" fontId="20" fillId="33" borderId="0" xfId="0" applyNumberFormat="1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b/>
      </font>
    </dxf>
    <dxf>
      <alignment horizontal="center"/>
    </dxf>
    <dxf>
      <font>
        <b/>
      </font>
    </dxf>
    <dxf>
      <alignment horizontal="center"/>
    </dxf>
    <dxf>
      <numFmt numFmtId="164" formatCode="&quot;$&quot;#,##0.00"/>
    </dxf>
    <dxf>
      <numFmt numFmtId="165" formatCode="0.0"/>
    </dxf>
    <dxf>
      <numFmt numFmtId="164" formatCode="&quot;$&quot;#,##0.00"/>
    </dxf>
    <dxf>
      <numFmt numFmtId="14" formatCode="0.00%"/>
    </dxf>
    <dxf>
      <numFmt numFmtId="164" formatCode="&quot;$&quot;#,##0.00"/>
    </dxf>
    <dxf>
      <numFmt numFmtId="30" formatCode="@"/>
    </dxf>
    <dxf>
      <numFmt numFmtId="166" formatCode="[$-F400]h:mm:ss\ AM/PM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" formatCode="0"/>
    </dxf>
    <dxf>
      <numFmt numFmtId="164" formatCode="&quot;$&quot;#,##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[supermarket_sales.xlsx]order 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'order analysis'!$B$61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719-4BE6-A02F-F31A8B418DA8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719-4BE6-A02F-F31A8B418DA8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19-4BE6-A02F-F31A8B418D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'order analysis'!$A$62:$A$65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'order analysis'!$B$62:$B$65</c:f>
              <c:numCache>
                <c:formatCode>0.00%</c:formatCode>
                <c:ptCount val="3"/>
                <c:pt idx="0">
                  <c:v>0.35199999999999998</c:v>
                </c:pt>
                <c:pt idx="1">
                  <c:v>0.30299999999999999</c:v>
                </c:pt>
                <c:pt idx="2">
                  <c:v>0.34499999999999997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9-4BE6-A02F-F31A8B418D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[supermarket_sales.xlsx]order analysis!PivotTable4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'order analysis'!$B$61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FB-4D01-B021-B19EF3FE6D9E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FB-4D01-B021-B19EF3FE6D9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FB-4D01-B021-B19EF3FE6D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'order analysis'!$A$62:$A$65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'order analysis'!$B$62:$B$65</c:f>
              <c:numCache>
                <c:formatCode>0.00%</c:formatCode>
                <c:ptCount val="3"/>
                <c:pt idx="0">
                  <c:v>0.35199999999999998</c:v>
                </c:pt>
                <c:pt idx="1">
                  <c:v>0.30299999999999999</c:v>
                </c:pt>
                <c:pt idx="2">
                  <c:v>0.34499999999999997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FB-4D01-B021-B19EF3FE6D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[supermarket_sales.xlsx]order analysis!PivotTable5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Orders by 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'order analysis'!$B$76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45-49B2-A916-10095016A358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45-49B2-A916-10095016A358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45-49B2-A916-10095016A3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analysis'!$A$77:$A$80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'order analysis'!$B$77:$B$80</c:f>
              <c:numCache>
                <c:formatCode>0.00%</c:formatCode>
                <c:ptCount val="3"/>
                <c:pt idx="0">
                  <c:v>0.34399999999999997</c:v>
                </c:pt>
                <c:pt idx="1">
                  <c:v>0.311</c:v>
                </c:pt>
                <c:pt idx="2">
                  <c:v>0.34499999999999997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45-49B2-A916-10095016A3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[supermarket_sales.xlsx]order analysis!PivotTable6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Orders by Weekdays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analysis'!$B$95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18-4EF0-AFC4-421D414514C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18-4EF0-AFC4-421D414514C8}"/>
              </c:ext>
            </c:extLst>
          </c:dPt>
          <c:cat>
            <c:strRef>
              <c:f>'order analysis'!$A$96:$A$103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'order analysis'!$B$96:$B$103</c:f>
              <c:numCache>
                <c:formatCode>0.00%</c:formatCode>
                <c:ptCount val="7"/>
                <c:pt idx="0">
                  <c:v>0.125</c:v>
                </c:pt>
                <c:pt idx="1">
                  <c:v>0.158</c:v>
                </c:pt>
                <c:pt idx="2">
                  <c:v>0.14299999999999999</c:v>
                </c:pt>
                <c:pt idx="3">
                  <c:v>0.13800000000000001</c:v>
                </c:pt>
                <c:pt idx="4">
                  <c:v>0.13900000000000001</c:v>
                </c:pt>
                <c:pt idx="5">
                  <c:v>0.16400000000000001</c:v>
                </c:pt>
                <c:pt idx="6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8-4EF0-AFC4-421D41451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177295"/>
        <c:axId val="255823343"/>
      </c:barChart>
      <c:catAx>
        <c:axId val="163017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23343"/>
        <c:crosses val="autoZero"/>
        <c:auto val="1"/>
        <c:lblAlgn val="ctr"/>
        <c:lblOffset val="100"/>
        <c:noMultiLvlLbl val="0"/>
      </c:catAx>
      <c:valAx>
        <c:axId val="2558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7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[supermarket_sales.xlsx]order analysis!PivotTable7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Orders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analysis'!$B$111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53-4A21-ABF8-35F5996782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E53-4A21-ABF8-35F5996782E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53-4A21-ABF8-35F5996782E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53-4A21-ABF8-35F5996782EA}"/>
              </c:ext>
            </c:extLst>
          </c:dPt>
          <c:cat>
            <c:strRef>
              <c:f>'order analysis'!$A$112:$A$123</c:f>
              <c:strCache>
                <c:ptCount val="11"/>
                <c:pt idx="0">
                  <c:v>10 AM</c:v>
                </c:pt>
                <c:pt idx="1">
                  <c:v>11 AM</c:v>
                </c:pt>
                <c:pt idx="2">
                  <c:v>12 PM</c:v>
                </c:pt>
                <c:pt idx="3">
                  <c:v>1 PM</c:v>
                </c:pt>
                <c:pt idx="4">
                  <c:v>2 PM</c:v>
                </c:pt>
                <c:pt idx="5">
                  <c:v>3 PM</c:v>
                </c:pt>
                <c:pt idx="6">
                  <c:v>4 PM</c:v>
                </c:pt>
                <c:pt idx="7">
                  <c:v>5 PM</c:v>
                </c:pt>
                <c:pt idx="8">
                  <c:v>6 PM</c:v>
                </c:pt>
                <c:pt idx="9">
                  <c:v>7 PM</c:v>
                </c:pt>
                <c:pt idx="10">
                  <c:v>8 PM</c:v>
                </c:pt>
              </c:strCache>
            </c:strRef>
          </c:cat>
          <c:val>
            <c:numRef>
              <c:f>'order analysis'!$B$112:$B$123</c:f>
              <c:numCache>
                <c:formatCode>0.00%</c:formatCode>
                <c:ptCount val="11"/>
                <c:pt idx="0">
                  <c:v>0.10100000000000001</c:v>
                </c:pt>
                <c:pt idx="1">
                  <c:v>0.09</c:v>
                </c:pt>
                <c:pt idx="2">
                  <c:v>8.8999999999999996E-2</c:v>
                </c:pt>
                <c:pt idx="3">
                  <c:v>0.10299999999999999</c:v>
                </c:pt>
                <c:pt idx="4">
                  <c:v>8.3000000000000004E-2</c:v>
                </c:pt>
                <c:pt idx="5">
                  <c:v>0.10199999999999999</c:v>
                </c:pt>
                <c:pt idx="6">
                  <c:v>7.6999999999999999E-2</c:v>
                </c:pt>
                <c:pt idx="7">
                  <c:v>7.3999999999999996E-2</c:v>
                </c:pt>
                <c:pt idx="8">
                  <c:v>9.2999999999999999E-2</c:v>
                </c:pt>
                <c:pt idx="9">
                  <c:v>0.113</c:v>
                </c:pt>
                <c:pt idx="10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3-4A21-ABF8-35F599678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837743"/>
        <c:axId val="255839183"/>
      </c:barChart>
      <c:catAx>
        <c:axId val="25583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39183"/>
        <c:crosses val="autoZero"/>
        <c:auto val="1"/>
        <c:lblAlgn val="ctr"/>
        <c:lblOffset val="100"/>
        <c:noMultiLvlLbl val="0"/>
      </c:catAx>
      <c:valAx>
        <c:axId val="25583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3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[supermarket_sales.xlsx]order 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Orders by 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'order analysis'!$B$76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EE3-4D49-9E30-AF1E3321D297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E3-4D49-9E30-AF1E3321D297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EE3-4D49-9E30-AF1E3321D2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analysis'!$A$77:$A$80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'order analysis'!$B$77:$B$80</c:f>
              <c:numCache>
                <c:formatCode>0.00%</c:formatCode>
                <c:ptCount val="3"/>
                <c:pt idx="0">
                  <c:v>0.34399999999999997</c:v>
                </c:pt>
                <c:pt idx="1">
                  <c:v>0.311</c:v>
                </c:pt>
                <c:pt idx="2">
                  <c:v>0.34499999999999997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3-4D49-9E30-AF1E3321D2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[supermarket_sales.xlsx]sales 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analysis'!$B$15</c:f>
              <c:strCache>
                <c:ptCount val="1"/>
                <c:pt idx="0">
                  <c:v>% Sales by Product 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C3-4EAE-B276-159189069C1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C3-4EAE-B276-159189069C1E}"/>
              </c:ext>
            </c:extLst>
          </c:dPt>
          <c:cat>
            <c:strRef>
              <c:f>'sales analysis'!$A$16:$A$22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'sales analysis'!$B$16:$B$22</c:f>
              <c:numCache>
                <c:formatCode>0.00%</c:formatCode>
                <c:ptCount val="6"/>
                <c:pt idx="0">
                  <c:v>0.1682449527495698</c:v>
                </c:pt>
                <c:pt idx="1">
                  <c:v>0.16814707910330148</c:v>
                </c:pt>
                <c:pt idx="2">
                  <c:v>0.17384093498220546</c:v>
                </c:pt>
                <c:pt idx="3">
                  <c:v>0.15231826936852425</c:v>
                </c:pt>
                <c:pt idx="4">
                  <c:v>0.16677211073574821</c:v>
                </c:pt>
                <c:pt idx="5">
                  <c:v>0.17067665306065069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3-4EAE-B276-159189069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6063327"/>
        <c:axId val="1756059487"/>
      </c:barChart>
      <c:lineChart>
        <c:grouping val="standard"/>
        <c:varyColors val="0"/>
        <c:ser>
          <c:idx val="1"/>
          <c:order val="1"/>
          <c:tx>
            <c:strRef>
              <c:f>'sales analysis'!$C$15</c:f>
              <c:strCache>
                <c:ptCount val="1"/>
                <c:pt idx="0">
                  <c:v>Profit by Product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analysis'!$A$16:$A$22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'sales analysis'!$C$16:$C$22</c:f>
              <c:numCache>
                <c:formatCode>0.00%</c:formatCode>
                <c:ptCount val="6"/>
                <c:pt idx="0">
                  <c:v>0.16824457657809286</c:v>
                </c:pt>
                <c:pt idx="1">
                  <c:v>0.16814834802226966</c:v>
                </c:pt>
                <c:pt idx="2">
                  <c:v>0.17384078725360627</c:v>
                </c:pt>
                <c:pt idx="3">
                  <c:v>0.15231810039628782</c:v>
                </c:pt>
                <c:pt idx="4">
                  <c:v>0.16676798840055271</c:v>
                </c:pt>
                <c:pt idx="5">
                  <c:v>0.17068019934914763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3-4EAE-B276-159189069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064287"/>
        <c:axId val="1756043647"/>
      </c:lineChart>
      <c:catAx>
        <c:axId val="17560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59487"/>
        <c:crosses val="autoZero"/>
        <c:auto val="1"/>
        <c:lblAlgn val="ctr"/>
        <c:lblOffset val="100"/>
        <c:noMultiLvlLbl val="0"/>
      </c:catAx>
      <c:valAx>
        <c:axId val="1756059487"/>
        <c:scaling>
          <c:orientation val="minMax"/>
          <c:min val="0.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63327"/>
        <c:crosses val="autoZero"/>
        <c:crossBetween val="between"/>
      </c:valAx>
      <c:valAx>
        <c:axId val="175604364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64287"/>
        <c:crosses val="max"/>
        <c:crossBetween val="between"/>
      </c:valAx>
      <c:catAx>
        <c:axId val="1756064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6043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[supermarket_sales.xlsx]sales analysis!PivotTable5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analysis'!$B$52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analysis'!$A$53:$A$77</c:f>
              <c:multiLvlStrCache>
                <c:ptCount val="21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  <c:pt idx="7">
                    <c:v>Mon</c:v>
                  </c:pt>
                  <c:pt idx="8">
                    <c:v>Tue</c:v>
                  </c:pt>
                  <c:pt idx="9">
                    <c:v>Wed</c:v>
                  </c:pt>
                  <c:pt idx="10">
                    <c:v>Thu</c:v>
                  </c:pt>
                  <c:pt idx="11">
                    <c:v>Fri</c:v>
                  </c:pt>
                  <c:pt idx="12">
                    <c:v>Sat</c:v>
                  </c:pt>
                  <c:pt idx="13">
                    <c:v>Sun</c:v>
                  </c:pt>
                  <c:pt idx="14">
                    <c:v>Mon</c:v>
                  </c:pt>
                  <c:pt idx="15">
                    <c:v>Tue</c:v>
                  </c:pt>
                  <c:pt idx="16">
                    <c:v>Wed</c:v>
                  </c:pt>
                  <c:pt idx="17">
                    <c:v>Thu</c:v>
                  </c:pt>
                  <c:pt idx="18">
                    <c:v>Fri</c:v>
                  </c:pt>
                  <c:pt idx="19">
                    <c:v>Sat</c:v>
                  </c:pt>
                  <c:pt idx="20">
                    <c:v>Sun</c:v>
                  </c:pt>
                </c:lvl>
                <c:lvl>
                  <c:pt idx="0">
                    <c:v>Jan</c:v>
                  </c:pt>
                  <c:pt idx="7">
                    <c:v>Feb</c:v>
                  </c:pt>
                  <c:pt idx="14">
                    <c:v>Mar</c:v>
                  </c:pt>
                </c:lvl>
              </c:multiLvlStrCache>
            </c:multiLvlStrRef>
          </c:cat>
          <c:val>
            <c:numRef>
              <c:f>'sales analysis'!$B$53:$B$77</c:f>
              <c:numCache>
                <c:formatCode>0.00%</c:formatCode>
                <c:ptCount val="21"/>
                <c:pt idx="0">
                  <c:v>4.394467887984866E-2</c:v>
                </c:pt>
                <c:pt idx="1">
                  <c:v>6.5655567807564985E-2</c:v>
                </c:pt>
                <c:pt idx="2">
                  <c:v>5.5139987335565063E-2</c:v>
                </c:pt>
                <c:pt idx="3">
                  <c:v>6.0118786590957464E-2</c:v>
                </c:pt>
                <c:pt idx="4">
                  <c:v>3.4738827998848053E-2</c:v>
                </c:pt>
                <c:pt idx="5">
                  <c:v>5.6023265256190072E-2</c:v>
                </c:pt>
                <c:pt idx="6">
                  <c:v>4.4452686761634136E-2</c:v>
                </c:pt>
                <c:pt idx="7">
                  <c:v>4.1133931059240236E-2</c:v>
                </c:pt>
                <c:pt idx="8">
                  <c:v>3.9218846309053507E-2</c:v>
                </c:pt>
                <c:pt idx="9">
                  <c:v>3.8411179727937263E-2</c:v>
                </c:pt>
                <c:pt idx="10">
                  <c:v>4.0787704196673935E-2</c:v>
                </c:pt>
                <c:pt idx="11">
                  <c:v>5.2024812532954177E-2</c:v>
                </c:pt>
                <c:pt idx="12">
                  <c:v>3.7948811123152563E-2</c:v>
                </c:pt>
                <c:pt idx="13">
                  <c:v>5.1494480418660157E-2</c:v>
                </c:pt>
                <c:pt idx="14">
                  <c:v>3.2268052540158611E-2</c:v>
                </c:pt>
                <c:pt idx="15">
                  <c:v>5.4529863893705913E-2</c:v>
                </c:pt>
                <c:pt idx="16">
                  <c:v>4.1853322485180609E-2</c:v>
                </c:pt>
                <c:pt idx="17">
                  <c:v>3.9508101482555062E-2</c:v>
                </c:pt>
                <c:pt idx="18">
                  <c:v>4.9245213364084418E-2</c:v>
                </c:pt>
                <c:pt idx="19">
                  <c:v>7.9794238075337809E-2</c:v>
                </c:pt>
                <c:pt idx="20">
                  <c:v>4.1707642160697132E-2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B-4747-AA68-BB80588B2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996671"/>
        <c:axId val="1970999071"/>
      </c:barChart>
      <c:catAx>
        <c:axId val="197099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99071"/>
        <c:crosses val="autoZero"/>
        <c:auto val="1"/>
        <c:lblAlgn val="ctr"/>
        <c:lblOffset val="100"/>
        <c:noMultiLvlLbl val="0"/>
      </c:catAx>
      <c:valAx>
        <c:axId val="19709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9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[supermarket_sales.xlsx]sales analysis!PivotTable2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&amp; Profit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analysis'!$B$15</c:f>
              <c:strCache>
                <c:ptCount val="1"/>
                <c:pt idx="0">
                  <c:v>% Sales by Product 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44-4C6C-A59E-D8E7EC02EAF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44-4C6C-A59E-D8E7EC02EAF7}"/>
              </c:ext>
            </c:extLst>
          </c:dPt>
          <c:cat>
            <c:strRef>
              <c:f>'sales analysis'!$A$16:$A$22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'sales analysis'!$B$16:$B$22</c:f>
              <c:numCache>
                <c:formatCode>0.00%</c:formatCode>
                <c:ptCount val="6"/>
                <c:pt idx="0">
                  <c:v>0.1682449527495698</c:v>
                </c:pt>
                <c:pt idx="1">
                  <c:v>0.16814707910330148</c:v>
                </c:pt>
                <c:pt idx="2">
                  <c:v>0.17384093498220546</c:v>
                </c:pt>
                <c:pt idx="3">
                  <c:v>0.15231826936852425</c:v>
                </c:pt>
                <c:pt idx="4">
                  <c:v>0.16677211073574821</c:v>
                </c:pt>
                <c:pt idx="5">
                  <c:v>0.17067665306065069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4-4C6C-A59E-D8E7EC02E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6063327"/>
        <c:axId val="1756059487"/>
      </c:barChart>
      <c:lineChart>
        <c:grouping val="standard"/>
        <c:varyColors val="0"/>
        <c:ser>
          <c:idx val="1"/>
          <c:order val="1"/>
          <c:tx>
            <c:strRef>
              <c:f>'sales analysis'!$C$15</c:f>
              <c:strCache>
                <c:ptCount val="1"/>
                <c:pt idx="0">
                  <c:v>Profit by Product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analysis'!$A$16:$A$22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'sales analysis'!$C$16:$C$22</c:f>
              <c:numCache>
                <c:formatCode>0.00%</c:formatCode>
                <c:ptCount val="6"/>
                <c:pt idx="0">
                  <c:v>0.16824457657809286</c:v>
                </c:pt>
                <c:pt idx="1">
                  <c:v>0.16814834802226966</c:v>
                </c:pt>
                <c:pt idx="2">
                  <c:v>0.17384078725360627</c:v>
                </c:pt>
                <c:pt idx="3">
                  <c:v>0.15231810039628782</c:v>
                </c:pt>
                <c:pt idx="4">
                  <c:v>0.16676798840055271</c:v>
                </c:pt>
                <c:pt idx="5">
                  <c:v>0.17068019934914763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44-4C6C-A59E-D8E7EC02E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064287"/>
        <c:axId val="1756043647"/>
      </c:lineChart>
      <c:catAx>
        <c:axId val="17560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59487"/>
        <c:crosses val="autoZero"/>
        <c:auto val="1"/>
        <c:lblAlgn val="ctr"/>
        <c:lblOffset val="100"/>
        <c:noMultiLvlLbl val="0"/>
      </c:catAx>
      <c:valAx>
        <c:axId val="1756059487"/>
        <c:scaling>
          <c:orientation val="minMax"/>
          <c:min val="0.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63327"/>
        <c:crosses val="autoZero"/>
        <c:crossBetween val="between"/>
      </c:valAx>
      <c:valAx>
        <c:axId val="175604364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64287"/>
        <c:crosses val="max"/>
        <c:crossBetween val="between"/>
      </c:valAx>
      <c:catAx>
        <c:axId val="1756064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6043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[supermarket_sales.xlsx]order analysis!PivotTable6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Orders by Weekdays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analysis'!$B$95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04-4E3F-9692-F08205CB6B5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04-4E3F-9692-F08205CB6B53}"/>
              </c:ext>
            </c:extLst>
          </c:dPt>
          <c:cat>
            <c:strRef>
              <c:f>'order analysis'!$A$96:$A$103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'order analysis'!$B$96:$B$103</c:f>
              <c:numCache>
                <c:formatCode>0.00%</c:formatCode>
                <c:ptCount val="7"/>
                <c:pt idx="0">
                  <c:v>0.125</c:v>
                </c:pt>
                <c:pt idx="1">
                  <c:v>0.158</c:v>
                </c:pt>
                <c:pt idx="2">
                  <c:v>0.14299999999999999</c:v>
                </c:pt>
                <c:pt idx="3">
                  <c:v>0.13800000000000001</c:v>
                </c:pt>
                <c:pt idx="4">
                  <c:v>0.13900000000000001</c:v>
                </c:pt>
                <c:pt idx="5">
                  <c:v>0.16400000000000001</c:v>
                </c:pt>
                <c:pt idx="6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04-4E3F-9692-F08205CB6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177295"/>
        <c:axId val="255823343"/>
      </c:barChart>
      <c:catAx>
        <c:axId val="163017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23343"/>
        <c:crosses val="autoZero"/>
        <c:auto val="1"/>
        <c:lblAlgn val="ctr"/>
        <c:lblOffset val="100"/>
        <c:noMultiLvlLbl val="0"/>
      </c:catAx>
      <c:valAx>
        <c:axId val="25582334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7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[supermarket_sales.xlsx]order analysis!PivotTable7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Orders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analysis'!$B$111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1B-48F7-B2ED-F8F1392ACF1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1B-48F7-B2ED-F8F1392ACF1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1B-48F7-B2ED-F8F1392ACF1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1B-48F7-B2ED-F8F1392ACF19}"/>
              </c:ext>
            </c:extLst>
          </c:dPt>
          <c:cat>
            <c:strRef>
              <c:f>'order analysis'!$A$112:$A$123</c:f>
              <c:strCache>
                <c:ptCount val="11"/>
                <c:pt idx="0">
                  <c:v>10 AM</c:v>
                </c:pt>
                <c:pt idx="1">
                  <c:v>11 AM</c:v>
                </c:pt>
                <c:pt idx="2">
                  <c:v>12 PM</c:v>
                </c:pt>
                <c:pt idx="3">
                  <c:v>1 PM</c:v>
                </c:pt>
                <c:pt idx="4">
                  <c:v>2 PM</c:v>
                </c:pt>
                <c:pt idx="5">
                  <c:v>3 PM</c:v>
                </c:pt>
                <c:pt idx="6">
                  <c:v>4 PM</c:v>
                </c:pt>
                <c:pt idx="7">
                  <c:v>5 PM</c:v>
                </c:pt>
                <c:pt idx="8">
                  <c:v>6 PM</c:v>
                </c:pt>
                <c:pt idx="9">
                  <c:v>7 PM</c:v>
                </c:pt>
                <c:pt idx="10">
                  <c:v>8 PM</c:v>
                </c:pt>
              </c:strCache>
            </c:strRef>
          </c:cat>
          <c:val>
            <c:numRef>
              <c:f>'order analysis'!$B$112:$B$123</c:f>
              <c:numCache>
                <c:formatCode>0.00%</c:formatCode>
                <c:ptCount val="11"/>
                <c:pt idx="0">
                  <c:v>0.10100000000000001</c:v>
                </c:pt>
                <c:pt idx="1">
                  <c:v>0.09</c:v>
                </c:pt>
                <c:pt idx="2">
                  <c:v>8.8999999999999996E-2</c:v>
                </c:pt>
                <c:pt idx="3">
                  <c:v>0.10299999999999999</c:v>
                </c:pt>
                <c:pt idx="4">
                  <c:v>8.3000000000000004E-2</c:v>
                </c:pt>
                <c:pt idx="5">
                  <c:v>0.10199999999999999</c:v>
                </c:pt>
                <c:pt idx="6">
                  <c:v>7.6999999999999999E-2</c:v>
                </c:pt>
                <c:pt idx="7">
                  <c:v>7.3999999999999996E-2</c:v>
                </c:pt>
                <c:pt idx="8">
                  <c:v>9.2999999999999999E-2</c:v>
                </c:pt>
                <c:pt idx="9">
                  <c:v>0.113</c:v>
                </c:pt>
                <c:pt idx="10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1B-48F7-B2ED-F8F1392AC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837743"/>
        <c:axId val="255839183"/>
      </c:barChart>
      <c:catAx>
        <c:axId val="25583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39183"/>
        <c:crosses val="autoZero"/>
        <c:auto val="1"/>
        <c:lblAlgn val="ctr"/>
        <c:lblOffset val="100"/>
        <c:noMultiLvlLbl val="0"/>
      </c:catAx>
      <c:valAx>
        <c:axId val="25583918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3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52</xdr:row>
      <xdr:rowOff>91440</xdr:rowOff>
    </xdr:from>
    <xdr:to>
      <xdr:col>11</xdr:col>
      <xdr:colOff>297180</xdr:colOff>
      <xdr:row>66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FCFB4-0862-DFC8-8AC4-E404A2C80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92</xdr:row>
      <xdr:rowOff>45720</xdr:rowOff>
    </xdr:from>
    <xdr:to>
      <xdr:col>11</xdr:col>
      <xdr:colOff>335280</xdr:colOff>
      <xdr:row>105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E22819-FF4A-E491-12F1-B3EE488C8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91440</xdr:colOff>
      <xdr:row>107</xdr:row>
      <xdr:rowOff>68580</xdr:rowOff>
    </xdr:from>
    <xdr:to>
      <xdr:col>11</xdr:col>
      <xdr:colOff>396240</xdr:colOff>
      <xdr:row>122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96168D-E180-860D-FA5F-C28045AF4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579120</xdr:colOff>
      <xdr:row>69</xdr:row>
      <xdr:rowOff>22860</xdr:rowOff>
    </xdr:from>
    <xdr:to>
      <xdr:col>11</xdr:col>
      <xdr:colOff>60960</xdr:colOff>
      <xdr:row>82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58349-A65C-66CE-9F53-2CEC7B4ED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8</xdr:row>
      <xdr:rowOff>175260</xdr:rowOff>
    </xdr:from>
    <xdr:to>
      <xdr:col>13</xdr:col>
      <xdr:colOff>60960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E65C3-A4D3-1816-F781-0BCE60C22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960120</xdr:colOff>
      <xdr:row>51</xdr:row>
      <xdr:rowOff>160020</xdr:rowOff>
    </xdr:from>
    <xdr:to>
      <xdr:col>13</xdr:col>
      <xdr:colOff>518160</xdr:colOff>
      <xdr:row>66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F7B05E-CE06-E7A8-3D62-FE0239EBD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28</xdr:row>
      <xdr:rowOff>91440</xdr:rowOff>
    </xdr:from>
    <xdr:to>
      <xdr:col>4</xdr:col>
      <xdr:colOff>38100</xdr:colOff>
      <xdr:row>41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4840B-8ED3-4E4B-819F-8C6F2C897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3</xdr:row>
      <xdr:rowOff>91440</xdr:rowOff>
    </xdr:from>
    <xdr:to>
      <xdr:col>3</xdr:col>
      <xdr:colOff>617220</xdr:colOff>
      <xdr:row>14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F13B40-4DB9-4BC5-8691-56BD3908E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594360</xdr:colOff>
      <xdr:row>15</xdr:row>
      <xdr:rowOff>45720</xdr:rowOff>
    </xdr:from>
    <xdr:to>
      <xdr:col>3</xdr:col>
      <xdr:colOff>632460</xdr:colOff>
      <xdr:row>28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F655F6-6E22-48FE-9CBF-45C93419A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701040</xdr:colOff>
      <xdr:row>3</xdr:row>
      <xdr:rowOff>114300</xdr:rowOff>
    </xdr:from>
    <xdr:to>
      <xdr:col>4</xdr:col>
      <xdr:colOff>0</xdr:colOff>
      <xdr:row>14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04D3B2-67AA-47B1-9C70-EF1AAA570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693420</xdr:colOff>
      <xdr:row>15</xdr:row>
      <xdr:rowOff>38100</xdr:rowOff>
    </xdr:from>
    <xdr:to>
      <xdr:col>4</xdr:col>
      <xdr:colOff>7620</xdr:colOff>
      <xdr:row>28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D141D3-0FD5-431A-822E-5EB40CBA0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 Rayan" refreshedDate="45516.848228356481" createdVersion="8" refreshedVersion="8" minRefreshableVersion="3" recordCount="1000" xr:uid="{CC4AB401-ED29-417B-A870-D7E50507C64D}">
  <cacheSource type="worksheet">
    <worksheetSource name="sales"/>
  </cacheSource>
  <cacheFields count="25">
    <cacheField name="invoice id" numFmtId="49">
      <sharedItems/>
    </cacheField>
    <cacheField name="branch" numFmtId="49">
      <sharedItems count="3">
        <s v="A"/>
        <s v="C"/>
        <s v="B"/>
      </sharedItems>
    </cacheField>
    <cacheField name="city" numFmtId="49">
      <sharedItems/>
    </cacheField>
    <cacheField name="customer type" numFmtId="49">
      <sharedItems count="2">
        <s v="Member"/>
        <s v="Normal"/>
      </sharedItems>
    </cacheField>
    <cacheField name="gender" numFmtId="49">
      <sharedItems count="2">
        <s v="Female"/>
        <s v="Male"/>
      </sharedItems>
    </cacheField>
    <cacheField name="product line" numFmtId="49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164">
      <sharedItems containsSemiMixedTypes="0" containsString="0" containsNumber="1" minValue="10.08" maxValue="99.96"/>
    </cacheField>
    <cacheField name="quantity" numFmtId="1">
      <sharedItems containsSemiMixedTypes="0" containsString="0" containsNumber="1" containsInteger="1" minValue="1" maxValue="10"/>
    </cacheField>
    <cacheField name="tax 5%" numFmtId="164">
      <sharedItems containsSemiMixedTypes="0" containsString="0" containsNumber="1" minValue="0.51" maxValue="49.65"/>
    </cacheField>
    <cacheField name="total" numFmtId="164">
      <sharedItems containsSemiMixedTypes="0" containsString="0" containsNumber="1" minValue="10.68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21"/>
    </cacheField>
    <cacheField name="year" numFmtId="1">
      <sharedItems containsSemiMixedTypes="0" containsString="0" containsNumber="1" containsInteger="1" minValue="2019" maxValue="2019"/>
    </cacheField>
    <cacheField name="month" numFmtId="1">
      <sharedItems count="3">
        <s v="Jan"/>
        <s v="Mar"/>
        <s v="Feb"/>
      </sharedItems>
    </cacheField>
    <cacheField name="day" numFmtId="1">
      <sharedItems count="7">
        <s v="Sat"/>
        <s v="Fri"/>
        <s v="Sun"/>
        <s v="Mon"/>
        <s v="Thu"/>
        <s v="Wed"/>
        <s v="Tue"/>
      </sharedItems>
    </cacheField>
    <cacheField name="time" numFmtId="166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  <fieldGroup par="23"/>
    </cacheField>
    <cacheField name="payment" numFmtId="49">
      <sharedItems count="3">
        <s v="Ewallet"/>
        <s v="Cash"/>
        <s v="Credit card"/>
      </sharedItems>
    </cacheField>
    <cacheField name="cogs" numFmtId="164">
      <sharedItems containsSemiMixedTypes="0" containsString="0" containsNumber="1" minValue="10.17" maxValue="993"/>
    </cacheField>
    <cacheField name="gross margin percentage3" numFmtId="10">
      <sharedItems containsSemiMixedTypes="0" containsString="0" containsNumber="1" minValue="4.7600000000000003E-2" maxValue="4.7600000000000003E-2"/>
    </cacheField>
    <cacheField name="gross income" numFmtId="164">
      <sharedItems containsSemiMixedTypes="0" containsString="0" containsNumber="1" minValue="0.51" maxValue="49.65"/>
    </cacheField>
    <cacheField name="rating" numFmtId="165">
      <sharedItems containsSemiMixedTypes="0" containsString="0" containsNumber="1" minValue="4" maxValue="10"/>
    </cacheField>
    <cacheField name="Days (date)" numFmtId="0" databaseField="0">
      <fieldGroup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Months (date)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  <cacheField name="Minutes (time)" numFmtId="0" databaseField="0">
      <fieldGroup base="14">
        <rangePr groupBy="minutes" startDate="1899-12-30T10:00:00" endDate="1899-12-30T20:59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14">
        <rangePr groupBy="hours" startDate="1899-12-30T10:00:00" endDate="1899-12-30T20:5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profit" numFmtId="0" formula="total-cog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s v="Yangon"/>
    <x v="0"/>
    <x v="0"/>
    <x v="0"/>
    <n v="74.69"/>
    <n v="7"/>
    <n v="26.14"/>
    <n v="548.97"/>
    <x v="0"/>
    <n v="2019"/>
    <x v="0"/>
    <x v="0"/>
    <x v="0"/>
    <x v="0"/>
    <n v="522.83000000000004"/>
    <n v="4.7600000000000003E-2"/>
    <n v="26.14"/>
    <n v="9.1"/>
  </r>
  <r>
    <s v="226-31-3081"/>
    <x v="1"/>
    <s v="Naypyitaw"/>
    <x v="1"/>
    <x v="0"/>
    <x v="1"/>
    <n v="15.28"/>
    <n v="5"/>
    <n v="3.82"/>
    <n v="80.22"/>
    <x v="1"/>
    <n v="2019"/>
    <x v="1"/>
    <x v="1"/>
    <x v="1"/>
    <x v="1"/>
    <n v="76.400000000000006"/>
    <n v="4.7600000000000003E-2"/>
    <n v="3.82"/>
    <n v="9.6"/>
  </r>
  <r>
    <s v="631-41-3108"/>
    <x v="0"/>
    <s v="Yangon"/>
    <x v="1"/>
    <x v="1"/>
    <x v="2"/>
    <n v="46.33"/>
    <n v="7"/>
    <n v="16.22"/>
    <n v="340.53"/>
    <x v="2"/>
    <n v="2019"/>
    <x v="1"/>
    <x v="2"/>
    <x v="2"/>
    <x v="2"/>
    <n v="324.31"/>
    <n v="4.7600000000000003E-2"/>
    <n v="16.22"/>
    <n v="7.4"/>
  </r>
  <r>
    <s v="123-19-1176"/>
    <x v="0"/>
    <s v="Yangon"/>
    <x v="0"/>
    <x v="1"/>
    <x v="0"/>
    <n v="58.22"/>
    <n v="8"/>
    <n v="23.29"/>
    <n v="489.05"/>
    <x v="3"/>
    <n v="2019"/>
    <x v="0"/>
    <x v="2"/>
    <x v="3"/>
    <x v="0"/>
    <n v="465.76"/>
    <n v="4.7600000000000003E-2"/>
    <n v="23.29"/>
    <n v="8.4"/>
  </r>
  <r>
    <s v="373-73-7910"/>
    <x v="0"/>
    <s v="Yangon"/>
    <x v="1"/>
    <x v="1"/>
    <x v="3"/>
    <n v="86.31"/>
    <n v="7"/>
    <n v="30.21"/>
    <n v="634.38"/>
    <x v="4"/>
    <n v="2019"/>
    <x v="2"/>
    <x v="1"/>
    <x v="4"/>
    <x v="0"/>
    <n v="604.16999999999996"/>
    <n v="4.7600000000000003E-2"/>
    <n v="30.21"/>
    <n v="5.3"/>
  </r>
  <r>
    <s v="699-14-3026"/>
    <x v="1"/>
    <s v="Naypyitaw"/>
    <x v="1"/>
    <x v="1"/>
    <x v="1"/>
    <n v="85.39"/>
    <n v="7"/>
    <n v="29.89"/>
    <n v="627.62"/>
    <x v="5"/>
    <n v="2019"/>
    <x v="1"/>
    <x v="3"/>
    <x v="5"/>
    <x v="0"/>
    <n v="597.73"/>
    <n v="4.7600000000000003E-2"/>
    <n v="29.89"/>
    <n v="4.0999999999999996"/>
  </r>
  <r>
    <s v="355-53-5943"/>
    <x v="0"/>
    <s v="Yangon"/>
    <x v="0"/>
    <x v="0"/>
    <x v="1"/>
    <n v="68.84"/>
    <n v="6"/>
    <n v="20.65"/>
    <n v="433.69"/>
    <x v="6"/>
    <n v="2019"/>
    <x v="2"/>
    <x v="3"/>
    <x v="6"/>
    <x v="0"/>
    <n v="413.04"/>
    <n v="4.7600000000000003E-2"/>
    <n v="20.65"/>
    <n v="5.8"/>
  </r>
  <r>
    <s v="315-22-5665"/>
    <x v="1"/>
    <s v="Naypyitaw"/>
    <x v="1"/>
    <x v="0"/>
    <x v="2"/>
    <n v="73.56"/>
    <n v="10"/>
    <n v="36.78"/>
    <n v="772.38"/>
    <x v="7"/>
    <n v="2019"/>
    <x v="2"/>
    <x v="2"/>
    <x v="7"/>
    <x v="0"/>
    <n v="735.6"/>
    <n v="4.7600000000000003E-2"/>
    <n v="36.78"/>
    <n v="8"/>
  </r>
  <r>
    <s v="665-32-9167"/>
    <x v="0"/>
    <s v="Yangon"/>
    <x v="0"/>
    <x v="0"/>
    <x v="0"/>
    <n v="36.26"/>
    <n v="2"/>
    <n v="3.63"/>
    <n v="76.150000000000006"/>
    <x v="8"/>
    <n v="2019"/>
    <x v="0"/>
    <x v="4"/>
    <x v="8"/>
    <x v="2"/>
    <n v="72.52"/>
    <n v="4.7600000000000003E-2"/>
    <n v="3.63"/>
    <n v="7.2"/>
  </r>
  <r>
    <s v="692-92-5582"/>
    <x v="2"/>
    <s v="Mandalay"/>
    <x v="0"/>
    <x v="0"/>
    <x v="4"/>
    <n v="54.84"/>
    <n v="3"/>
    <n v="8.23"/>
    <n v="172.75"/>
    <x v="9"/>
    <n v="2019"/>
    <x v="2"/>
    <x v="5"/>
    <x v="9"/>
    <x v="2"/>
    <n v="164.52"/>
    <n v="4.7600000000000003E-2"/>
    <n v="8.23"/>
    <n v="5.9"/>
  </r>
  <r>
    <s v="351-62-0822"/>
    <x v="2"/>
    <s v="Mandalay"/>
    <x v="0"/>
    <x v="0"/>
    <x v="5"/>
    <n v="14.48"/>
    <n v="4"/>
    <n v="2.9"/>
    <n v="60.82"/>
    <x v="10"/>
    <n v="2019"/>
    <x v="2"/>
    <x v="5"/>
    <x v="10"/>
    <x v="0"/>
    <n v="57.92"/>
    <n v="4.7600000000000003E-2"/>
    <n v="2.9"/>
    <n v="4.5"/>
  </r>
  <r>
    <s v="529-56-3974"/>
    <x v="2"/>
    <s v="Mandalay"/>
    <x v="0"/>
    <x v="1"/>
    <x v="1"/>
    <n v="25.51"/>
    <n v="4"/>
    <n v="5.0999999999999996"/>
    <n v="107.14"/>
    <x v="11"/>
    <n v="2019"/>
    <x v="1"/>
    <x v="0"/>
    <x v="11"/>
    <x v="1"/>
    <n v="102.04"/>
    <n v="4.7600000000000003E-2"/>
    <n v="5.0999999999999996"/>
    <n v="6.8"/>
  </r>
  <r>
    <s v="365-64-0515"/>
    <x v="0"/>
    <s v="Yangon"/>
    <x v="1"/>
    <x v="0"/>
    <x v="1"/>
    <n v="46.95"/>
    <n v="5"/>
    <n v="11.74"/>
    <n v="246.49"/>
    <x v="12"/>
    <n v="2019"/>
    <x v="2"/>
    <x v="6"/>
    <x v="12"/>
    <x v="0"/>
    <n v="234.75"/>
    <n v="4.7600000000000003E-2"/>
    <n v="11.74"/>
    <n v="7.1"/>
  </r>
  <r>
    <s v="252-56-2699"/>
    <x v="0"/>
    <s v="Yangon"/>
    <x v="1"/>
    <x v="1"/>
    <x v="4"/>
    <n v="43.19"/>
    <n v="10"/>
    <n v="21.6"/>
    <n v="453.5"/>
    <x v="13"/>
    <n v="2019"/>
    <x v="2"/>
    <x v="4"/>
    <x v="13"/>
    <x v="0"/>
    <n v="431.9"/>
    <n v="4.7600000000000003E-2"/>
    <n v="21.6"/>
    <n v="8.1999999999999993"/>
  </r>
  <r>
    <s v="829-34-3910"/>
    <x v="0"/>
    <s v="Yangon"/>
    <x v="1"/>
    <x v="0"/>
    <x v="0"/>
    <n v="71.38"/>
    <n v="10"/>
    <n v="35.69"/>
    <n v="749.49"/>
    <x v="14"/>
    <n v="2019"/>
    <x v="1"/>
    <x v="1"/>
    <x v="14"/>
    <x v="1"/>
    <n v="713.8"/>
    <n v="4.7600000000000003E-2"/>
    <n v="35.69"/>
    <n v="5.7"/>
  </r>
  <r>
    <s v="299-46-1805"/>
    <x v="2"/>
    <s v="Mandalay"/>
    <x v="0"/>
    <x v="0"/>
    <x v="3"/>
    <n v="93.72"/>
    <n v="6"/>
    <n v="28.12"/>
    <n v="590.44000000000005"/>
    <x v="15"/>
    <n v="2019"/>
    <x v="0"/>
    <x v="6"/>
    <x v="15"/>
    <x v="1"/>
    <n v="562.32000000000005"/>
    <n v="4.7600000000000003E-2"/>
    <n v="28.12"/>
    <n v="4.5"/>
  </r>
  <r>
    <s v="656-95-9349"/>
    <x v="0"/>
    <s v="Yangon"/>
    <x v="0"/>
    <x v="0"/>
    <x v="0"/>
    <n v="68.930000000000007"/>
    <n v="7"/>
    <n v="24.13"/>
    <n v="506.64"/>
    <x v="16"/>
    <n v="2019"/>
    <x v="1"/>
    <x v="3"/>
    <x v="16"/>
    <x v="2"/>
    <n v="482.51"/>
    <n v="4.7600000000000003E-2"/>
    <n v="24.13"/>
    <n v="4.5999999999999996"/>
  </r>
  <r>
    <s v="765-26-6951"/>
    <x v="0"/>
    <s v="Yangon"/>
    <x v="1"/>
    <x v="1"/>
    <x v="3"/>
    <n v="72.61"/>
    <n v="6"/>
    <n v="21.78"/>
    <n v="457.44"/>
    <x v="17"/>
    <n v="2019"/>
    <x v="0"/>
    <x v="6"/>
    <x v="17"/>
    <x v="2"/>
    <n v="435.66"/>
    <n v="4.7600000000000003E-2"/>
    <n v="21.78"/>
    <n v="6.9"/>
  </r>
  <r>
    <s v="329-62-1586"/>
    <x v="0"/>
    <s v="Yangon"/>
    <x v="1"/>
    <x v="1"/>
    <x v="4"/>
    <n v="54.67"/>
    <n v="3"/>
    <n v="8.1999999999999993"/>
    <n v="172.21"/>
    <x v="18"/>
    <n v="2019"/>
    <x v="0"/>
    <x v="3"/>
    <x v="18"/>
    <x v="2"/>
    <n v="164.01"/>
    <n v="4.7600000000000003E-2"/>
    <n v="8.1999999999999993"/>
    <n v="8.6"/>
  </r>
  <r>
    <s v="319-50-3348"/>
    <x v="2"/>
    <s v="Mandalay"/>
    <x v="1"/>
    <x v="0"/>
    <x v="2"/>
    <n v="40.299999999999997"/>
    <n v="2"/>
    <n v="4.03"/>
    <n v="84.63"/>
    <x v="16"/>
    <n v="2019"/>
    <x v="1"/>
    <x v="3"/>
    <x v="19"/>
    <x v="0"/>
    <n v="80.599999999999994"/>
    <n v="4.7600000000000003E-2"/>
    <n v="4.03"/>
    <n v="4.4000000000000004"/>
  </r>
  <r>
    <s v="300-71-4605"/>
    <x v="1"/>
    <s v="Naypyitaw"/>
    <x v="0"/>
    <x v="1"/>
    <x v="1"/>
    <n v="86.04"/>
    <n v="5"/>
    <n v="21.51"/>
    <n v="451.71"/>
    <x v="6"/>
    <n v="2019"/>
    <x v="2"/>
    <x v="3"/>
    <x v="20"/>
    <x v="0"/>
    <n v="430.2"/>
    <n v="4.7600000000000003E-2"/>
    <n v="21.51"/>
    <n v="4.8"/>
  </r>
  <r>
    <s v="371-85-5789"/>
    <x v="2"/>
    <s v="Mandalay"/>
    <x v="1"/>
    <x v="1"/>
    <x v="0"/>
    <n v="87.98"/>
    <n v="3"/>
    <n v="13.2"/>
    <n v="277.14"/>
    <x v="19"/>
    <n v="2019"/>
    <x v="1"/>
    <x v="6"/>
    <x v="21"/>
    <x v="0"/>
    <n v="263.94"/>
    <n v="4.7600000000000003E-2"/>
    <n v="13.2"/>
    <n v="5.0999999999999996"/>
  </r>
  <r>
    <s v="273-16-6619"/>
    <x v="2"/>
    <s v="Mandalay"/>
    <x v="1"/>
    <x v="1"/>
    <x v="2"/>
    <n v="33.200000000000003"/>
    <n v="2"/>
    <n v="3.32"/>
    <n v="69.72"/>
    <x v="20"/>
    <n v="2019"/>
    <x v="1"/>
    <x v="1"/>
    <x v="22"/>
    <x v="2"/>
    <n v="66.400000000000006"/>
    <n v="4.7600000000000003E-2"/>
    <n v="3.32"/>
    <n v="4.4000000000000004"/>
  </r>
  <r>
    <s v="636-48-8204"/>
    <x v="0"/>
    <s v="Yangon"/>
    <x v="1"/>
    <x v="1"/>
    <x v="1"/>
    <n v="34.56"/>
    <n v="5"/>
    <n v="8.64"/>
    <n v="181.44"/>
    <x v="21"/>
    <n v="2019"/>
    <x v="2"/>
    <x v="2"/>
    <x v="23"/>
    <x v="0"/>
    <n v="172.8"/>
    <n v="4.7600000000000003E-2"/>
    <n v="8.64"/>
    <n v="9.9"/>
  </r>
  <r>
    <s v="549-59-1358"/>
    <x v="0"/>
    <s v="Yangon"/>
    <x v="0"/>
    <x v="1"/>
    <x v="3"/>
    <n v="88.63"/>
    <n v="3"/>
    <n v="13.29"/>
    <n v="279.18"/>
    <x v="22"/>
    <n v="2019"/>
    <x v="1"/>
    <x v="0"/>
    <x v="24"/>
    <x v="0"/>
    <n v="265.89"/>
    <n v="4.7600000000000003E-2"/>
    <n v="13.29"/>
    <n v="6"/>
  </r>
  <r>
    <s v="227-03-5010"/>
    <x v="0"/>
    <s v="Yangon"/>
    <x v="0"/>
    <x v="0"/>
    <x v="2"/>
    <n v="52.59"/>
    <n v="8"/>
    <n v="21.04"/>
    <n v="441.76"/>
    <x v="23"/>
    <n v="2019"/>
    <x v="1"/>
    <x v="1"/>
    <x v="25"/>
    <x v="2"/>
    <n v="420.72"/>
    <n v="4.7600000000000003E-2"/>
    <n v="21.04"/>
    <n v="8.5"/>
  </r>
  <r>
    <s v="649-29-6775"/>
    <x v="2"/>
    <s v="Mandalay"/>
    <x v="1"/>
    <x v="1"/>
    <x v="5"/>
    <n v="33.520000000000003"/>
    <n v="1"/>
    <n v="1.68"/>
    <n v="35.200000000000003"/>
    <x v="4"/>
    <n v="2019"/>
    <x v="2"/>
    <x v="1"/>
    <x v="26"/>
    <x v="1"/>
    <n v="33.520000000000003"/>
    <n v="4.7600000000000003E-2"/>
    <n v="1.68"/>
    <n v="6.7"/>
  </r>
  <r>
    <s v="189-17-4241"/>
    <x v="0"/>
    <s v="Yangon"/>
    <x v="1"/>
    <x v="0"/>
    <x v="5"/>
    <n v="87.67"/>
    <n v="2"/>
    <n v="8.77"/>
    <n v="184.11"/>
    <x v="24"/>
    <n v="2019"/>
    <x v="1"/>
    <x v="2"/>
    <x v="27"/>
    <x v="2"/>
    <n v="175.34"/>
    <n v="4.7600000000000003E-2"/>
    <n v="8.77"/>
    <n v="7.7"/>
  </r>
  <r>
    <s v="145-94-9061"/>
    <x v="2"/>
    <s v="Mandalay"/>
    <x v="1"/>
    <x v="0"/>
    <x v="4"/>
    <n v="88.36"/>
    <n v="5"/>
    <n v="22.09"/>
    <n v="463.89"/>
    <x v="25"/>
    <n v="2019"/>
    <x v="0"/>
    <x v="1"/>
    <x v="28"/>
    <x v="1"/>
    <n v="441.8"/>
    <n v="4.7600000000000003E-2"/>
    <n v="22.09"/>
    <n v="9.6"/>
  </r>
  <r>
    <s v="848-62-7243"/>
    <x v="0"/>
    <s v="Yangon"/>
    <x v="1"/>
    <x v="1"/>
    <x v="0"/>
    <n v="24.89"/>
    <n v="9"/>
    <n v="11.2"/>
    <n v="235.21"/>
    <x v="20"/>
    <n v="2019"/>
    <x v="1"/>
    <x v="1"/>
    <x v="29"/>
    <x v="1"/>
    <n v="224.01"/>
    <n v="4.7600000000000003E-2"/>
    <n v="11.2"/>
    <n v="7.4"/>
  </r>
  <r>
    <s v="871-79-8483"/>
    <x v="2"/>
    <s v="Mandalay"/>
    <x v="1"/>
    <x v="1"/>
    <x v="5"/>
    <n v="94.13"/>
    <n v="5"/>
    <n v="23.53"/>
    <n v="494.18"/>
    <x v="6"/>
    <n v="2019"/>
    <x v="2"/>
    <x v="3"/>
    <x v="30"/>
    <x v="2"/>
    <n v="470.65"/>
    <n v="4.7600000000000003E-2"/>
    <n v="23.53"/>
    <n v="4.8"/>
  </r>
  <r>
    <s v="149-71-6266"/>
    <x v="2"/>
    <s v="Mandalay"/>
    <x v="0"/>
    <x v="1"/>
    <x v="3"/>
    <n v="78.069999999999993"/>
    <n v="9"/>
    <n v="35.130000000000003"/>
    <n v="737.76"/>
    <x v="26"/>
    <n v="2019"/>
    <x v="0"/>
    <x v="3"/>
    <x v="31"/>
    <x v="1"/>
    <n v="702.63"/>
    <n v="4.7600000000000003E-2"/>
    <n v="35.130000000000003"/>
    <n v="4.5"/>
  </r>
  <r>
    <s v="640-49-2076"/>
    <x v="2"/>
    <s v="Mandalay"/>
    <x v="1"/>
    <x v="1"/>
    <x v="3"/>
    <n v="83.78"/>
    <n v="8"/>
    <n v="33.51"/>
    <n v="703.75"/>
    <x v="8"/>
    <n v="2019"/>
    <x v="0"/>
    <x v="4"/>
    <x v="32"/>
    <x v="1"/>
    <n v="670.24"/>
    <n v="4.7600000000000003E-2"/>
    <n v="33.51"/>
    <n v="5.0999999999999996"/>
  </r>
  <r>
    <s v="595-11-5460"/>
    <x v="0"/>
    <s v="Yangon"/>
    <x v="1"/>
    <x v="1"/>
    <x v="0"/>
    <n v="96.58"/>
    <n v="2"/>
    <n v="9.66"/>
    <n v="202.82"/>
    <x v="20"/>
    <n v="2019"/>
    <x v="1"/>
    <x v="1"/>
    <x v="33"/>
    <x v="2"/>
    <n v="193.16"/>
    <n v="4.7600000000000003E-2"/>
    <n v="9.66"/>
    <n v="5.0999999999999996"/>
  </r>
  <r>
    <s v="183-56-6882"/>
    <x v="1"/>
    <s v="Naypyitaw"/>
    <x v="0"/>
    <x v="0"/>
    <x v="4"/>
    <n v="99.42"/>
    <n v="4"/>
    <n v="19.88"/>
    <n v="417.56"/>
    <x v="10"/>
    <n v="2019"/>
    <x v="2"/>
    <x v="5"/>
    <x v="34"/>
    <x v="0"/>
    <n v="397.68"/>
    <n v="4.7600000000000003E-2"/>
    <n v="19.88"/>
    <n v="7.5"/>
  </r>
  <r>
    <s v="232-16-2483"/>
    <x v="1"/>
    <s v="Naypyitaw"/>
    <x v="0"/>
    <x v="0"/>
    <x v="3"/>
    <n v="68.12"/>
    <n v="1"/>
    <n v="3.41"/>
    <n v="71.53"/>
    <x v="27"/>
    <n v="2019"/>
    <x v="0"/>
    <x v="3"/>
    <x v="35"/>
    <x v="0"/>
    <n v="68.12"/>
    <n v="4.7600000000000003E-2"/>
    <n v="3.41"/>
    <n v="6.8"/>
  </r>
  <r>
    <s v="129-29-8530"/>
    <x v="0"/>
    <s v="Yangon"/>
    <x v="0"/>
    <x v="1"/>
    <x v="3"/>
    <n v="62.62"/>
    <n v="5"/>
    <n v="15.66"/>
    <n v="328.76"/>
    <x v="24"/>
    <n v="2019"/>
    <x v="1"/>
    <x v="2"/>
    <x v="36"/>
    <x v="0"/>
    <n v="313.10000000000002"/>
    <n v="4.7600000000000003E-2"/>
    <n v="15.66"/>
    <n v="7"/>
  </r>
  <r>
    <s v="272-65-1806"/>
    <x v="0"/>
    <s v="Yangon"/>
    <x v="1"/>
    <x v="0"/>
    <x v="1"/>
    <n v="60.88"/>
    <n v="9"/>
    <n v="27.4"/>
    <n v="575.32000000000005"/>
    <x v="15"/>
    <n v="2019"/>
    <x v="0"/>
    <x v="6"/>
    <x v="37"/>
    <x v="0"/>
    <n v="547.91999999999996"/>
    <n v="4.7600000000000003E-2"/>
    <n v="27.4"/>
    <n v="4.7"/>
  </r>
  <r>
    <s v="333-73-7901"/>
    <x v="1"/>
    <s v="Naypyitaw"/>
    <x v="1"/>
    <x v="0"/>
    <x v="0"/>
    <n v="54.92"/>
    <n v="8"/>
    <n v="21.97"/>
    <n v="461.33"/>
    <x v="28"/>
    <n v="2019"/>
    <x v="1"/>
    <x v="0"/>
    <x v="38"/>
    <x v="0"/>
    <n v="439.36"/>
    <n v="4.7600000000000003E-2"/>
    <n v="21.97"/>
    <n v="7.6"/>
  </r>
  <r>
    <s v="777-82-7220"/>
    <x v="2"/>
    <s v="Mandalay"/>
    <x v="0"/>
    <x v="1"/>
    <x v="2"/>
    <n v="30.12"/>
    <n v="8"/>
    <n v="12.05"/>
    <n v="253.01"/>
    <x v="2"/>
    <n v="2019"/>
    <x v="1"/>
    <x v="2"/>
    <x v="39"/>
    <x v="1"/>
    <n v="240.96"/>
    <n v="4.7600000000000003E-2"/>
    <n v="12.05"/>
    <n v="7.7"/>
  </r>
  <r>
    <s v="280-35-5823"/>
    <x v="2"/>
    <s v="Mandalay"/>
    <x v="0"/>
    <x v="0"/>
    <x v="2"/>
    <n v="86.72"/>
    <n v="1"/>
    <n v="4.34"/>
    <n v="91.06"/>
    <x v="29"/>
    <n v="2019"/>
    <x v="0"/>
    <x v="4"/>
    <x v="40"/>
    <x v="0"/>
    <n v="86.72"/>
    <n v="4.7600000000000003E-2"/>
    <n v="4.34"/>
    <n v="7.9"/>
  </r>
  <r>
    <s v="554-53-8700"/>
    <x v="1"/>
    <s v="Naypyitaw"/>
    <x v="0"/>
    <x v="1"/>
    <x v="2"/>
    <n v="56.11"/>
    <n v="2"/>
    <n v="5.61"/>
    <n v="117.83"/>
    <x v="30"/>
    <n v="2019"/>
    <x v="2"/>
    <x v="0"/>
    <x v="41"/>
    <x v="1"/>
    <n v="112.22"/>
    <n v="4.7600000000000003E-2"/>
    <n v="5.61"/>
    <n v="6.3"/>
  </r>
  <r>
    <s v="354-25-5821"/>
    <x v="2"/>
    <s v="Mandalay"/>
    <x v="0"/>
    <x v="0"/>
    <x v="3"/>
    <n v="69.12"/>
    <n v="6"/>
    <n v="20.74"/>
    <n v="435.46"/>
    <x v="4"/>
    <n v="2019"/>
    <x v="2"/>
    <x v="1"/>
    <x v="42"/>
    <x v="1"/>
    <n v="414.72"/>
    <n v="4.7600000000000003E-2"/>
    <n v="20.74"/>
    <n v="5.6"/>
  </r>
  <r>
    <s v="228-96-1411"/>
    <x v="1"/>
    <s v="Naypyitaw"/>
    <x v="0"/>
    <x v="0"/>
    <x v="4"/>
    <n v="98.7"/>
    <n v="8"/>
    <n v="39.479999999999997"/>
    <n v="829.08"/>
    <x v="31"/>
    <n v="2019"/>
    <x v="1"/>
    <x v="3"/>
    <x v="43"/>
    <x v="1"/>
    <n v="789.6"/>
    <n v="4.7600000000000003E-2"/>
    <n v="39.479999999999997"/>
    <n v="7.6"/>
  </r>
  <r>
    <s v="617-15-4209"/>
    <x v="1"/>
    <s v="Naypyitaw"/>
    <x v="0"/>
    <x v="1"/>
    <x v="0"/>
    <n v="15.37"/>
    <n v="2"/>
    <n v="1.54"/>
    <n v="32.28"/>
    <x v="32"/>
    <n v="2019"/>
    <x v="1"/>
    <x v="0"/>
    <x v="44"/>
    <x v="1"/>
    <n v="30.74"/>
    <n v="4.7600000000000003E-2"/>
    <n v="1.54"/>
    <n v="7.2"/>
  </r>
  <r>
    <s v="132-32-9879"/>
    <x v="2"/>
    <s v="Mandalay"/>
    <x v="0"/>
    <x v="0"/>
    <x v="1"/>
    <n v="93.96"/>
    <n v="4"/>
    <n v="18.79"/>
    <n v="394.63"/>
    <x v="11"/>
    <n v="2019"/>
    <x v="1"/>
    <x v="0"/>
    <x v="18"/>
    <x v="1"/>
    <n v="375.84"/>
    <n v="4.7600000000000003E-2"/>
    <n v="18.79"/>
    <n v="9.5"/>
  </r>
  <r>
    <s v="370-41-7321"/>
    <x v="2"/>
    <s v="Mandalay"/>
    <x v="0"/>
    <x v="1"/>
    <x v="0"/>
    <n v="56.69"/>
    <n v="9"/>
    <n v="25.51"/>
    <n v="535.72"/>
    <x v="33"/>
    <n v="2019"/>
    <x v="2"/>
    <x v="5"/>
    <x v="45"/>
    <x v="2"/>
    <n v="510.21"/>
    <n v="4.7600000000000003E-2"/>
    <n v="25.51"/>
    <n v="8.4"/>
  </r>
  <r>
    <s v="727-46-3608"/>
    <x v="2"/>
    <s v="Mandalay"/>
    <x v="0"/>
    <x v="0"/>
    <x v="4"/>
    <n v="20.010000000000002"/>
    <n v="9"/>
    <n v="9"/>
    <n v="189.09"/>
    <x v="10"/>
    <n v="2019"/>
    <x v="2"/>
    <x v="5"/>
    <x v="46"/>
    <x v="0"/>
    <n v="180.09"/>
    <n v="4.7600000000000003E-2"/>
    <n v="9"/>
    <n v="4.0999999999999996"/>
  </r>
  <r>
    <s v="669-54-1719"/>
    <x v="2"/>
    <s v="Mandalay"/>
    <x v="0"/>
    <x v="1"/>
    <x v="1"/>
    <n v="18.93"/>
    <n v="6"/>
    <n v="5.68"/>
    <n v="119.26"/>
    <x v="34"/>
    <n v="2019"/>
    <x v="2"/>
    <x v="2"/>
    <x v="47"/>
    <x v="2"/>
    <n v="113.58"/>
    <n v="4.7600000000000003E-2"/>
    <n v="5.68"/>
    <n v="8.1"/>
  </r>
  <r>
    <s v="574-22-5561"/>
    <x v="1"/>
    <s v="Naypyitaw"/>
    <x v="0"/>
    <x v="0"/>
    <x v="5"/>
    <n v="82.63"/>
    <n v="10"/>
    <n v="41.32"/>
    <n v="867.62"/>
    <x v="35"/>
    <n v="2019"/>
    <x v="1"/>
    <x v="6"/>
    <x v="48"/>
    <x v="0"/>
    <n v="826.3"/>
    <n v="4.7600000000000003E-2"/>
    <n v="41.32"/>
    <n v="7.9"/>
  </r>
  <r>
    <s v="326-78-5178"/>
    <x v="1"/>
    <s v="Naypyitaw"/>
    <x v="0"/>
    <x v="1"/>
    <x v="4"/>
    <n v="91.4"/>
    <n v="7"/>
    <n v="31.99"/>
    <n v="671.79"/>
    <x v="36"/>
    <n v="2019"/>
    <x v="2"/>
    <x v="2"/>
    <x v="49"/>
    <x v="1"/>
    <n v="639.79999999999995"/>
    <n v="4.7600000000000003E-2"/>
    <n v="31.99"/>
    <n v="9.5"/>
  </r>
  <r>
    <s v="162-48-8011"/>
    <x v="0"/>
    <s v="Yangon"/>
    <x v="0"/>
    <x v="0"/>
    <x v="4"/>
    <n v="44.59"/>
    <n v="5"/>
    <n v="11.15"/>
    <n v="234.1"/>
    <x v="34"/>
    <n v="2019"/>
    <x v="2"/>
    <x v="2"/>
    <x v="50"/>
    <x v="1"/>
    <n v="222.95"/>
    <n v="4.7600000000000003E-2"/>
    <n v="11.15"/>
    <n v="8.5"/>
  </r>
  <r>
    <s v="616-24-2851"/>
    <x v="2"/>
    <s v="Mandalay"/>
    <x v="0"/>
    <x v="0"/>
    <x v="5"/>
    <n v="17.87"/>
    <n v="4"/>
    <n v="3.57"/>
    <n v="75.05"/>
    <x v="23"/>
    <n v="2019"/>
    <x v="1"/>
    <x v="1"/>
    <x v="51"/>
    <x v="0"/>
    <n v="71.48"/>
    <n v="4.7600000000000003E-2"/>
    <n v="3.57"/>
    <n v="6.5"/>
  </r>
  <r>
    <s v="778-71-5554"/>
    <x v="1"/>
    <s v="Naypyitaw"/>
    <x v="0"/>
    <x v="1"/>
    <x v="5"/>
    <n v="15.43"/>
    <n v="1"/>
    <n v="0.77"/>
    <n v="16.2"/>
    <x v="25"/>
    <n v="2019"/>
    <x v="0"/>
    <x v="1"/>
    <x v="52"/>
    <x v="2"/>
    <n v="15.43"/>
    <n v="4.7600000000000003E-2"/>
    <n v="0.77"/>
    <n v="6.1"/>
  </r>
  <r>
    <s v="242-55-6721"/>
    <x v="2"/>
    <s v="Mandalay"/>
    <x v="1"/>
    <x v="1"/>
    <x v="2"/>
    <n v="16.16"/>
    <n v="2"/>
    <n v="1.62"/>
    <n v="33.94"/>
    <x v="37"/>
    <n v="2019"/>
    <x v="1"/>
    <x v="4"/>
    <x v="53"/>
    <x v="0"/>
    <n v="32.32"/>
    <n v="4.7600000000000003E-2"/>
    <n v="1.62"/>
    <n v="6.5"/>
  </r>
  <r>
    <s v="399-46-5918"/>
    <x v="1"/>
    <s v="Naypyitaw"/>
    <x v="1"/>
    <x v="0"/>
    <x v="1"/>
    <n v="85.98"/>
    <n v="8"/>
    <n v="34.39"/>
    <n v="722.23"/>
    <x v="38"/>
    <n v="2019"/>
    <x v="2"/>
    <x v="4"/>
    <x v="54"/>
    <x v="1"/>
    <n v="687.84"/>
    <n v="4.7600000000000003E-2"/>
    <n v="34.39"/>
    <n v="8.1999999999999993"/>
  </r>
  <r>
    <s v="106-35-6779"/>
    <x v="0"/>
    <s v="Yangon"/>
    <x v="0"/>
    <x v="1"/>
    <x v="2"/>
    <n v="44.34"/>
    <n v="2"/>
    <n v="4.43"/>
    <n v="93.11"/>
    <x v="39"/>
    <n v="2019"/>
    <x v="1"/>
    <x v="5"/>
    <x v="55"/>
    <x v="1"/>
    <n v="88.68"/>
    <n v="4.7600000000000003E-2"/>
    <n v="4.43"/>
    <n v="5.8"/>
  </r>
  <r>
    <s v="635-40-6220"/>
    <x v="0"/>
    <s v="Yangon"/>
    <x v="1"/>
    <x v="1"/>
    <x v="0"/>
    <n v="89.6"/>
    <n v="8"/>
    <n v="35.840000000000003"/>
    <n v="752.64"/>
    <x v="13"/>
    <n v="2019"/>
    <x v="2"/>
    <x v="4"/>
    <x v="56"/>
    <x v="0"/>
    <n v="716.8"/>
    <n v="4.7600000000000003E-2"/>
    <n v="35.840000000000003"/>
    <n v="6.6"/>
  </r>
  <r>
    <s v="817-48-8732"/>
    <x v="0"/>
    <s v="Yangon"/>
    <x v="0"/>
    <x v="0"/>
    <x v="2"/>
    <n v="72.349999999999994"/>
    <n v="10"/>
    <n v="36.18"/>
    <n v="759.68"/>
    <x v="40"/>
    <n v="2019"/>
    <x v="0"/>
    <x v="2"/>
    <x v="57"/>
    <x v="1"/>
    <n v="723.5"/>
    <n v="4.7600000000000003E-2"/>
    <n v="36.18"/>
    <n v="5.4"/>
  </r>
  <r>
    <s v="120-06-4233"/>
    <x v="1"/>
    <s v="Naypyitaw"/>
    <x v="1"/>
    <x v="1"/>
    <x v="1"/>
    <n v="30.61"/>
    <n v="6"/>
    <n v="9.18"/>
    <n v="192.84"/>
    <x v="41"/>
    <n v="2019"/>
    <x v="1"/>
    <x v="6"/>
    <x v="58"/>
    <x v="1"/>
    <n v="183.66"/>
    <n v="4.7600000000000003E-2"/>
    <n v="9.18"/>
    <n v="9.3000000000000007"/>
  </r>
  <r>
    <s v="285-68-5083"/>
    <x v="1"/>
    <s v="Naypyitaw"/>
    <x v="0"/>
    <x v="0"/>
    <x v="3"/>
    <n v="24.74"/>
    <n v="3"/>
    <n v="3.71"/>
    <n v="77.930000000000007"/>
    <x v="42"/>
    <n v="2019"/>
    <x v="2"/>
    <x v="1"/>
    <x v="59"/>
    <x v="2"/>
    <n v="74.22"/>
    <n v="4.7600000000000003E-2"/>
    <n v="3.71"/>
    <n v="10"/>
  </r>
  <r>
    <s v="803-83-5989"/>
    <x v="1"/>
    <s v="Naypyitaw"/>
    <x v="1"/>
    <x v="1"/>
    <x v="2"/>
    <n v="55.73"/>
    <n v="6"/>
    <n v="16.72"/>
    <n v="351.1"/>
    <x v="7"/>
    <n v="2019"/>
    <x v="2"/>
    <x v="2"/>
    <x v="60"/>
    <x v="0"/>
    <n v="334.38"/>
    <n v="4.7600000000000003E-2"/>
    <n v="16.72"/>
    <n v="7"/>
  </r>
  <r>
    <s v="347-34-2234"/>
    <x v="2"/>
    <s v="Mandalay"/>
    <x v="0"/>
    <x v="0"/>
    <x v="3"/>
    <n v="55.07"/>
    <n v="9"/>
    <n v="24.78"/>
    <n v="520.41"/>
    <x v="36"/>
    <n v="2019"/>
    <x v="2"/>
    <x v="2"/>
    <x v="61"/>
    <x v="0"/>
    <n v="495.63"/>
    <n v="4.7600000000000003E-2"/>
    <n v="24.78"/>
    <n v="10"/>
  </r>
  <r>
    <s v="199-75-8169"/>
    <x v="0"/>
    <s v="Yangon"/>
    <x v="0"/>
    <x v="1"/>
    <x v="3"/>
    <n v="15.81"/>
    <n v="10"/>
    <n v="7.91"/>
    <n v="166.01"/>
    <x v="43"/>
    <n v="2019"/>
    <x v="1"/>
    <x v="5"/>
    <x v="62"/>
    <x v="2"/>
    <n v="158.1"/>
    <n v="4.7600000000000003E-2"/>
    <n v="7.91"/>
    <n v="8.6"/>
  </r>
  <r>
    <s v="853-23-2453"/>
    <x v="2"/>
    <s v="Mandalay"/>
    <x v="0"/>
    <x v="1"/>
    <x v="0"/>
    <n v="75.739999999999995"/>
    <n v="4"/>
    <n v="15.15"/>
    <n v="318.11"/>
    <x v="44"/>
    <n v="2019"/>
    <x v="2"/>
    <x v="4"/>
    <x v="63"/>
    <x v="1"/>
    <n v="302.95999999999998"/>
    <n v="4.7600000000000003E-2"/>
    <n v="15.15"/>
    <n v="7.6"/>
  </r>
  <r>
    <s v="877-22-3308"/>
    <x v="0"/>
    <s v="Yangon"/>
    <x v="0"/>
    <x v="1"/>
    <x v="0"/>
    <n v="15.87"/>
    <n v="10"/>
    <n v="7.94"/>
    <n v="166.64"/>
    <x v="45"/>
    <n v="2019"/>
    <x v="1"/>
    <x v="5"/>
    <x v="64"/>
    <x v="1"/>
    <n v="158.69999999999999"/>
    <n v="4.7600000000000003E-2"/>
    <n v="7.94"/>
    <n v="5.8"/>
  </r>
  <r>
    <s v="838-78-4295"/>
    <x v="1"/>
    <s v="Naypyitaw"/>
    <x v="1"/>
    <x v="0"/>
    <x v="0"/>
    <n v="33.47"/>
    <n v="2"/>
    <n v="3.35"/>
    <n v="70.290000000000006"/>
    <x v="34"/>
    <n v="2019"/>
    <x v="2"/>
    <x v="2"/>
    <x v="65"/>
    <x v="0"/>
    <n v="66.94"/>
    <n v="4.7600000000000003E-2"/>
    <n v="3.35"/>
    <n v="6.7"/>
  </r>
  <r>
    <s v="109-28-2512"/>
    <x v="2"/>
    <s v="Mandalay"/>
    <x v="0"/>
    <x v="0"/>
    <x v="5"/>
    <n v="97.61"/>
    <n v="6"/>
    <n v="29.28"/>
    <n v="614.94000000000005"/>
    <x v="27"/>
    <n v="2019"/>
    <x v="0"/>
    <x v="3"/>
    <x v="66"/>
    <x v="0"/>
    <n v="585.66"/>
    <n v="4.7600000000000003E-2"/>
    <n v="29.28"/>
    <n v="9.9"/>
  </r>
  <r>
    <s v="232-11-3025"/>
    <x v="0"/>
    <s v="Yangon"/>
    <x v="1"/>
    <x v="1"/>
    <x v="3"/>
    <n v="78.77"/>
    <n v="10"/>
    <n v="39.39"/>
    <n v="827.09"/>
    <x v="46"/>
    <n v="2019"/>
    <x v="0"/>
    <x v="4"/>
    <x v="67"/>
    <x v="1"/>
    <n v="787.7"/>
    <n v="4.7600000000000003E-2"/>
    <n v="39.39"/>
    <n v="6.4"/>
  </r>
  <r>
    <s v="382-03-4532"/>
    <x v="0"/>
    <s v="Yangon"/>
    <x v="0"/>
    <x v="0"/>
    <x v="0"/>
    <n v="18.329999999999998"/>
    <n v="1"/>
    <n v="0.92"/>
    <n v="19.25"/>
    <x v="30"/>
    <n v="2019"/>
    <x v="2"/>
    <x v="0"/>
    <x v="68"/>
    <x v="1"/>
    <n v="18.329999999999998"/>
    <n v="4.7600000000000003E-2"/>
    <n v="0.92"/>
    <n v="4.3"/>
  </r>
  <r>
    <s v="393-65-2792"/>
    <x v="1"/>
    <s v="Naypyitaw"/>
    <x v="1"/>
    <x v="1"/>
    <x v="4"/>
    <n v="89.48"/>
    <n v="10"/>
    <n v="44.74"/>
    <n v="939.54"/>
    <x v="47"/>
    <n v="2019"/>
    <x v="0"/>
    <x v="2"/>
    <x v="69"/>
    <x v="2"/>
    <n v="894.8"/>
    <n v="4.7600000000000003E-2"/>
    <n v="44.74"/>
    <n v="9.6"/>
  </r>
  <r>
    <s v="796-12-2025"/>
    <x v="1"/>
    <s v="Naypyitaw"/>
    <x v="1"/>
    <x v="1"/>
    <x v="5"/>
    <n v="62.12"/>
    <n v="10"/>
    <n v="31.06"/>
    <n v="652.26"/>
    <x v="48"/>
    <n v="2019"/>
    <x v="2"/>
    <x v="3"/>
    <x v="15"/>
    <x v="1"/>
    <n v="621.20000000000005"/>
    <n v="4.7600000000000003E-2"/>
    <n v="31.06"/>
    <n v="5.9"/>
  </r>
  <r>
    <s v="510-95-6347"/>
    <x v="2"/>
    <s v="Mandalay"/>
    <x v="0"/>
    <x v="0"/>
    <x v="4"/>
    <n v="48.52"/>
    <n v="3"/>
    <n v="7.28"/>
    <n v="152.84"/>
    <x v="19"/>
    <n v="2019"/>
    <x v="1"/>
    <x v="6"/>
    <x v="70"/>
    <x v="0"/>
    <n v="145.56"/>
    <n v="4.7600000000000003E-2"/>
    <n v="7.28"/>
    <n v="4"/>
  </r>
  <r>
    <s v="841-35-6630"/>
    <x v="1"/>
    <s v="Naypyitaw"/>
    <x v="1"/>
    <x v="0"/>
    <x v="1"/>
    <n v="75.91"/>
    <n v="6"/>
    <n v="22.77"/>
    <n v="478.23"/>
    <x v="11"/>
    <n v="2019"/>
    <x v="1"/>
    <x v="0"/>
    <x v="71"/>
    <x v="1"/>
    <n v="455.46"/>
    <n v="4.7600000000000003E-2"/>
    <n v="22.77"/>
    <n v="8.6999999999999993"/>
  </r>
  <r>
    <s v="287-21-9091"/>
    <x v="0"/>
    <s v="Yangon"/>
    <x v="1"/>
    <x v="1"/>
    <x v="2"/>
    <n v="74.67"/>
    <n v="9"/>
    <n v="33.6"/>
    <n v="705.63"/>
    <x v="49"/>
    <n v="2019"/>
    <x v="0"/>
    <x v="6"/>
    <x v="60"/>
    <x v="0"/>
    <n v="672.03"/>
    <n v="4.7600000000000003E-2"/>
    <n v="33.6"/>
    <n v="9.4"/>
  </r>
  <r>
    <s v="732-94-0499"/>
    <x v="1"/>
    <s v="Naypyitaw"/>
    <x v="1"/>
    <x v="0"/>
    <x v="1"/>
    <n v="41.65"/>
    <n v="10"/>
    <n v="20.83"/>
    <n v="437.33"/>
    <x v="50"/>
    <n v="2019"/>
    <x v="0"/>
    <x v="2"/>
    <x v="72"/>
    <x v="2"/>
    <n v="416.5"/>
    <n v="4.7600000000000003E-2"/>
    <n v="20.83"/>
    <n v="5.4"/>
  </r>
  <r>
    <s v="263-10-3913"/>
    <x v="1"/>
    <s v="Naypyitaw"/>
    <x v="0"/>
    <x v="1"/>
    <x v="5"/>
    <n v="49.04"/>
    <n v="9"/>
    <n v="22.07"/>
    <n v="463.43"/>
    <x v="51"/>
    <n v="2019"/>
    <x v="0"/>
    <x v="5"/>
    <x v="73"/>
    <x v="2"/>
    <n v="441.36"/>
    <n v="4.7600000000000003E-2"/>
    <n v="22.07"/>
    <n v="8.6"/>
  </r>
  <r>
    <s v="381-20-0914"/>
    <x v="0"/>
    <s v="Yangon"/>
    <x v="0"/>
    <x v="0"/>
    <x v="5"/>
    <n v="20.010000000000002"/>
    <n v="9"/>
    <n v="9"/>
    <n v="189.09"/>
    <x v="52"/>
    <n v="2019"/>
    <x v="0"/>
    <x v="0"/>
    <x v="74"/>
    <x v="2"/>
    <n v="180.09"/>
    <n v="4.7600000000000003E-2"/>
    <n v="9"/>
    <n v="5.7"/>
  </r>
  <r>
    <s v="829-49-1914"/>
    <x v="1"/>
    <s v="Naypyitaw"/>
    <x v="0"/>
    <x v="0"/>
    <x v="4"/>
    <n v="78.31"/>
    <n v="10"/>
    <n v="39.159999999999997"/>
    <n v="822.26"/>
    <x v="19"/>
    <n v="2019"/>
    <x v="1"/>
    <x v="6"/>
    <x v="75"/>
    <x v="0"/>
    <n v="783.1"/>
    <n v="4.7600000000000003E-2"/>
    <n v="39.159999999999997"/>
    <n v="6.6"/>
  </r>
  <r>
    <s v="756-01-7507"/>
    <x v="1"/>
    <s v="Naypyitaw"/>
    <x v="1"/>
    <x v="0"/>
    <x v="0"/>
    <n v="20.38"/>
    <n v="5"/>
    <n v="5.0999999999999996"/>
    <n v="107"/>
    <x v="49"/>
    <n v="2019"/>
    <x v="0"/>
    <x v="6"/>
    <x v="76"/>
    <x v="1"/>
    <n v="101.9"/>
    <n v="4.7600000000000003E-2"/>
    <n v="5.0999999999999996"/>
    <n v="6"/>
  </r>
  <r>
    <s v="870-72-4431"/>
    <x v="1"/>
    <s v="Naypyitaw"/>
    <x v="1"/>
    <x v="0"/>
    <x v="0"/>
    <n v="99.19"/>
    <n v="6"/>
    <n v="29.76"/>
    <n v="624.9"/>
    <x v="18"/>
    <n v="2019"/>
    <x v="0"/>
    <x v="3"/>
    <x v="51"/>
    <x v="2"/>
    <n v="595.14"/>
    <n v="4.7600000000000003E-2"/>
    <n v="29.76"/>
    <n v="5.5"/>
  </r>
  <r>
    <s v="847-38-7188"/>
    <x v="2"/>
    <s v="Mandalay"/>
    <x v="1"/>
    <x v="0"/>
    <x v="4"/>
    <n v="96.68"/>
    <n v="3"/>
    <n v="14.5"/>
    <n v="304.54000000000002"/>
    <x v="53"/>
    <n v="2019"/>
    <x v="0"/>
    <x v="0"/>
    <x v="77"/>
    <x v="0"/>
    <n v="290.04000000000002"/>
    <n v="4.7600000000000003E-2"/>
    <n v="14.5"/>
    <n v="6.4"/>
  </r>
  <r>
    <s v="480-63-2856"/>
    <x v="1"/>
    <s v="Naypyitaw"/>
    <x v="1"/>
    <x v="1"/>
    <x v="4"/>
    <n v="19.25"/>
    <n v="8"/>
    <n v="7.7"/>
    <n v="161.69999999999999"/>
    <x v="54"/>
    <n v="2019"/>
    <x v="0"/>
    <x v="5"/>
    <x v="78"/>
    <x v="0"/>
    <n v="154"/>
    <n v="4.7600000000000003E-2"/>
    <n v="7.7"/>
    <n v="6.6"/>
  </r>
  <r>
    <s v="787-56-0757"/>
    <x v="1"/>
    <s v="Naypyitaw"/>
    <x v="0"/>
    <x v="0"/>
    <x v="4"/>
    <n v="80.36"/>
    <n v="4"/>
    <n v="16.07"/>
    <n v="337.51"/>
    <x v="55"/>
    <n v="2019"/>
    <x v="2"/>
    <x v="0"/>
    <x v="40"/>
    <x v="2"/>
    <n v="321.44"/>
    <n v="4.7600000000000003E-2"/>
    <n v="16.07"/>
    <n v="8.3000000000000007"/>
  </r>
  <r>
    <s v="360-39-5055"/>
    <x v="1"/>
    <s v="Naypyitaw"/>
    <x v="0"/>
    <x v="1"/>
    <x v="3"/>
    <n v="48.91"/>
    <n v="5"/>
    <n v="12.23"/>
    <n v="256.77999999999997"/>
    <x v="11"/>
    <n v="2019"/>
    <x v="1"/>
    <x v="0"/>
    <x v="79"/>
    <x v="1"/>
    <n v="244.55"/>
    <n v="4.7600000000000003E-2"/>
    <n v="12.23"/>
    <n v="6.6"/>
  </r>
  <r>
    <s v="730-50-9884"/>
    <x v="1"/>
    <s v="Naypyitaw"/>
    <x v="1"/>
    <x v="0"/>
    <x v="3"/>
    <n v="83.06"/>
    <n v="7"/>
    <n v="29.07"/>
    <n v="610.49"/>
    <x v="19"/>
    <n v="2019"/>
    <x v="1"/>
    <x v="6"/>
    <x v="80"/>
    <x v="0"/>
    <n v="581.41999999999996"/>
    <n v="4.7600000000000003E-2"/>
    <n v="29.07"/>
    <n v="4"/>
  </r>
  <r>
    <s v="362-58-8315"/>
    <x v="1"/>
    <s v="Naypyitaw"/>
    <x v="1"/>
    <x v="1"/>
    <x v="5"/>
    <n v="76.52"/>
    <n v="5"/>
    <n v="19.13"/>
    <n v="401.73"/>
    <x v="5"/>
    <n v="2019"/>
    <x v="1"/>
    <x v="3"/>
    <x v="81"/>
    <x v="1"/>
    <n v="382.6"/>
    <n v="4.7600000000000003E-2"/>
    <n v="19.13"/>
    <n v="9.9"/>
  </r>
  <r>
    <s v="633-44-8566"/>
    <x v="0"/>
    <s v="Yangon"/>
    <x v="0"/>
    <x v="1"/>
    <x v="4"/>
    <n v="49.38"/>
    <n v="7"/>
    <n v="17.28"/>
    <n v="362.94"/>
    <x v="39"/>
    <n v="2019"/>
    <x v="1"/>
    <x v="5"/>
    <x v="82"/>
    <x v="2"/>
    <n v="345.66"/>
    <n v="4.7600000000000003E-2"/>
    <n v="17.28"/>
    <n v="7.3"/>
  </r>
  <r>
    <s v="504-35-8843"/>
    <x v="0"/>
    <s v="Yangon"/>
    <x v="1"/>
    <x v="1"/>
    <x v="3"/>
    <n v="42.47"/>
    <n v="1"/>
    <n v="2.12"/>
    <n v="44.59"/>
    <x v="56"/>
    <n v="2019"/>
    <x v="0"/>
    <x v="5"/>
    <x v="83"/>
    <x v="1"/>
    <n v="42.47"/>
    <n v="4.7600000000000003E-2"/>
    <n v="2.12"/>
    <n v="5.7"/>
  </r>
  <r>
    <s v="318-68-5053"/>
    <x v="2"/>
    <s v="Mandalay"/>
    <x v="1"/>
    <x v="0"/>
    <x v="0"/>
    <n v="76.989999999999995"/>
    <n v="6"/>
    <n v="23.1"/>
    <n v="485.04"/>
    <x v="33"/>
    <n v="2019"/>
    <x v="2"/>
    <x v="5"/>
    <x v="84"/>
    <x v="1"/>
    <n v="461.94"/>
    <n v="4.7600000000000003E-2"/>
    <n v="23.1"/>
    <n v="6.1"/>
  </r>
  <r>
    <s v="565-80-5980"/>
    <x v="1"/>
    <s v="Naypyitaw"/>
    <x v="0"/>
    <x v="0"/>
    <x v="2"/>
    <n v="47.38"/>
    <n v="4"/>
    <n v="9.48"/>
    <n v="199"/>
    <x v="54"/>
    <n v="2019"/>
    <x v="0"/>
    <x v="5"/>
    <x v="12"/>
    <x v="1"/>
    <n v="189.52"/>
    <n v="4.7600000000000003E-2"/>
    <n v="9.48"/>
    <n v="7.1"/>
  </r>
  <r>
    <s v="225-32-0908"/>
    <x v="1"/>
    <s v="Naypyitaw"/>
    <x v="1"/>
    <x v="0"/>
    <x v="3"/>
    <n v="44.86"/>
    <n v="10"/>
    <n v="22.43"/>
    <n v="471.03"/>
    <x v="53"/>
    <n v="2019"/>
    <x v="0"/>
    <x v="0"/>
    <x v="85"/>
    <x v="0"/>
    <n v="448.6"/>
    <n v="4.7600000000000003E-2"/>
    <n v="22.43"/>
    <n v="8.1999999999999993"/>
  </r>
  <r>
    <s v="873-51-0671"/>
    <x v="0"/>
    <s v="Yangon"/>
    <x v="0"/>
    <x v="0"/>
    <x v="3"/>
    <n v="21.98"/>
    <n v="7"/>
    <n v="7.69"/>
    <n v="161.55000000000001"/>
    <x v="8"/>
    <n v="2019"/>
    <x v="0"/>
    <x v="4"/>
    <x v="86"/>
    <x v="0"/>
    <n v="153.86000000000001"/>
    <n v="4.7600000000000003E-2"/>
    <n v="7.69"/>
    <n v="5.0999999999999996"/>
  </r>
  <r>
    <s v="152-08-9985"/>
    <x v="2"/>
    <s v="Mandalay"/>
    <x v="0"/>
    <x v="1"/>
    <x v="0"/>
    <n v="64.36"/>
    <n v="9"/>
    <n v="28.96"/>
    <n v="608.20000000000005"/>
    <x v="41"/>
    <n v="2019"/>
    <x v="1"/>
    <x v="6"/>
    <x v="87"/>
    <x v="2"/>
    <n v="579.24"/>
    <n v="4.7600000000000003E-2"/>
    <n v="28.96"/>
    <n v="8.6"/>
  </r>
  <r>
    <s v="512-91-0811"/>
    <x v="1"/>
    <s v="Naypyitaw"/>
    <x v="1"/>
    <x v="1"/>
    <x v="0"/>
    <n v="89.75"/>
    <n v="1"/>
    <n v="4.49"/>
    <n v="94.24"/>
    <x v="10"/>
    <n v="2019"/>
    <x v="2"/>
    <x v="5"/>
    <x v="88"/>
    <x v="2"/>
    <n v="89.75"/>
    <n v="4.7600000000000003E-2"/>
    <n v="4.49"/>
    <n v="6.6"/>
  </r>
  <r>
    <s v="594-34-4444"/>
    <x v="0"/>
    <s v="Yangon"/>
    <x v="1"/>
    <x v="1"/>
    <x v="1"/>
    <n v="97.16"/>
    <n v="1"/>
    <n v="4.8600000000000003"/>
    <n v="102.02"/>
    <x v="1"/>
    <n v="2019"/>
    <x v="1"/>
    <x v="1"/>
    <x v="89"/>
    <x v="0"/>
    <n v="97.16"/>
    <n v="4.7600000000000003E-2"/>
    <n v="4.8600000000000003"/>
    <n v="7.2"/>
  </r>
  <r>
    <s v="766-85-7061"/>
    <x v="2"/>
    <s v="Mandalay"/>
    <x v="1"/>
    <x v="1"/>
    <x v="0"/>
    <n v="87.87"/>
    <n v="10"/>
    <n v="43.94"/>
    <n v="922.64"/>
    <x v="14"/>
    <n v="2019"/>
    <x v="1"/>
    <x v="1"/>
    <x v="12"/>
    <x v="0"/>
    <n v="878.7"/>
    <n v="4.7600000000000003E-2"/>
    <n v="43.94"/>
    <n v="5.0999999999999996"/>
  </r>
  <r>
    <s v="871-39-9221"/>
    <x v="1"/>
    <s v="Naypyitaw"/>
    <x v="1"/>
    <x v="0"/>
    <x v="1"/>
    <n v="12.45"/>
    <n v="6"/>
    <n v="3.74"/>
    <n v="78.44"/>
    <x v="57"/>
    <n v="2019"/>
    <x v="2"/>
    <x v="0"/>
    <x v="90"/>
    <x v="1"/>
    <n v="74.7"/>
    <n v="4.7600000000000003E-2"/>
    <n v="3.74"/>
    <n v="4.0999999999999996"/>
  </r>
  <r>
    <s v="865-92-6136"/>
    <x v="0"/>
    <s v="Yangon"/>
    <x v="1"/>
    <x v="1"/>
    <x v="4"/>
    <n v="52.75"/>
    <n v="3"/>
    <n v="7.91"/>
    <n v="166.16"/>
    <x v="28"/>
    <n v="2019"/>
    <x v="1"/>
    <x v="0"/>
    <x v="91"/>
    <x v="0"/>
    <n v="158.25"/>
    <n v="4.7600000000000003E-2"/>
    <n v="7.91"/>
    <n v="9.3000000000000007"/>
  </r>
  <r>
    <s v="733-01-9107"/>
    <x v="2"/>
    <s v="Mandalay"/>
    <x v="1"/>
    <x v="1"/>
    <x v="2"/>
    <n v="82.7"/>
    <n v="6"/>
    <n v="24.81"/>
    <n v="521.01"/>
    <x v="19"/>
    <n v="2019"/>
    <x v="1"/>
    <x v="6"/>
    <x v="92"/>
    <x v="1"/>
    <n v="496.2"/>
    <n v="4.7600000000000003E-2"/>
    <n v="24.81"/>
    <n v="7.4"/>
  </r>
  <r>
    <s v="163-56-7055"/>
    <x v="1"/>
    <s v="Naypyitaw"/>
    <x v="0"/>
    <x v="1"/>
    <x v="5"/>
    <n v="48.71"/>
    <n v="1"/>
    <n v="2.44"/>
    <n v="51.15"/>
    <x v="58"/>
    <n v="2019"/>
    <x v="1"/>
    <x v="6"/>
    <x v="25"/>
    <x v="1"/>
    <n v="48.71"/>
    <n v="4.7600000000000003E-2"/>
    <n v="2.44"/>
    <n v="4.0999999999999996"/>
  </r>
  <r>
    <s v="189-98-2939"/>
    <x v="1"/>
    <s v="Naypyitaw"/>
    <x v="1"/>
    <x v="1"/>
    <x v="5"/>
    <n v="78.55"/>
    <n v="9"/>
    <n v="35.35"/>
    <n v="742.3"/>
    <x v="59"/>
    <n v="2019"/>
    <x v="1"/>
    <x v="1"/>
    <x v="93"/>
    <x v="1"/>
    <n v="706.95"/>
    <n v="4.7600000000000003E-2"/>
    <n v="35.35"/>
    <n v="7.2"/>
  </r>
  <r>
    <s v="551-21-3069"/>
    <x v="1"/>
    <s v="Naypyitaw"/>
    <x v="1"/>
    <x v="0"/>
    <x v="1"/>
    <n v="23.07"/>
    <n v="9"/>
    <n v="10.38"/>
    <n v="218.01"/>
    <x v="60"/>
    <n v="2019"/>
    <x v="2"/>
    <x v="1"/>
    <x v="94"/>
    <x v="1"/>
    <n v="207.63"/>
    <n v="4.7600000000000003E-2"/>
    <n v="10.38"/>
    <n v="4.9000000000000004"/>
  </r>
  <r>
    <s v="212-62-1842"/>
    <x v="0"/>
    <s v="Yangon"/>
    <x v="1"/>
    <x v="1"/>
    <x v="4"/>
    <n v="58.26"/>
    <n v="6"/>
    <n v="17.48"/>
    <n v="367.04"/>
    <x v="61"/>
    <n v="2019"/>
    <x v="1"/>
    <x v="4"/>
    <x v="95"/>
    <x v="1"/>
    <n v="349.56"/>
    <n v="4.7600000000000003E-2"/>
    <n v="17.48"/>
    <n v="9.9"/>
  </r>
  <r>
    <s v="716-39-1409"/>
    <x v="2"/>
    <s v="Mandalay"/>
    <x v="1"/>
    <x v="1"/>
    <x v="0"/>
    <n v="30.35"/>
    <n v="7"/>
    <n v="10.62"/>
    <n v="223.07"/>
    <x v="35"/>
    <n v="2019"/>
    <x v="1"/>
    <x v="6"/>
    <x v="96"/>
    <x v="1"/>
    <n v="212.45"/>
    <n v="4.7600000000000003E-2"/>
    <n v="10.62"/>
    <n v="8"/>
  </r>
  <r>
    <s v="704-48-3927"/>
    <x v="0"/>
    <s v="Yangon"/>
    <x v="0"/>
    <x v="1"/>
    <x v="1"/>
    <n v="88.67"/>
    <n v="10"/>
    <n v="44.34"/>
    <n v="931.04"/>
    <x v="52"/>
    <n v="2019"/>
    <x v="0"/>
    <x v="0"/>
    <x v="97"/>
    <x v="0"/>
    <n v="886.7"/>
    <n v="4.7600000000000003E-2"/>
    <n v="44.34"/>
    <n v="7.3"/>
  </r>
  <r>
    <s v="628-34-3388"/>
    <x v="1"/>
    <s v="Naypyitaw"/>
    <x v="1"/>
    <x v="1"/>
    <x v="5"/>
    <n v="27.38"/>
    <n v="6"/>
    <n v="8.2100000000000009"/>
    <n v="172.49"/>
    <x v="0"/>
    <n v="2019"/>
    <x v="0"/>
    <x v="0"/>
    <x v="98"/>
    <x v="2"/>
    <n v="164.28"/>
    <n v="4.7600000000000003E-2"/>
    <n v="8.2100000000000009"/>
    <n v="7.9"/>
  </r>
  <r>
    <s v="630-74-5166"/>
    <x v="0"/>
    <s v="Yangon"/>
    <x v="1"/>
    <x v="1"/>
    <x v="3"/>
    <n v="62.13"/>
    <n v="6"/>
    <n v="18.64"/>
    <n v="391.42"/>
    <x v="23"/>
    <n v="2019"/>
    <x v="1"/>
    <x v="1"/>
    <x v="99"/>
    <x v="1"/>
    <n v="372.78"/>
    <n v="4.7600000000000003E-2"/>
    <n v="18.64"/>
    <n v="7.4"/>
  </r>
  <r>
    <s v="588-01-7461"/>
    <x v="1"/>
    <s v="Naypyitaw"/>
    <x v="1"/>
    <x v="0"/>
    <x v="4"/>
    <n v="33.979999999999997"/>
    <n v="9"/>
    <n v="15.29"/>
    <n v="321.11"/>
    <x v="62"/>
    <n v="2019"/>
    <x v="1"/>
    <x v="2"/>
    <x v="100"/>
    <x v="1"/>
    <n v="305.82"/>
    <n v="4.7600000000000003E-2"/>
    <n v="15.29"/>
    <n v="4.2"/>
  </r>
  <r>
    <s v="861-77-0145"/>
    <x v="1"/>
    <s v="Naypyitaw"/>
    <x v="0"/>
    <x v="1"/>
    <x v="1"/>
    <n v="81.97"/>
    <n v="10"/>
    <n v="40.99"/>
    <n v="860.69"/>
    <x v="2"/>
    <n v="2019"/>
    <x v="1"/>
    <x v="2"/>
    <x v="101"/>
    <x v="1"/>
    <n v="819.7"/>
    <n v="4.7600000000000003E-2"/>
    <n v="40.99"/>
    <n v="9.1999999999999993"/>
  </r>
  <r>
    <s v="479-26-8945"/>
    <x v="2"/>
    <s v="Mandalay"/>
    <x v="0"/>
    <x v="0"/>
    <x v="3"/>
    <n v="16.489999999999998"/>
    <n v="2"/>
    <n v="1.65"/>
    <n v="34.630000000000003"/>
    <x v="63"/>
    <n v="2019"/>
    <x v="2"/>
    <x v="6"/>
    <x v="102"/>
    <x v="0"/>
    <n v="32.979999999999997"/>
    <n v="4.7600000000000003E-2"/>
    <n v="1.65"/>
    <n v="4.5999999999999996"/>
  </r>
  <r>
    <s v="210-67-5886"/>
    <x v="1"/>
    <s v="Naypyitaw"/>
    <x v="0"/>
    <x v="0"/>
    <x v="0"/>
    <n v="98.21"/>
    <n v="3"/>
    <n v="14.73"/>
    <n v="309.36"/>
    <x v="63"/>
    <n v="2019"/>
    <x v="2"/>
    <x v="6"/>
    <x v="103"/>
    <x v="2"/>
    <n v="294.63"/>
    <n v="4.7600000000000003E-2"/>
    <n v="14.73"/>
    <n v="7.8"/>
  </r>
  <r>
    <s v="227-78-1148"/>
    <x v="2"/>
    <s v="Mandalay"/>
    <x v="1"/>
    <x v="0"/>
    <x v="5"/>
    <n v="72.84"/>
    <n v="7"/>
    <n v="25.49"/>
    <n v="535.37"/>
    <x v="42"/>
    <n v="2019"/>
    <x v="2"/>
    <x v="1"/>
    <x v="104"/>
    <x v="1"/>
    <n v="509.88"/>
    <n v="4.7600000000000003E-2"/>
    <n v="25.49"/>
    <n v="8.4"/>
  </r>
  <r>
    <s v="645-44-1170"/>
    <x v="0"/>
    <s v="Yangon"/>
    <x v="0"/>
    <x v="1"/>
    <x v="2"/>
    <n v="58.07"/>
    <n v="9"/>
    <n v="26.13"/>
    <n v="548.76"/>
    <x v="64"/>
    <n v="2019"/>
    <x v="0"/>
    <x v="0"/>
    <x v="105"/>
    <x v="0"/>
    <n v="522.63"/>
    <n v="4.7600000000000003E-2"/>
    <n v="26.13"/>
    <n v="4.3"/>
  </r>
  <r>
    <s v="237-01-6122"/>
    <x v="1"/>
    <s v="Naypyitaw"/>
    <x v="0"/>
    <x v="0"/>
    <x v="2"/>
    <n v="80.790000000000006"/>
    <n v="9"/>
    <n v="36.36"/>
    <n v="763.47"/>
    <x v="60"/>
    <n v="2019"/>
    <x v="2"/>
    <x v="1"/>
    <x v="106"/>
    <x v="2"/>
    <n v="727.11"/>
    <n v="4.7600000000000003E-2"/>
    <n v="36.36"/>
    <n v="9.5"/>
  </r>
  <r>
    <s v="225-98-1496"/>
    <x v="1"/>
    <s v="Naypyitaw"/>
    <x v="1"/>
    <x v="0"/>
    <x v="5"/>
    <n v="27.02"/>
    <n v="3"/>
    <n v="4.05"/>
    <n v="85.11"/>
    <x v="22"/>
    <n v="2019"/>
    <x v="1"/>
    <x v="0"/>
    <x v="39"/>
    <x v="2"/>
    <n v="81.06"/>
    <n v="4.7600000000000003E-2"/>
    <n v="4.05"/>
    <n v="7.1"/>
  </r>
  <r>
    <s v="291-32-1427"/>
    <x v="2"/>
    <s v="Mandalay"/>
    <x v="0"/>
    <x v="1"/>
    <x v="5"/>
    <n v="21.94"/>
    <n v="5"/>
    <n v="5.49"/>
    <n v="115.19"/>
    <x v="19"/>
    <n v="2019"/>
    <x v="1"/>
    <x v="6"/>
    <x v="107"/>
    <x v="0"/>
    <n v="109.7"/>
    <n v="4.7600000000000003E-2"/>
    <n v="5.49"/>
    <n v="5.3"/>
  </r>
  <r>
    <s v="659-65-8956"/>
    <x v="2"/>
    <s v="Mandalay"/>
    <x v="0"/>
    <x v="1"/>
    <x v="5"/>
    <n v="51.36"/>
    <n v="1"/>
    <n v="2.57"/>
    <n v="53.93"/>
    <x v="65"/>
    <n v="2019"/>
    <x v="0"/>
    <x v="5"/>
    <x v="108"/>
    <x v="0"/>
    <n v="51.36"/>
    <n v="4.7600000000000003E-2"/>
    <n v="2.57"/>
    <n v="5.2"/>
  </r>
  <r>
    <s v="642-32-2990"/>
    <x v="0"/>
    <s v="Yangon"/>
    <x v="1"/>
    <x v="0"/>
    <x v="4"/>
    <n v="10.96"/>
    <n v="10"/>
    <n v="5.48"/>
    <n v="115.08"/>
    <x v="30"/>
    <n v="2019"/>
    <x v="2"/>
    <x v="0"/>
    <x v="109"/>
    <x v="0"/>
    <n v="109.6"/>
    <n v="4.7600000000000003E-2"/>
    <n v="5.48"/>
    <n v="6"/>
  </r>
  <r>
    <s v="378-24-2715"/>
    <x v="2"/>
    <s v="Mandalay"/>
    <x v="1"/>
    <x v="1"/>
    <x v="2"/>
    <n v="53.44"/>
    <n v="2"/>
    <n v="5.34"/>
    <n v="112.22"/>
    <x v="40"/>
    <n v="2019"/>
    <x v="0"/>
    <x v="2"/>
    <x v="89"/>
    <x v="0"/>
    <n v="106.88"/>
    <n v="4.7600000000000003E-2"/>
    <n v="5.34"/>
    <n v="4.0999999999999996"/>
  </r>
  <r>
    <s v="638-60-7125"/>
    <x v="0"/>
    <s v="Yangon"/>
    <x v="1"/>
    <x v="0"/>
    <x v="1"/>
    <n v="99.56"/>
    <n v="8"/>
    <n v="39.82"/>
    <n v="836.3"/>
    <x v="44"/>
    <n v="2019"/>
    <x v="2"/>
    <x v="4"/>
    <x v="11"/>
    <x v="2"/>
    <n v="796.48"/>
    <n v="4.7600000000000003E-2"/>
    <n v="39.82"/>
    <n v="5.2"/>
  </r>
  <r>
    <s v="659-36-1684"/>
    <x v="1"/>
    <s v="Naypyitaw"/>
    <x v="0"/>
    <x v="1"/>
    <x v="3"/>
    <n v="57.12"/>
    <n v="7"/>
    <n v="19.989999999999998"/>
    <n v="419.83"/>
    <x v="52"/>
    <n v="2019"/>
    <x v="0"/>
    <x v="0"/>
    <x v="110"/>
    <x v="2"/>
    <n v="399.84"/>
    <n v="4.7600000000000003E-2"/>
    <n v="19.989999999999998"/>
    <n v="6.5"/>
  </r>
  <r>
    <s v="219-22-9386"/>
    <x v="2"/>
    <s v="Mandalay"/>
    <x v="0"/>
    <x v="1"/>
    <x v="3"/>
    <n v="99.96"/>
    <n v="9"/>
    <n v="44.98"/>
    <n v="944.62"/>
    <x v="11"/>
    <n v="2019"/>
    <x v="1"/>
    <x v="0"/>
    <x v="111"/>
    <x v="2"/>
    <n v="899.64"/>
    <n v="4.7600000000000003E-2"/>
    <n v="44.98"/>
    <n v="4.2"/>
  </r>
  <r>
    <s v="336-78-2147"/>
    <x v="1"/>
    <s v="Naypyitaw"/>
    <x v="0"/>
    <x v="1"/>
    <x v="2"/>
    <n v="63.91"/>
    <n v="8"/>
    <n v="25.56"/>
    <n v="536.84"/>
    <x v="45"/>
    <n v="2019"/>
    <x v="1"/>
    <x v="5"/>
    <x v="112"/>
    <x v="2"/>
    <n v="511.28"/>
    <n v="4.7600000000000003E-2"/>
    <n v="25.56"/>
    <n v="4.5999999999999996"/>
  </r>
  <r>
    <s v="268-27-6179"/>
    <x v="2"/>
    <s v="Mandalay"/>
    <x v="0"/>
    <x v="0"/>
    <x v="5"/>
    <n v="56.47"/>
    <n v="8"/>
    <n v="22.59"/>
    <n v="474.35"/>
    <x v="11"/>
    <n v="2019"/>
    <x v="1"/>
    <x v="0"/>
    <x v="113"/>
    <x v="0"/>
    <n v="451.76"/>
    <n v="4.7600000000000003E-2"/>
    <n v="22.59"/>
    <n v="7.3"/>
  </r>
  <r>
    <s v="668-90-8900"/>
    <x v="0"/>
    <s v="Yangon"/>
    <x v="1"/>
    <x v="0"/>
    <x v="2"/>
    <n v="93.69"/>
    <n v="7"/>
    <n v="32.79"/>
    <n v="688.62"/>
    <x v="24"/>
    <n v="2019"/>
    <x v="1"/>
    <x v="2"/>
    <x v="114"/>
    <x v="2"/>
    <n v="655.83"/>
    <n v="4.7600000000000003E-2"/>
    <n v="32.79"/>
    <n v="4.5"/>
  </r>
  <r>
    <s v="870-54-3162"/>
    <x v="0"/>
    <s v="Yangon"/>
    <x v="1"/>
    <x v="0"/>
    <x v="3"/>
    <n v="32.25"/>
    <n v="5"/>
    <n v="8.06"/>
    <n v="169.31"/>
    <x v="3"/>
    <n v="2019"/>
    <x v="0"/>
    <x v="2"/>
    <x v="115"/>
    <x v="1"/>
    <n v="161.25"/>
    <n v="4.7600000000000003E-2"/>
    <n v="8.06"/>
    <n v="9"/>
  </r>
  <r>
    <s v="189-08-9157"/>
    <x v="1"/>
    <s v="Naypyitaw"/>
    <x v="1"/>
    <x v="0"/>
    <x v="5"/>
    <n v="31.73"/>
    <n v="9"/>
    <n v="14.28"/>
    <n v="299.85000000000002"/>
    <x v="66"/>
    <n v="2019"/>
    <x v="0"/>
    <x v="6"/>
    <x v="116"/>
    <x v="2"/>
    <n v="285.57"/>
    <n v="4.7600000000000003E-2"/>
    <n v="14.28"/>
    <n v="5.9"/>
  </r>
  <r>
    <s v="663-86-9076"/>
    <x v="1"/>
    <s v="Naypyitaw"/>
    <x v="0"/>
    <x v="0"/>
    <x v="4"/>
    <n v="68.540000000000006"/>
    <n v="8"/>
    <n v="27.42"/>
    <n v="575.74"/>
    <x v="66"/>
    <n v="2019"/>
    <x v="0"/>
    <x v="6"/>
    <x v="117"/>
    <x v="0"/>
    <n v="548.32000000000005"/>
    <n v="4.7600000000000003E-2"/>
    <n v="27.42"/>
    <n v="8.5"/>
  </r>
  <r>
    <s v="549-84-7482"/>
    <x v="2"/>
    <s v="Mandalay"/>
    <x v="1"/>
    <x v="0"/>
    <x v="3"/>
    <n v="90.28"/>
    <n v="9"/>
    <n v="40.630000000000003"/>
    <n v="853.15"/>
    <x v="4"/>
    <n v="2019"/>
    <x v="2"/>
    <x v="1"/>
    <x v="23"/>
    <x v="0"/>
    <n v="812.52"/>
    <n v="4.7600000000000003E-2"/>
    <n v="40.630000000000003"/>
    <n v="7.2"/>
  </r>
  <r>
    <s v="191-10-6171"/>
    <x v="2"/>
    <s v="Mandalay"/>
    <x v="1"/>
    <x v="0"/>
    <x v="5"/>
    <n v="39.619999999999997"/>
    <n v="7"/>
    <n v="13.87"/>
    <n v="291.20999999999998"/>
    <x v="25"/>
    <n v="2019"/>
    <x v="0"/>
    <x v="1"/>
    <x v="118"/>
    <x v="1"/>
    <n v="277.33999999999997"/>
    <n v="4.7600000000000003E-2"/>
    <n v="13.87"/>
    <n v="7.5"/>
  </r>
  <r>
    <s v="802-70-5316"/>
    <x v="0"/>
    <s v="Yangon"/>
    <x v="0"/>
    <x v="0"/>
    <x v="3"/>
    <n v="92.13"/>
    <n v="6"/>
    <n v="27.64"/>
    <n v="580.41999999999996"/>
    <x v="43"/>
    <n v="2019"/>
    <x v="1"/>
    <x v="5"/>
    <x v="119"/>
    <x v="1"/>
    <n v="552.78"/>
    <n v="4.7600000000000003E-2"/>
    <n v="27.64"/>
    <n v="8.3000000000000007"/>
  </r>
  <r>
    <s v="695-51-0018"/>
    <x v="2"/>
    <s v="Mandalay"/>
    <x v="1"/>
    <x v="0"/>
    <x v="3"/>
    <n v="34.840000000000003"/>
    <n v="4"/>
    <n v="6.97"/>
    <n v="146.33000000000001"/>
    <x v="34"/>
    <n v="2019"/>
    <x v="2"/>
    <x v="2"/>
    <x v="120"/>
    <x v="1"/>
    <n v="139.36000000000001"/>
    <n v="4.7600000000000003E-2"/>
    <n v="6.97"/>
    <n v="7.4"/>
  </r>
  <r>
    <s v="590-83-4591"/>
    <x v="2"/>
    <s v="Mandalay"/>
    <x v="0"/>
    <x v="1"/>
    <x v="1"/>
    <n v="87.45"/>
    <n v="6"/>
    <n v="26.24"/>
    <n v="550.94000000000005"/>
    <x v="21"/>
    <n v="2019"/>
    <x v="2"/>
    <x v="2"/>
    <x v="121"/>
    <x v="2"/>
    <n v="524.70000000000005"/>
    <n v="4.7600000000000003E-2"/>
    <n v="26.24"/>
    <n v="8.8000000000000007"/>
  </r>
  <r>
    <s v="483-71-1164"/>
    <x v="1"/>
    <s v="Naypyitaw"/>
    <x v="1"/>
    <x v="0"/>
    <x v="0"/>
    <n v="81.3"/>
    <n v="6"/>
    <n v="24.39"/>
    <n v="512.19000000000005"/>
    <x v="1"/>
    <n v="2019"/>
    <x v="1"/>
    <x v="1"/>
    <x v="122"/>
    <x v="0"/>
    <n v="487.8"/>
    <n v="4.7600000000000003E-2"/>
    <n v="24.39"/>
    <n v="5.3"/>
  </r>
  <r>
    <s v="597-78-7908"/>
    <x v="1"/>
    <s v="Naypyitaw"/>
    <x v="1"/>
    <x v="1"/>
    <x v="5"/>
    <n v="90.22"/>
    <n v="3"/>
    <n v="13.53"/>
    <n v="284.19"/>
    <x v="67"/>
    <n v="2019"/>
    <x v="2"/>
    <x v="3"/>
    <x v="30"/>
    <x v="1"/>
    <n v="270.66000000000003"/>
    <n v="4.7600000000000003E-2"/>
    <n v="13.53"/>
    <n v="6.2"/>
  </r>
  <r>
    <s v="700-81-1757"/>
    <x v="0"/>
    <s v="Yangon"/>
    <x v="1"/>
    <x v="0"/>
    <x v="1"/>
    <n v="26.31"/>
    <n v="5"/>
    <n v="6.58"/>
    <n v="138.13"/>
    <x v="68"/>
    <n v="2019"/>
    <x v="0"/>
    <x v="1"/>
    <x v="123"/>
    <x v="2"/>
    <n v="131.55000000000001"/>
    <n v="4.7600000000000003E-2"/>
    <n v="6.58"/>
    <n v="8.8000000000000007"/>
  </r>
  <r>
    <s v="354-39-5160"/>
    <x v="0"/>
    <s v="Yangon"/>
    <x v="0"/>
    <x v="0"/>
    <x v="2"/>
    <n v="34.42"/>
    <n v="6"/>
    <n v="10.33"/>
    <n v="216.85"/>
    <x v="67"/>
    <n v="2019"/>
    <x v="2"/>
    <x v="3"/>
    <x v="124"/>
    <x v="1"/>
    <n v="206.52"/>
    <n v="4.7600000000000003E-2"/>
    <n v="10.33"/>
    <n v="9.8000000000000007"/>
  </r>
  <r>
    <s v="241-72-9525"/>
    <x v="2"/>
    <s v="Mandalay"/>
    <x v="1"/>
    <x v="1"/>
    <x v="3"/>
    <n v="51.91"/>
    <n v="10"/>
    <n v="25.96"/>
    <n v="545.05999999999995"/>
    <x v="69"/>
    <n v="2019"/>
    <x v="2"/>
    <x v="0"/>
    <x v="125"/>
    <x v="1"/>
    <n v="519.1"/>
    <n v="4.7600000000000003E-2"/>
    <n v="25.96"/>
    <n v="8.1999999999999993"/>
  </r>
  <r>
    <s v="575-30-8091"/>
    <x v="0"/>
    <s v="Yangon"/>
    <x v="1"/>
    <x v="1"/>
    <x v="3"/>
    <n v="72.5"/>
    <n v="8"/>
    <n v="29"/>
    <n v="609"/>
    <x v="32"/>
    <n v="2019"/>
    <x v="1"/>
    <x v="0"/>
    <x v="126"/>
    <x v="0"/>
    <n v="580"/>
    <n v="4.7600000000000003E-2"/>
    <n v="29"/>
    <n v="9.1999999999999993"/>
  </r>
  <r>
    <s v="731-81-9469"/>
    <x v="1"/>
    <s v="Naypyitaw"/>
    <x v="0"/>
    <x v="0"/>
    <x v="3"/>
    <n v="89.8"/>
    <n v="10"/>
    <n v="44.9"/>
    <n v="942.9"/>
    <x v="54"/>
    <n v="2019"/>
    <x v="0"/>
    <x v="5"/>
    <x v="127"/>
    <x v="2"/>
    <n v="898"/>
    <n v="4.7600000000000003E-2"/>
    <n v="44.9"/>
    <n v="5.4"/>
  </r>
  <r>
    <s v="280-17-4359"/>
    <x v="1"/>
    <s v="Naypyitaw"/>
    <x v="0"/>
    <x v="1"/>
    <x v="0"/>
    <n v="90.5"/>
    <n v="10"/>
    <n v="45.25"/>
    <n v="950.25"/>
    <x v="25"/>
    <n v="2019"/>
    <x v="0"/>
    <x v="1"/>
    <x v="128"/>
    <x v="1"/>
    <n v="905"/>
    <n v="4.7600000000000003E-2"/>
    <n v="45.25"/>
    <n v="8.1"/>
  </r>
  <r>
    <s v="338-65-2210"/>
    <x v="1"/>
    <s v="Naypyitaw"/>
    <x v="0"/>
    <x v="0"/>
    <x v="0"/>
    <n v="68.599999999999994"/>
    <n v="10"/>
    <n v="34.299999999999997"/>
    <n v="720.3"/>
    <x v="63"/>
    <n v="2019"/>
    <x v="2"/>
    <x v="6"/>
    <x v="129"/>
    <x v="1"/>
    <n v="686"/>
    <n v="4.7600000000000003E-2"/>
    <n v="34.299999999999997"/>
    <n v="9.1"/>
  </r>
  <r>
    <s v="488-25-4221"/>
    <x v="1"/>
    <s v="Naypyitaw"/>
    <x v="0"/>
    <x v="0"/>
    <x v="4"/>
    <n v="30.41"/>
    <n v="1"/>
    <n v="1.52"/>
    <n v="31.93"/>
    <x v="70"/>
    <n v="2019"/>
    <x v="2"/>
    <x v="1"/>
    <x v="130"/>
    <x v="2"/>
    <n v="30.41"/>
    <n v="4.7600000000000003E-2"/>
    <n v="1.52"/>
    <n v="8.4"/>
  </r>
  <r>
    <s v="239-10-7476"/>
    <x v="0"/>
    <s v="Yangon"/>
    <x v="1"/>
    <x v="0"/>
    <x v="2"/>
    <n v="77.95"/>
    <n v="6"/>
    <n v="23.39"/>
    <n v="491.09"/>
    <x v="18"/>
    <n v="2019"/>
    <x v="0"/>
    <x v="3"/>
    <x v="131"/>
    <x v="0"/>
    <n v="467.7"/>
    <n v="4.7600000000000003E-2"/>
    <n v="23.39"/>
    <n v="8"/>
  </r>
  <r>
    <s v="458-41-1477"/>
    <x v="1"/>
    <s v="Naypyitaw"/>
    <x v="1"/>
    <x v="0"/>
    <x v="0"/>
    <n v="46.26"/>
    <n v="6"/>
    <n v="13.88"/>
    <n v="291.44"/>
    <x v="1"/>
    <n v="2019"/>
    <x v="1"/>
    <x v="1"/>
    <x v="132"/>
    <x v="2"/>
    <n v="277.56"/>
    <n v="4.7600000000000003E-2"/>
    <n v="13.88"/>
    <n v="9.5"/>
  </r>
  <r>
    <s v="685-64-1609"/>
    <x v="0"/>
    <s v="Yangon"/>
    <x v="0"/>
    <x v="0"/>
    <x v="5"/>
    <n v="30.14"/>
    <n v="10"/>
    <n v="15.07"/>
    <n v="316.47000000000003"/>
    <x v="34"/>
    <n v="2019"/>
    <x v="2"/>
    <x v="2"/>
    <x v="35"/>
    <x v="0"/>
    <n v="301.39999999999998"/>
    <n v="4.7600000000000003E-2"/>
    <n v="15.07"/>
    <n v="9.1999999999999993"/>
  </r>
  <r>
    <s v="568-90-5112"/>
    <x v="1"/>
    <s v="Naypyitaw"/>
    <x v="1"/>
    <x v="1"/>
    <x v="0"/>
    <n v="66.14"/>
    <n v="4"/>
    <n v="13.23"/>
    <n v="277.79000000000002"/>
    <x v="35"/>
    <n v="2019"/>
    <x v="1"/>
    <x v="6"/>
    <x v="69"/>
    <x v="2"/>
    <n v="264.56"/>
    <n v="4.7600000000000003E-2"/>
    <n v="13.23"/>
    <n v="5.6"/>
  </r>
  <r>
    <s v="262-47-2794"/>
    <x v="2"/>
    <s v="Mandalay"/>
    <x v="0"/>
    <x v="1"/>
    <x v="2"/>
    <n v="71.86"/>
    <n v="8"/>
    <n v="28.74"/>
    <n v="603.62"/>
    <x v="43"/>
    <n v="2019"/>
    <x v="1"/>
    <x v="5"/>
    <x v="133"/>
    <x v="2"/>
    <n v="574.88"/>
    <n v="4.7600000000000003E-2"/>
    <n v="28.74"/>
    <n v="6.2"/>
  </r>
  <r>
    <s v="238-49-0436"/>
    <x v="0"/>
    <s v="Yangon"/>
    <x v="1"/>
    <x v="1"/>
    <x v="0"/>
    <n v="32.46"/>
    <n v="8"/>
    <n v="12.98"/>
    <n v="272.66000000000003"/>
    <x v="39"/>
    <n v="2019"/>
    <x v="1"/>
    <x v="5"/>
    <x v="128"/>
    <x v="2"/>
    <n v="259.68"/>
    <n v="4.7600000000000003E-2"/>
    <n v="12.98"/>
    <n v="4.9000000000000004"/>
  </r>
  <r>
    <s v="608-96-3517"/>
    <x v="2"/>
    <s v="Mandalay"/>
    <x v="0"/>
    <x v="0"/>
    <x v="5"/>
    <n v="91.54"/>
    <n v="4"/>
    <n v="18.309999999999999"/>
    <n v="384.47"/>
    <x v="28"/>
    <n v="2019"/>
    <x v="1"/>
    <x v="0"/>
    <x v="25"/>
    <x v="2"/>
    <n v="366.16"/>
    <n v="4.7600000000000003E-2"/>
    <n v="18.309999999999999"/>
    <n v="4.8"/>
  </r>
  <r>
    <s v="584-86-7256"/>
    <x v="1"/>
    <s v="Naypyitaw"/>
    <x v="0"/>
    <x v="1"/>
    <x v="3"/>
    <n v="34.56"/>
    <n v="7"/>
    <n v="12.1"/>
    <n v="254.02"/>
    <x v="16"/>
    <n v="2019"/>
    <x v="1"/>
    <x v="3"/>
    <x v="134"/>
    <x v="2"/>
    <n v="241.92"/>
    <n v="4.7600000000000003E-2"/>
    <n v="12.1"/>
    <n v="7.3"/>
  </r>
  <r>
    <s v="746-94-0204"/>
    <x v="0"/>
    <s v="Yangon"/>
    <x v="1"/>
    <x v="1"/>
    <x v="5"/>
    <n v="83.24"/>
    <n v="9"/>
    <n v="37.46"/>
    <n v="786.62"/>
    <x v="71"/>
    <n v="2019"/>
    <x v="0"/>
    <x v="6"/>
    <x v="135"/>
    <x v="2"/>
    <n v="749.16"/>
    <n v="4.7600000000000003E-2"/>
    <n v="37.46"/>
    <n v="7.4"/>
  </r>
  <r>
    <s v="214-17-6927"/>
    <x v="1"/>
    <s v="Naypyitaw"/>
    <x v="1"/>
    <x v="0"/>
    <x v="4"/>
    <n v="16.48"/>
    <n v="6"/>
    <n v="4.9400000000000004"/>
    <n v="103.82"/>
    <x v="13"/>
    <n v="2019"/>
    <x v="2"/>
    <x v="4"/>
    <x v="136"/>
    <x v="0"/>
    <n v="98.88"/>
    <n v="4.7600000000000003E-2"/>
    <n v="4.9400000000000004"/>
    <n v="9.9"/>
  </r>
  <r>
    <s v="400-89-4171"/>
    <x v="1"/>
    <s v="Naypyitaw"/>
    <x v="1"/>
    <x v="0"/>
    <x v="3"/>
    <n v="80.97"/>
    <n v="8"/>
    <n v="32.39"/>
    <n v="680.15"/>
    <x v="26"/>
    <n v="2019"/>
    <x v="0"/>
    <x v="3"/>
    <x v="137"/>
    <x v="1"/>
    <n v="647.76"/>
    <n v="4.7600000000000003E-2"/>
    <n v="32.39"/>
    <n v="9.3000000000000007"/>
  </r>
  <r>
    <s v="782-95-9291"/>
    <x v="0"/>
    <s v="Yangon"/>
    <x v="0"/>
    <x v="1"/>
    <x v="4"/>
    <n v="92.29"/>
    <n v="5"/>
    <n v="23.07"/>
    <n v="484.52"/>
    <x v="9"/>
    <n v="2019"/>
    <x v="2"/>
    <x v="5"/>
    <x v="57"/>
    <x v="2"/>
    <n v="461.45"/>
    <n v="4.7600000000000003E-2"/>
    <n v="23.07"/>
    <n v="9"/>
  </r>
  <r>
    <s v="279-74-2924"/>
    <x v="2"/>
    <s v="Mandalay"/>
    <x v="0"/>
    <x v="1"/>
    <x v="1"/>
    <n v="72.17"/>
    <n v="1"/>
    <n v="3.61"/>
    <n v="75.78"/>
    <x v="72"/>
    <n v="2019"/>
    <x v="0"/>
    <x v="1"/>
    <x v="138"/>
    <x v="1"/>
    <n v="72.17"/>
    <n v="4.7600000000000003E-2"/>
    <n v="3.61"/>
    <n v="6.1"/>
  </r>
  <r>
    <s v="307-85-2293"/>
    <x v="2"/>
    <s v="Mandalay"/>
    <x v="1"/>
    <x v="1"/>
    <x v="2"/>
    <n v="50.28"/>
    <n v="5"/>
    <n v="12.57"/>
    <n v="263.97000000000003"/>
    <x v="37"/>
    <n v="2019"/>
    <x v="1"/>
    <x v="4"/>
    <x v="139"/>
    <x v="0"/>
    <n v="251.4"/>
    <n v="4.7600000000000003E-2"/>
    <n v="12.57"/>
    <n v="9.6999999999999993"/>
  </r>
  <r>
    <s v="743-04-1105"/>
    <x v="2"/>
    <s v="Mandalay"/>
    <x v="0"/>
    <x v="1"/>
    <x v="0"/>
    <n v="97.22"/>
    <n v="9"/>
    <n v="43.75"/>
    <n v="918.73"/>
    <x v="73"/>
    <n v="2019"/>
    <x v="1"/>
    <x v="0"/>
    <x v="140"/>
    <x v="0"/>
    <n v="874.98"/>
    <n v="4.7600000000000003E-2"/>
    <n v="43.75"/>
    <n v="6"/>
  </r>
  <r>
    <s v="423-57-2993"/>
    <x v="2"/>
    <s v="Mandalay"/>
    <x v="1"/>
    <x v="1"/>
    <x v="3"/>
    <n v="93.39"/>
    <n v="6"/>
    <n v="28.02"/>
    <n v="588.36"/>
    <x v="39"/>
    <n v="2019"/>
    <x v="1"/>
    <x v="5"/>
    <x v="141"/>
    <x v="0"/>
    <n v="560.34"/>
    <n v="4.7600000000000003E-2"/>
    <n v="28.02"/>
    <n v="10"/>
  </r>
  <r>
    <s v="894-41-5205"/>
    <x v="1"/>
    <s v="Naypyitaw"/>
    <x v="1"/>
    <x v="0"/>
    <x v="4"/>
    <n v="43.18"/>
    <n v="8"/>
    <n v="17.27"/>
    <n v="362.71"/>
    <x v="64"/>
    <n v="2019"/>
    <x v="0"/>
    <x v="0"/>
    <x v="30"/>
    <x v="2"/>
    <n v="345.44"/>
    <n v="4.7600000000000003E-2"/>
    <n v="17.27"/>
    <n v="8.3000000000000007"/>
  </r>
  <r>
    <s v="275-28-0149"/>
    <x v="0"/>
    <s v="Yangon"/>
    <x v="1"/>
    <x v="1"/>
    <x v="3"/>
    <n v="63.69"/>
    <n v="1"/>
    <n v="3.18"/>
    <n v="66.87"/>
    <x v="6"/>
    <n v="2019"/>
    <x v="2"/>
    <x v="3"/>
    <x v="142"/>
    <x v="1"/>
    <n v="63.69"/>
    <n v="4.7600000000000003E-2"/>
    <n v="3.18"/>
    <n v="6"/>
  </r>
  <r>
    <s v="101-17-6199"/>
    <x v="0"/>
    <s v="Yangon"/>
    <x v="1"/>
    <x v="1"/>
    <x v="4"/>
    <n v="45.79"/>
    <n v="7"/>
    <n v="16.03"/>
    <n v="336.56"/>
    <x v="45"/>
    <n v="2019"/>
    <x v="1"/>
    <x v="5"/>
    <x v="143"/>
    <x v="2"/>
    <n v="320.52999999999997"/>
    <n v="4.7600000000000003E-2"/>
    <n v="16.03"/>
    <n v="7"/>
  </r>
  <r>
    <s v="423-80-0988"/>
    <x v="1"/>
    <s v="Naypyitaw"/>
    <x v="1"/>
    <x v="1"/>
    <x v="3"/>
    <n v="76.400000000000006"/>
    <n v="2"/>
    <n v="7.64"/>
    <n v="160.44"/>
    <x v="74"/>
    <n v="2019"/>
    <x v="0"/>
    <x v="5"/>
    <x v="144"/>
    <x v="0"/>
    <n v="152.80000000000001"/>
    <n v="4.7600000000000003E-2"/>
    <n v="7.64"/>
    <n v="6.5"/>
  </r>
  <r>
    <s v="548-46-9322"/>
    <x v="2"/>
    <s v="Mandalay"/>
    <x v="1"/>
    <x v="1"/>
    <x v="4"/>
    <n v="39.9"/>
    <n v="10"/>
    <n v="19.95"/>
    <n v="418.95"/>
    <x v="9"/>
    <n v="2019"/>
    <x v="2"/>
    <x v="5"/>
    <x v="145"/>
    <x v="2"/>
    <n v="399"/>
    <n v="4.7600000000000003E-2"/>
    <n v="19.95"/>
    <n v="5.9"/>
  </r>
  <r>
    <s v="505-02-0892"/>
    <x v="2"/>
    <s v="Mandalay"/>
    <x v="0"/>
    <x v="1"/>
    <x v="0"/>
    <n v="42.57"/>
    <n v="8"/>
    <n v="17.03"/>
    <n v="357.59"/>
    <x v="6"/>
    <n v="2019"/>
    <x v="2"/>
    <x v="3"/>
    <x v="146"/>
    <x v="0"/>
    <n v="340.56"/>
    <n v="4.7600000000000003E-2"/>
    <n v="17.03"/>
    <n v="5.6"/>
  </r>
  <r>
    <s v="234-65-2137"/>
    <x v="1"/>
    <s v="Naypyitaw"/>
    <x v="1"/>
    <x v="1"/>
    <x v="2"/>
    <n v="95.58"/>
    <n v="10"/>
    <n v="47.79"/>
    <n v="1003.59"/>
    <x v="65"/>
    <n v="2019"/>
    <x v="0"/>
    <x v="5"/>
    <x v="147"/>
    <x v="1"/>
    <n v="955.8"/>
    <n v="4.7600000000000003E-2"/>
    <n v="47.79"/>
    <n v="4.8"/>
  </r>
  <r>
    <s v="687-47-8271"/>
    <x v="0"/>
    <s v="Yangon"/>
    <x v="1"/>
    <x v="1"/>
    <x v="5"/>
    <n v="98.98"/>
    <n v="10"/>
    <n v="49.49"/>
    <n v="1039.29"/>
    <x v="4"/>
    <n v="2019"/>
    <x v="2"/>
    <x v="1"/>
    <x v="148"/>
    <x v="2"/>
    <n v="989.8"/>
    <n v="4.7600000000000003E-2"/>
    <n v="49.49"/>
    <n v="8.6999999999999993"/>
  </r>
  <r>
    <s v="796-32-9050"/>
    <x v="0"/>
    <s v="Yangon"/>
    <x v="1"/>
    <x v="1"/>
    <x v="4"/>
    <n v="51.28"/>
    <n v="6"/>
    <n v="15.38"/>
    <n v="323.06"/>
    <x v="64"/>
    <n v="2019"/>
    <x v="0"/>
    <x v="0"/>
    <x v="149"/>
    <x v="1"/>
    <n v="307.68"/>
    <n v="4.7600000000000003E-2"/>
    <n v="15.38"/>
    <n v="6.5"/>
  </r>
  <r>
    <s v="105-31-1824"/>
    <x v="0"/>
    <s v="Yangon"/>
    <x v="0"/>
    <x v="1"/>
    <x v="3"/>
    <n v="69.52"/>
    <n v="7"/>
    <n v="24.33"/>
    <n v="510.97"/>
    <x v="60"/>
    <n v="2019"/>
    <x v="2"/>
    <x v="1"/>
    <x v="50"/>
    <x v="2"/>
    <n v="486.64"/>
    <n v="4.7600000000000003E-2"/>
    <n v="24.33"/>
    <n v="8.5"/>
  </r>
  <r>
    <s v="249-42-3782"/>
    <x v="0"/>
    <s v="Yangon"/>
    <x v="1"/>
    <x v="1"/>
    <x v="0"/>
    <n v="70.010000000000005"/>
    <n v="5"/>
    <n v="17.5"/>
    <n v="367.55"/>
    <x v="75"/>
    <n v="2019"/>
    <x v="0"/>
    <x v="4"/>
    <x v="150"/>
    <x v="0"/>
    <n v="350.05"/>
    <n v="4.7600000000000003E-2"/>
    <n v="17.5"/>
    <n v="5.5"/>
  </r>
  <r>
    <s v="316-55-4634"/>
    <x v="2"/>
    <s v="Mandalay"/>
    <x v="0"/>
    <x v="1"/>
    <x v="4"/>
    <n v="80.05"/>
    <n v="5"/>
    <n v="20.010000000000002"/>
    <n v="420.26"/>
    <x v="53"/>
    <n v="2019"/>
    <x v="0"/>
    <x v="0"/>
    <x v="47"/>
    <x v="2"/>
    <n v="400.25"/>
    <n v="4.7600000000000003E-2"/>
    <n v="20.010000000000002"/>
    <n v="9.4"/>
  </r>
  <r>
    <s v="733-33-4967"/>
    <x v="1"/>
    <s v="Naypyitaw"/>
    <x v="1"/>
    <x v="1"/>
    <x v="1"/>
    <n v="20.85"/>
    <n v="8"/>
    <n v="8.34"/>
    <n v="175.14"/>
    <x v="2"/>
    <n v="2019"/>
    <x v="1"/>
    <x v="2"/>
    <x v="151"/>
    <x v="1"/>
    <n v="166.8"/>
    <n v="4.7600000000000003E-2"/>
    <n v="8.34"/>
    <n v="6.3"/>
  </r>
  <r>
    <s v="608-27-6295"/>
    <x v="2"/>
    <s v="Mandalay"/>
    <x v="0"/>
    <x v="1"/>
    <x v="1"/>
    <n v="52.89"/>
    <n v="6"/>
    <n v="15.87"/>
    <n v="333.21"/>
    <x v="64"/>
    <n v="2019"/>
    <x v="0"/>
    <x v="0"/>
    <x v="152"/>
    <x v="2"/>
    <n v="317.33999999999997"/>
    <n v="4.7600000000000003E-2"/>
    <n v="15.87"/>
    <n v="9.8000000000000007"/>
  </r>
  <r>
    <s v="414-12-7047"/>
    <x v="2"/>
    <s v="Mandalay"/>
    <x v="1"/>
    <x v="1"/>
    <x v="4"/>
    <n v="19.79"/>
    <n v="8"/>
    <n v="7.92"/>
    <n v="166.24"/>
    <x v="68"/>
    <n v="2019"/>
    <x v="0"/>
    <x v="1"/>
    <x v="153"/>
    <x v="0"/>
    <n v="158.32"/>
    <n v="4.7600000000000003E-2"/>
    <n v="7.92"/>
    <n v="8.6999999999999993"/>
  </r>
  <r>
    <s v="827-26-2100"/>
    <x v="0"/>
    <s v="Yangon"/>
    <x v="0"/>
    <x v="1"/>
    <x v="2"/>
    <n v="33.840000000000003"/>
    <n v="9"/>
    <n v="15.23"/>
    <n v="319.79000000000002"/>
    <x v="76"/>
    <n v="2019"/>
    <x v="1"/>
    <x v="4"/>
    <x v="142"/>
    <x v="0"/>
    <n v="304.56"/>
    <n v="4.7600000000000003E-2"/>
    <n v="15.23"/>
    <n v="8.8000000000000007"/>
  </r>
  <r>
    <s v="175-54-2529"/>
    <x v="0"/>
    <s v="Yangon"/>
    <x v="0"/>
    <x v="1"/>
    <x v="4"/>
    <n v="22.17"/>
    <n v="8"/>
    <n v="8.8699999999999992"/>
    <n v="186.23"/>
    <x v="2"/>
    <n v="2019"/>
    <x v="1"/>
    <x v="2"/>
    <x v="154"/>
    <x v="2"/>
    <n v="177.36"/>
    <n v="4.7600000000000003E-2"/>
    <n v="8.8699999999999992"/>
    <n v="9.6"/>
  </r>
  <r>
    <s v="139-52-2867"/>
    <x v="1"/>
    <s v="Naypyitaw"/>
    <x v="1"/>
    <x v="0"/>
    <x v="5"/>
    <n v="22.51"/>
    <n v="7"/>
    <n v="7.88"/>
    <n v="165.45"/>
    <x v="77"/>
    <n v="2019"/>
    <x v="2"/>
    <x v="5"/>
    <x v="155"/>
    <x v="2"/>
    <n v="157.57"/>
    <n v="4.7600000000000003E-2"/>
    <n v="7.88"/>
    <n v="4.8"/>
  </r>
  <r>
    <s v="407-63-8975"/>
    <x v="0"/>
    <s v="Yangon"/>
    <x v="1"/>
    <x v="1"/>
    <x v="4"/>
    <n v="73.88"/>
    <n v="6"/>
    <n v="22.16"/>
    <n v="465.44"/>
    <x v="28"/>
    <n v="2019"/>
    <x v="1"/>
    <x v="0"/>
    <x v="156"/>
    <x v="0"/>
    <n v="443.28"/>
    <n v="4.7600000000000003E-2"/>
    <n v="22.16"/>
    <n v="4.4000000000000004"/>
  </r>
  <r>
    <s v="342-65-4817"/>
    <x v="1"/>
    <s v="Naypyitaw"/>
    <x v="0"/>
    <x v="1"/>
    <x v="0"/>
    <n v="86.8"/>
    <n v="3"/>
    <n v="13.02"/>
    <n v="273.42"/>
    <x v="26"/>
    <n v="2019"/>
    <x v="0"/>
    <x v="3"/>
    <x v="157"/>
    <x v="0"/>
    <n v="260.39999999999998"/>
    <n v="4.7600000000000003E-2"/>
    <n v="13.02"/>
    <n v="9.9"/>
  </r>
  <r>
    <s v="130-98-8941"/>
    <x v="1"/>
    <s v="Naypyitaw"/>
    <x v="1"/>
    <x v="1"/>
    <x v="5"/>
    <n v="64.260000000000005"/>
    <n v="7"/>
    <n v="22.49"/>
    <n v="472.31"/>
    <x v="57"/>
    <n v="2019"/>
    <x v="2"/>
    <x v="0"/>
    <x v="158"/>
    <x v="1"/>
    <n v="449.82"/>
    <n v="4.7600000000000003E-2"/>
    <n v="22.49"/>
    <n v="5.7"/>
  </r>
  <r>
    <s v="434-83-9547"/>
    <x v="1"/>
    <s v="Naypyitaw"/>
    <x v="0"/>
    <x v="1"/>
    <x v="4"/>
    <n v="38.47"/>
    <n v="8"/>
    <n v="15.39"/>
    <n v="323.14999999999998"/>
    <x v="54"/>
    <n v="2019"/>
    <x v="0"/>
    <x v="5"/>
    <x v="159"/>
    <x v="1"/>
    <n v="307.76"/>
    <n v="4.7600000000000003E-2"/>
    <n v="15.39"/>
    <n v="7.7"/>
  </r>
  <r>
    <s v="851-28-6367"/>
    <x v="0"/>
    <s v="Yangon"/>
    <x v="0"/>
    <x v="1"/>
    <x v="3"/>
    <n v="15.5"/>
    <n v="10"/>
    <n v="7.75"/>
    <n v="162.75"/>
    <x v="28"/>
    <n v="2019"/>
    <x v="1"/>
    <x v="0"/>
    <x v="60"/>
    <x v="0"/>
    <n v="155"/>
    <n v="4.7600000000000003E-2"/>
    <n v="7.75"/>
    <n v="8"/>
  </r>
  <r>
    <s v="824-88-3614"/>
    <x v="1"/>
    <s v="Naypyitaw"/>
    <x v="1"/>
    <x v="1"/>
    <x v="0"/>
    <n v="34.31"/>
    <n v="8"/>
    <n v="13.72"/>
    <n v="288.2"/>
    <x v="25"/>
    <n v="2019"/>
    <x v="0"/>
    <x v="1"/>
    <x v="160"/>
    <x v="0"/>
    <n v="274.48"/>
    <n v="4.7600000000000003E-2"/>
    <n v="13.72"/>
    <n v="5.7"/>
  </r>
  <r>
    <s v="586-25-0848"/>
    <x v="0"/>
    <s v="Yangon"/>
    <x v="1"/>
    <x v="0"/>
    <x v="3"/>
    <n v="12.34"/>
    <n v="7"/>
    <n v="4.32"/>
    <n v="90.7"/>
    <x v="31"/>
    <n v="2019"/>
    <x v="1"/>
    <x v="3"/>
    <x v="161"/>
    <x v="2"/>
    <n v="86.38"/>
    <n v="4.7600000000000003E-2"/>
    <n v="4.32"/>
    <n v="6.7"/>
  </r>
  <r>
    <s v="895-66-0685"/>
    <x v="2"/>
    <s v="Mandalay"/>
    <x v="0"/>
    <x v="1"/>
    <x v="4"/>
    <n v="18.079999999999998"/>
    <n v="3"/>
    <n v="2.71"/>
    <n v="56.95"/>
    <x v="19"/>
    <n v="2019"/>
    <x v="1"/>
    <x v="6"/>
    <x v="162"/>
    <x v="0"/>
    <n v="54.24"/>
    <n v="4.7600000000000003E-2"/>
    <n v="2.71"/>
    <n v="8"/>
  </r>
  <r>
    <s v="305-14-0245"/>
    <x v="2"/>
    <s v="Mandalay"/>
    <x v="0"/>
    <x v="0"/>
    <x v="2"/>
    <n v="94.49"/>
    <n v="8"/>
    <n v="37.799999999999997"/>
    <n v="793.72"/>
    <x v="2"/>
    <n v="2019"/>
    <x v="1"/>
    <x v="2"/>
    <x v="163"/>
    <x v="0"/>
    <n v="755.92"/>
    <n v="4.7600000000000003E-2"/>
    <n v="37.799999999999997"/>
    <n v="7.5"/>
  </r>
  <r>
    <s v="732-04-5373"/>
    <x v="2"/>
    <s v="Mandalay"/>
    <x v="0"/>
    <x v="1"/>
    <x v="2"/>
    <n v="46.47"/>
    <n v="4"/>
    <n v="9.2899999999999991"/>
    <n v="195.17"/>
    <x v="4"/>
    <n v="2019"/>
    <x v="2"/>
    <x v="1"/>
    <x v="164"/>
    <x v="1"/>
    <n v="185.88"/>
    <n v="4.7600000000000003E-2"/>
    <n v="9.2899999999999991"/>
    <n v="7"/>
  </r>
  <r>
    <s v="400-60-7251"/>
    <x v="0"/>
    <s v="Yangon"/>
    <x v="1"/>
    <x v="1"/>
    <x v="2"/>
    <n v="74.069999999999993"/>
    <n v="1"/>
    <n v="3.7"/>
    <n v="77.77"/>
    <x v="34"/>
    <n v="2019"/>
    <x v="2"/>
    <x v="2"/>
    <x v="165"/>
    <x v="0"/>
    <n v="74.069999999999993"/>
    <n v="4.7600000000000003E-2"/>
    <n v="3.7"/>
    <n v="9.9"/>
  </r>
  <r>
    <s v="593-65-1552"/>
    <x v="1"/>
    <s v="Naypyitaw"/>
    <x v="1"/>
    <x v="0"/>
    <x v="2"/>
    <n v="69.81"/>
    <n v="4"/>
    <n v="13.96"/>
    <n v="293.2"/>
    <x v="26"/>
    <n v="2019"/>
    <x v="0"/>
    <x v="3"/>
    <x v="166"/>
    <x v="2"/>
    <n v="279.24"/>
    <n v="4.7600000000000003E-2"/>
    <n v="13.96"/>
    <n v="5.9"/>
  </r>
  <r>
    <s v="284-34-9626"/>
    <x v="2"/>
    <s v="Mandalay"/>
    <x v="1"/>
    <x v="0"/>
    <x v="2"/>
    <n v="77.040000000000006"/>
    <n v="3"/>
    <n v="11.56"/>
    <n v="242.68"/>
    <x v="48"/>
    <n v="2019"/>
    <x v="2"/>
    <x v="3"/>
    <x v="17"/>
    <x v="2"/>
    <n v="231.12"/>
    <n v="4.7600000000000003E-2"/>
    <n v="11.56"/>
    <n v="7.2"/>
  </r>
  <r>
    <s v="437-58-8131"/>
    <x v="2"/>
    <s v="Mandalay"/>
    <x v="1"/>
    <x v="0"/>
    <x v="5"/>
    <n v="73.52"/>
    <n v="2"/>
    <n v="7.35"/>
    <n v="154.38999999999999"/>
    <x v="15"/>
    <n v="2019"/>
    <x v="0"/>
    <x v="6"/>
    <x v="167"/>
    <x v="0"/>
    <n v="147.04"/>
    <n v="4.7600000000000003E-2"/>
    <n v="7.35"/>
    <n v="4.5999999999999996"/>
  </r>
  <r>
    <s v="286-43-6208"/>
    <x v="1"/>
    <s v="Naypyitaw"/>
    <x v="1"/>
    <x v="0"/>
    <x v="4"/>
    <n v="87.8"/>
    <n v="9"/>
    <n v="39.51"/>
    <n v="829.71"/>
    <x v="32"/>
    <n v="2019"/>
    <x v="1"/>
    <x v="0"/>
    <x v="168"/>
    <x v="1"/>
    <n v="790.2"/>
    <n v="4.7600000000000003E-2"/>
    <n v="39.51"/>
    <n v="9.1999999999999993"/>
  </r>
  <r>
    <s v="641-43-2399"/>
    <x v="2"/>
    <s v="Mandalay"/>
    <x v="1"/>
    <x v="1"/>
    <x v="2"/>
    <n v="25.55"/>
    <n v="4"/>
    <n v="5.1100000000000003"/>
    <n v="107.31"/>
    <x v="53"/>
    <n v="2019"/>
    <x v="0"/>
    <x v="0"/>
    <x v="169"/>
    <x v="0"/>
    <n v="102.2"/>
    <n v="4.7600000000000003E-2"/>
    <n v="5.1100000000000003"/>
    <n v="5.7"/>
  </r>
  <r>
    <s v="831-07-6050"/>
    <x v="0"/>
    <s v="Yangon"/>
    <x v="1"/>
    <x v="1"/>
    <x v="1"/>
    <n v="32.71"/>
    <n v="5"/>
    <n v="8.18"/>
    <n v="171.73"/>
    <x v="35"/>
    <n v="2019"/>
    <x v="1"/>
    <x v="6"/>
    <x v="170"/>
    <x v="2"/>
    <n v="163.55000000000001"/>
    <n v="4.7600000000000003E-2"/>
    <n v="8.18"/>
    <n v="9.9"/>
  </r>
  <r>
    <s v="556-86-3144"/>
    <x v="1"/>
    <s v="Naypyitaw"/>
    <x v="0"/>
    <x v="0"/>
    <x v="5"/>
    <n v="74.290000000000006"/>
    <n v="1"/>
    <n v="3.71"/>
    <n v="78"/>
    <x v="50"/>
    <n v="2019"/>
    <x v="0"/>
    <x v="2"/>
    <x v="171"/>
    <x v="1"/>
    <n v="74.290000000000006"/>
    <n v="4.7600000000000003E-2"/>
    <n v="3.71"/>
    <n v="5"/>
  </r>
  <r>
    <s v="848-24-9445"/>
    <x v="1"/>
    <s v="Naypyitaw"/>
    <x v="0"/>
    <x v="1"/>
    <x v="0"/>
    <n v="43.7"/>
    <n v="2"/>
    <n v="4.37"/>
    <n v="91.77"/>
    <x v="58"/>
    <n v="2019"/>
    <x v="1"/>
    <x v="6"/>
    <x v="172"/>
    <x v="1"/>
    <n v="87.4"/>
    <n v="4.7600000000000003E-2"/>
    <n v="4.37"/>
    <n v="4.9000000000000004"/>
  </r>
  <r>
    <s v="856-22-8149"/>
    <x v="0"/>
    <s v="Yangon"/>
    <x v="1"/>
    <x v="0"/>
    <x v="2"/>
    <n v="25.29"/>
    <n v="1"/>
    <n v="1.26"/>
    <n v="26.55"/>
    <x v="28"/>
    <n v="2019"/>
    <x v="1"/>
    <x v="0"/>
    <x v="173"/>
    <x v="0"/>
    <n v="25.29"/>
    <n v="4.7600000000000003E-2"/>
    <n v="1.26"/>
    <n v="6.1"/>
  </r>
  <r>
    <s v="699-01-4164"/>
    <x v="1"/>
    <s v="Naypyitaw"/>
    <x v="1"/>
    <x v="1"/>
    <x v="0"/>
    <n v="41.5"/>
    <n v="4"/>
    <n v="8.3000000000000007"/>
    <n v="174.3"/>
    <x v="41"/>
    <n v="2019"/>
    <x v="1"/>
    <x v="6"/>
    <x v="174"/>
    <x v="2"/>
    <n v="166"/>
    <n v="4.7600000000000003E-2"/>
    <n v="8.3000000000000007"/>
    <n v="8.1999999999999993"/>
  </r>
  <r>
    <s v="420-11-4919"/>
    <x v="1"/>
    <s v="Naypyitaw"/>
    <x v="0"/>
    <x v="0"/>
    <x v="4"/>
    <n v="71.39"/>
    <n v="5"/>
    <n v="17.850000000000001"/>
    <n v="374.8"/>
    <x v="21"/>
    <n v="2019"/>
    <x v="2"/>
    <x v="2"/>
    <x v="129"/>
    <x v="2"/>
    <n v="356.95"/>
    <n v="4.7600000000000003E-2"/>
    <n v="17.850000000000001"/>
    <n v="5.5"/>
  </r>
  <r>
    <s v="606-80-4905"/>
    <x v="1"/>
    <s v="Naypyitaw"/>
    <x v="0"/>
    <x v="0"/>
    <x v="3"/>
    <n v="19.149999999999999"/>
    <n v="6"/>
    <n v="5.75"/>
    <n v="120.65"/>
    <x v="71"/>
    <n v="2019"/>
    <x v="0"/>
    <x v="6"/>
    <x v="175"/>
    <x v="2"/>
    <n v="114.9"/>
    <n v="4.7600000000000003E-2"/>
    <n v="5.75"/>
    <n v="6.8"/>
  </r>
  <r>
    <s v="542-41-0513"/>
    <x v="2"/>
    <s v="Mandalay"/>
    <x v="0"/>
    <x v="0"/>
    <x v="1"/>
    <n v="57.49"/>
    <n v="4"/>
    <n v="11.5"/>
    <n v="241.46"/>
    <x v="20"/>
    <n v="2019"/>
    <x v="1"/>
    <x v="1"/>
    <x v="176"/>
    <x v="1"/>
    <n v="229.96"/>
    <n v="4.7600000000000003E-2"/>
    <n v="11.5"/>
    <n v="6.6"/>
  </r>
  <r>
    <s v="426-39-2418"/>
    <x v="1"/>
    <s v="Naypyitaw"/>
    <x v="1"/>
    <x v="1"/>
    <x v="1"/>
    <n v="61.41"/>
    <n v="7"/>
    <n v="21.49"/>
    <n v="451.36"/>
    <x v="78"/>
    <n v="2019"/>
    <x v="0"/>
    <x v="3"/>
    <x v="177"/>
    <x v="1"/>
    <n v="429.87"/>
    <n v="4.7600000000000003E-2"/>
    <n v="21.49"/>
    <n v="9.8000000000000007"/>
  </r>
  <r>
    <s v="875-46-5808"/>
    <x v="2"/>
    <s v="Mandalay"/>
    <x v="0"/>
    <x v="1"/>
    <x v="0"/>
    <n v="25.9"/>
    <n v="10"/>
    <n v="12.95"/>
    <n v="271.95"/>
    <x v="10"/>
    <n v="2019"/>
    <x v="2"/>
    <x v="5"/>
    <x v="178"/>
    <x v="0"/>
    <n v="259"/>
    <n v="4.7600000000000003E-2"/>
    <n v="12.95"/>
    <n v="8.6999999999999993"/>
  </r>
  <r>
    <s v="394-43-4238"/>
    <x v="2"/>
    <s v="Mandalay"/>
    <x v="0"/>
    <x v="1"/>
    <x v="2"/>
    <n v="17.77"/>
    <n v="5"/>
    <n v="4.4400000000000004"/>
    <n v="93.29"/>
    <x v="42"/>
    <n v="2019"/>
    <x v="2"/>
    <x v="1"/>
    <x v="179"/>
    <x v="2"/>
    <n v="88.85"/>
    <n v="4.7600000000000003E-2"/>
    <n v="4.4400000000000004"/>
    <n v="5.4"/>
  </r>
  <r>
    <s v="749-24-1565"/>
    <x v="0"/>
    <s v="Yangon"/>
    <x v="1"/>
    <x v="0"/>
    <x v="0"/>
    <n v="23.03"/>
    <n v="9"/>
    <n v="10.36"/>
    <n v="217.63"/>
    <x v="75"/>
    <n v="2019"/>
    <x v="0"/>
    <x v="4"/>
    <x v="110"/>
    <x v="0"/>
    <n v="207.27"/>
    <n v="4.7600000000000003E-2"/>
    <n v="10.36"/>
    <n v="7.9"/>
  </r>
  <r>
    <s v="672-51-8681"/>
    <x v="1"/>
    <s v="Naypyitaw"/>
    <x v="0"/>
    <x v="0"/>
    <x v="1"/>
    <n v="66.650000000000006"/>
    <n v="9"/>
    <n v="29.99"/>
    <n v="629.84"/>
    <x v="72"/>
    <n v="2019"/>
    <x v="0"/>
    <x v="1"/>
    <x v="96"/>
    <x v="2"/>
    <n v="599.85"/>
    <n v="4.7600000000000003E-2"/>
    <n v="29.99"/>
    <n v="9.6999999999999993"/>
  </r>
  <r>
    <s v="263-87-5680"/>
    <x v="1"/>
    <s v="Naypyitaw"/>
    <x v="0"/>
    <x v="0"/>
    <x v="2"/>
    <n v="28.53"/>
    <n v="10"/>
    <n v="14.27"/>
    <n v="299.57"/>
    <x v="79"/>
    <n v="2019"/>
    <x v="1"/>
    <x v="3"/>
    <x v="180"/>
    <x v="0"/>
    <n v="285.3"/>
    <n v="4.7600000000000003E-2"/>
    <n v="14.27"/>
    <n v="7.8"/>
  </r>
  <r>
    <s v="573-58-9734"/>
    <x v="2"/>
    <s v="Mandalay"/>
    <x v="1"/>
    <x v="0"/>
    <x v="5"/>
    <n v="30.37"/>
    <n v="3"/>
    <n v="4.5599999999999996"/>
    <n v="95.67"/>
    <x v="61"/>
    <n v="2019"/>
    <x v="1"/>
    <x v="4"/>
    <x v="167"/>
    <x v="0"/>
    <n v="91.11"/>
    <n v="4.7600000000000003E-2"/>
    <n v="4.5599999999999996"/>
    <n v="5.0999999999999996"/>
  </r>
  <r>
    <s v="817-69-8206"/>
    <x v="2"/>
    <s v="Mandalay"/>
    <x v="1"/>
    <x v="0"/>
    <x v="1"/>
    <n v="99.73"/>
    <n v="9"/>
    <n v="44.88"/>
    <n v="942.45"/>
    <x v="22"/>
    <n v="2019"/>
    <x v="1"/>
    <x v="0"/>
    <x v="144"/>
    <x v="2"/>
    <n v="897.57"/>
    <n v="4.7600000000000003E-2"/>
    <n v="44.88"/>
    <n v="6.5"/>
  </r>
  <r>
    <s v="888-02-0338"/>
    <x v="0"/>
    <s v="Yangon"/>
    <x v="1"/>
    <x v="1"/>
    <x v="1"/>
    <n v="26.23"/>
    <n v="9"/>
    <n v="11.8"/>
    <n v="247.87"/>
    <x v="25"/>
    <n v="2019"/>
    <x v="0"/>
    <x v="1"/>
    <x v="181"/>
    <x v="0"/>
    <n v="236.07"/>
    <n v="4.7600000000000003E-2"/>
    <n v="11.8"/>
    <n v="5.9"/>
  </r>
  <r>
    <s v="677-11-0152"/>
    <x v="1"/>
    <s v="Naypyitaw"/>
    <x v="1"/>
    <x v="0"/>
    <x v="4"/>
    <n v="93.26"/>
    <n v="9"/>
    <n v="41.97"/>
    <n v="881.31"/>
    <x v="65"/>
    <n v="2019"/>
    <x v="0"/>
    <x v="5"/>
    <x v="182"/>
    <x v="1"/>
    <n v="839.34"/>
    <n v="4.7600000000000003E-2"/>
    <n v="41.97"/>
    <n v="8.8000000000000007"/>
  </r>
  <r>
    <s v="142-63-6033"/>
    <x v="2"/>
    <s v="Mandalay"/>
    <x v="1"/>
    <x v="1"/>
    <x v="2"/>
    <n v="92.36"/>
    <n v="5"/>
    <n v="23.09"/>
    <n v="484.89"/>
    <x v="80"/>
    <n v="2019"/>
    <x v="1"/>
    <x v="5"/>
    <x v="151"/>
    <x v="0"/>
    <n v="461.8"/>
    <n v="4.7600000000000003E-2"/>
    <n v="23.09"/>
    <n v="4.9000000000000004"/>
  </r>
  <r>
    <s v="656-16-1063"/>
    <x v="2"/>
    <s v="Mandalay"/>
    <x v="1"/>
    <x v="1"/>
    <x v="3"/>
    <n v="46.42"/>
    <n v="3"/>
    <n v="6.96"/>
    <n v="146.22"/>
    <x v="72"/>
    <n v="2019"/>
    <x v="0"/>
    <x v="1"/>
    <x v="38"/>
    <x v="2"/>
    <n v="139.26"/>
    <n v="4.7600000000000003E-2"/>
    <n v="6.96"/>
    <n v="4.4000000000000004"/>
  </r>
  <r>
    <s v="891-58-8335"/>
    <x v="2"/>
    <s v="Mandalay"/>
    <x v="0"/>
    <x v="0"/>
    <x v="3"/>
    <n v="29.61"/>
    <n v="7"/>
    <n v="10.36"/>
    <n v="217.63"/>
    <x v="16"/>
    <n v="2019"/>
    <x v="1"/>
    <x v="3"/>
    <x v="183"/>
    <x v="1"/>
    <n v="207.27"/>
    <n v="4.7600000000000003E-2"/>
    <n v="10.36"/>
    <n v="6.5"/>
  </r>
  <r>
    <s v="802-43-8934"/>
    <x v="0"/>
    <s v="Yangon"/>
    <x v="1"/>
    <x v="1"/>
    <x v="2"/>
    <n v="18.28"/>
    <n v="1"/>
    <n v="0.91"/>
    <n v="19.190000000000001"/>
    <x v="23"/>
    <n v="2019"/>
    <x v="1"/>
    <x v="1"/>
    <x v="184"/>
    <x v="2"/>
    <n v="18.28"/>
    <n v="4.7600000000000003E-2"/>
    <n v="0.91"/>
    <n v="8.3000000000000007"/>
  </r>
  <r>
    <s v="560-30-5617"/>
    <x v="2"/>
    <s v="Mandalay"/>
    <x v="1"/>
    <x v="0"/>
    <x v="3"/>
    <n v="24.77"/>
    <n v="5"/>
    <n v="6.19"/>
    <n v="130.04"/>
    <x v="62"/>
    <n v="2019"/>
    <x v="1"/>
    <x v="2"/>
    <x v="185"/>
    <x v="1"/>
    <n v="123.85"/>
    <n v="4.7600000000000003E-2"/>
    <n v="6.19"/>
    <n v="8.5"/>
  </r>
  <r>
    <s v="319-74-2561"/>
    <x v="0"/>
    <s v="Yangon"/>
    <x v="0"/>
    <x v="0"/>
    <x v="1"/>
    <n v="94.64"/>
    <n v="3"/>
    <n v="14.2"/>
    <n v="298.12"/>
    <x v="81"/>
    <n v="2019"/>
    <x v="2"/>
    <x v="4"/>
    <x v="186"/>
    <x v="1"/>
    <n v="283.92"/>
    <n v="4.7600000000000003E-2"/>
    <n v="14.2"/>
    <n v="5.5"/>
  </r>
  <r>
    <s v="549-03-9315"/>
    <x v="2"/>
    <s v="Mandalay"/>
    <x v="1"/>
    <x v="1"/>
    <x v="5"/>
    <n v="94.87"/>
    <n v="8"/>
    <n v="37.950000000000003"/>
    <n v="796.91"/>
    <x v="12"/>
    <n v="2019"/>
    <x v="2"/>
    <x v="6"/>
    <x v="187"/>
    <x v="0"/>
    <n v="758.96"/>
    <n v="4.7600000000000003E-2"/>
    <n v="37.950000000000003"/>
    <n v="8.6999999999999993"/>
  </r>
  <r>
    <s v="790-29-1172"/>
    <x v="2"/>
    <s v="Mandalay"/>
    <x v="1"/>
    <x v="0"/>
    <x v="4"/>
    <n v="57.34"/>
    <n v="3"/>
    <n v="8.6"/>
    <n v="180.62"/>
    <x v="24"/>
    <n v="2019"/>
    <x v="1"/>
    <x v="2"/>
    <x v="188"/>
    <x v="2"/>
    <n v="172.02"/>
    <n v="4.7600000000000003E-2"/>
    <n v="8.6"/>
    <n v="7.9"/>
  </r>
  <r>
    <s v="239-36-3640"/>
    <x v="2"/>
    <s v="Mandalay"/>
    <x v="1"/>
    <x v="1"/>
    <x v="1"/>
    <n v="45.35"/>
    <n v="6"/>
    <n v="13.61"/>
    <n v="285.70999999999998"/>
    <x v="82"/>
    <n v="2019"/>
    <x v="0"/>
    <x v="4"/>
    <x v="189"/>
    <x v="0"/>
    <n v="272.10000000000002"/>
    <n v="4.7600000000000003E-2"/>
    <n v="13.61"/>
    <n v="6.1"/>
  </r>
  <r>
    <s v="468-01-2051"/>
    <x v="2"/>
    <s v="Mandalay"/>
    <x v="1"/>
    <x v="1"/>
    <x v="4"/>
    <n v="62.08"/>
    <n v="7"/>
    <n v="21.73"/>
    <n v="456.29"/>
    <x v="43"/>
    <n v="2019"/>
    <x v="1"/>
    <x v="5"/>
    <x v="190"/>
    <x v="0"/>
    <n v="434.56"/>
    <n v="4.7600000000000003E-2"/>
    <n v="21.73"/>
    <n v="5.4"/>
  </r>
  <r>
    <s v="389-25-3394"/>
    <x v="1"/>
    <s v="Naypyitaw"/>
    <x v="1"/>
    <x v="1"/>
    <x v="1"/>
    <n v="11.81"/>
    <n v="5"/>
    <n v="2.95"/>
    <n v="62"/>
    <x v="21"/>
    <n v="2019"/>
    <x v="2"/>
    <x v="2"/>
    <x v="191"/>
    <x v="1"/>
    <n v="59.05"/>
    <n v="4.7600000000000003E-2"/>
    <n v="2.95"/>
    <n v="9.4"/>
  </r>
  <r>
    <s v="279-62-1445"/>
    <x v="1"/>
    <s v="Naypyitaw"/>
    <x v="0"/>
    <x v="0"/>
    <x v="5"/>
    <n v="12.54"/>
    <n v="1"/>
    <n v="0.63"/>
    <n v="13.17"/>
    <x v="81"/>
    <n v="2019"/>
    <x v="2"/>
    <x v="4"/>
    <x v="192"/>
    <x v="1"/>
    <n v="12.54"/>
    <n v="4.7600000000000003E-2"/>
    <n v="0.63"/>
    <n v="8.1999999999999993"/>
  </r>
  <r>
    <s v="213-72-6612"/>
    <x v="0"/>
    <s v="Yangon"/>
    <x v="1"/>
    <x v="1"/>
    <x v="4"/>
    <n v="43.25"/>
    <n v="2"/>
    <n v="4.33"/>
    <n v="90.83"/>
    <x v="80"/>
    <n v="2019"/>
    <x v="1"/>
    <x v="5"/>
    <x v="193"/>
    <x v="1"/>
    <n v="86.5"/>
    <n v="4.7600000000000003E-2"/>
    <n v="4.33"/>
    <n v="6.2"/>
  </r>
  <r>
    <s v="746-68-6593"/>
    <x v="1"/>
    <s v="Naypyitaw"/>
    <x v="0"/>
    <x v="0"/>
    <x v="3"/>
    <n v="87.16"/>
    <n v="2"/>
    <n v="8.7200000000000006"/>
    <n v="183.04"/>
    <x v="83"/>
    <n v="2019"/>
    <x v="0"/>
    <x v="1"/>
    <x v="194"/>
    <x v="2"/>
    <n v="174.32"/>
    <n v="4.7600000000000003E-2"/>
    <n v="8.7200000000000006"/>
    <n v="9.6999999999999993"/>
  </r>
  <r>
    <s v="836-82-5858"/>
    <x v="2"/>
    <s v="Mandalay"/>
    <x v="0"/>
    <x v="1"/>
    <x v="0"/>
    <n v="69.37"/>
    <n v="9"/>
    <n v="31.22"/>
    <n v="655.55"/>
    <x v="53"/>
    <n v="2019"/>
    <x v="0"/>
    <x v="0"/>
    <x v="195"/>
    <x v="0"/>
    <n v="624.33000000000004"/>
    <n v="4.7600000000000003E-2"/>
    <n v="31.22"/>
    <n v="4"/>
  </r>
  <r>
    <s v="583-72-1480"/>
    <x v="1"/>
    <s v="Naypyitaw"/>
    <x v="0"/>
    <x v="1"/>
    <x v="1"/>
    <n v="37.06"/>
    <n v="4"/>
    <n v="7.41"/>
    <n v="155.65"/>
    <x v="82"/>
    <n v="2019"/>
    <x v="0"/>
    <x v="4"/>
    <x v="75"/>
    <x v="0"/>
    <n v="148.24"/>
    <n v="4.7600000000000003E-2"/>
    <n v="7.41"/>
    <n v="9.6999999999999993"/>
  </r>
  <r>
    <s v="466-61-5506"/>
    <x v="2"/>
    <s v="Mandalay"/>
    <x v="0"/>
    <x v="0"/>
    <x v="1"/>
    <n v="90.7"/>
    <n v="6"/>
    <n v="27.21"/>
    <n v="571.41"/>
    <x v="84"/>
    <n v="2019"/>
    <x v="2"/>
    <x v="6"/>
    <x v="196"/>
    <x v="1"/>
    <n v="544.20000000000005"/>
    <n v="4.7600000000000003E-2"/>
    <n v="27.21"/>
    <n v="5.3"/>
  </r>
  <r>
    <s v="721-86-6247"/>
    <x v="0"/>
    <s v="Yangon"/>
    <x v="1"/>
    <x v="0"/>
    <x v="2"/>
    <n v="63.42"/>
    <n v="8"/>
    <n v="25.37"/>
    <n v="532.73"/>
    <x v="16"/>
    <n v="2019"/>
    <x v="1"/>
    <x v="3"/>
    <x v="197"/>
    <x v="0"/>
    <n v="507.36"/>
    <n v="4.7600000000000003E-2"/>
    <n v="25.37"/>
    <n v="7.4"/>
  </r>
  <r>
    <s v="289-65-5721"/>
    <x v="2"/>
    <s v="Mandalay"/>
    <x v="1"/>
    <x v="0"/>
    <x v="5"/>
    <n v="81.37"/>
    <n v="2"/>
    <n v="8.14"/>
    <n v="170.88"/>
    <x v="53"/>
    <n v="2019"/>
    <x v="0"/>
    <x v="0"/>
    <x v="198"/>
    <x v="1"/>
    <n v="162.74"/>
    <n v="4.7600000000000003E-2"/>
    <n v="8.14"/>
    <n v="6.5"/>
  </r>
  <r>
    <s v="545-46-3100"/>
    <x v="2"/>
    <s v="Mandalay"/>
    <x v="0"/>
    <x v="0"/>
    <x v="1"/>
    <n v="10.59"/>
    <n v="3"/>
    <n v="1.59"/>
    <n v="33.36"/>
    <x v="41"/>
    <n v="2019"/>
    <x v="1"/>
    <x v="6"/>
    <x v="199"/>
    <x v="2"/>
    <n v="31.77"/>
    <n v="4.7600000000000003E-2"/>
    <n v="1.59"/>
    <n v="8.6999999999999993"/>
  </r>
  <r>
    <s v="418-02-5978"/>
    <x v="2"/>
    <s v="Mandalay"/>
    <x v="1"/>
    <x v="0"/>
    <x v="0"/>
    <n v="84.09"/>
    <n v="9"/>
    <n v="37.840000000000003"/>
    <n v="794.65"/>
    <x v="48"/>
    <n v="2019"/>
    <x v="2"/>
    <x v="3"/>
    <x v="200"/>
    <x v="1"/>
    <n v="756.81"/>
    <n v="4.7600000000000003E-2"/>
    <n v="37.840000000000003"/>
    <n v="8"/>
  </r>
  <r>
    <s v="269-04-5750"/>
    <x v="2"/>
    <s v="Mandalay"/>
    <x v="0"/>
    <x v="1"/>
    <x v="5"/>
    <n v="73.819999999999993"/>
    <n v="4"/>
    <n v="14.76"/>
    <n v="310.04000000000002"/>
    <x v="81"/>
    <n v="2019"/>
    <x v="2"/>
    <x v="4"/>
    <x v="201"/>
    <x v="1"/>
    <n v="295.27999999999997"/>
    <n v="4.7600000000000003E-2"/>
    <n v="14.76"/>
    <n v="6.7"/>
  </r>
  <r>
    <s v="157-13-5295"/>
    <x v="0"/>
    <s v="Yangon"/>
    <x v="0"/>
    <x v="1"/>
    <x v="0"/>
    <n v="51.94"/>
    <n v="10"/>
    <n v="25.97"/>
    <n v="545.37"/>
    <x v="11"/>
    <n v="2019"/>
    <x v="1"/>
    <x v="0"/>
    <x v="202"/>
    <x v="0"/>
    <n v="519.4"/>
    <n v="4.7600000000000003E-2"/>
    <n v="25.97"/>
    <n v="6.5"/>
  </r>
  <r>
    <s v="645-78-8093"/>
    <x v="0"/>
    <s v="Yangon"/>
    <x v="1"/>
    <x v="0"/>
    <x v="3"/>
    <n v="93.14"/>
    <n v="2"/>
    <n v="9.31"/>
    <n v="195.59"/>
    <x v="40"/>
    <n v="2019"/>
    <x v="0"/>
    <x v="2"/>
    <x v="203"/>
    <x v="0"/>
    <n v="186.28"/>
    <n v="4.7600000000000003E-2"/>
    <n v="9.31"/>
    <n v="4.0999999999999996"/>
  </r>
  <r>
    <s v="211-30-9270"/>
    <x v="1"/>
    <s v="Naypyitaw"/>
    <x v="1"/>
    <x v="1"/>
    <x v="0"/>
    <n v="17.41"/>
    <n v="5"/>
    <n v="4.3499999999999996"/>
    <n v="91.4"/>
    <x v="26"/>
    <n v="2019"/>
    <x v="0"/>
    <x v="3"/>
    <x v="204"/>
    <x v="2"/>
    <n v="87.05"/>
    <n v="4.7600000000000003E-2"/>
    <n v="4.3499999999999996"/>
    <n v="4.9000000000000004"/>
  </r>
  <r>
    <s v="755-12-3214"/>
    <x v="1"/>
    <s v="Naypyitaw"/>
    <x v="0"/>
    <x v="0"/>
    <x v="5"/>
    <n v="44.22"/>
    <n v="5"/>
    <n v="11.06"/>
    <n v="232.16"/>
    <x v="19"/>
    <n v="2019"/>
    <x v="1"/>
    <x v="6"/>
    <x v="205"/>
    <x v="2"/>
    <n v="221.1"/>
    <n v="4.7600000000000003E-2"/>
    <n v="11.06"/>
    <n v="8.6"/>
  </r>
  <r>
    <s v="346-84-3103"/>
    <x v="2"/>
    <s v="Mandalay"/>
    <x v="0"/>
    <x v="0"/>
    <x v="1"/>
    <n v="13.22"/>
    <n v="5"/>
    <n v="3.31"/>
    <n v="69.41"/>
    <x v="22"/>
    <n v="2019"/>
    <x v="1"/>
    <x v="0"/>
    <x v="206"/>
    <x v="1"/>
    <n v="66.099999999999994"/>
    <n v="4.7600000000000003E-2"/>
    <n v="3.31"/>
    <n v="4.3"/>
  </r>
  <r>
    <s v="478-06-7835"/>
    <x v="0"/>
    <s v="Yangon"/>
    <x v="1"/>
    <x v="1"/>
    <x v="5"/>
    <n v="89.69"/>
    <n v="1"/>
    <n v="4.4800000000000004"/>
    <n v="94.17"/>
    <x v="83"/>
    <n v="2019"/>
    <x v="0"/>
    <x v="1"/>
    <x v="207"/>
    <x v="0"/>
    <n v="89.69"/>
    <n v="4.7600000000000003E-2"/>
    <n v="4.4800000000000004"/>
    <n v="4.9000000000000004"/>
  </r>
  <r>
    <s v="540-11-4336"/>
    <x v="0"/>
    <s v="Yangon"/>
    <x v="1"/>
    <x v="1"/>
    <x v="4"/>
    <n v="24.94"/>
    <n v="9"/>
    <n v="11.22"/>
    <n v="235.68"/>
    <x v="83"/>
    <n v="2019"/>
    <x v="0"/>
    <x v="1"/>
    <x v="208"/>
    <x v="2"/>
    <n v="224.46"/>
    <n v="4.7600000000000003E-2"/>
    <n v="11.22"/>
    <n v="5.6"/>
  </r>
  <r>
    <s v="448-81-5016"/>
    <x v="0"/>
    <s v="Yangon"/>
    <x v="1"/>
    <x v="1"/>
    <x v="0"/>
    <n v="59.77"/>
    <n v="2"/>
    <n v="5.98"/>
    <n v="125.52"/>
    <x v="16"/>
    <n v="2019"/>
    <x v="1"/>
    <x v="3"/>
    <x v="209"/>
    <x v="2"/>
    <n v="119.54"/>
    <n v="4.7600000000000003E-2"/>
    <n v="5.98"/>
    <n v="5.8"/>
  </r>
  <r>
    <s v="142-72-4741"/>
    <x v="1"/>
    <s v="Naypyitaw"/>
    <x v="0"/>
    <x v="1"/>
    <x v="5"/>
    <n v="93.2"/>
    <n v="2"/>
    <n v="9.32"/>
    <n v="195.72"/>
    <x v="38"/>
    <n v="2019"/>
    <x v="2"/>
    <x v="4"/>
    <x v="78"/>
    <x v="2"/>
    <n v="186.4"/>
    <n v="4.7600000000000003E-2"/>
    <n v="9.32"/>
    <n v="6"/>
  </r>
  <r>
    <s v="217-58-1179"/>
    <x v="0"/>
    <s v="Yangon"/>
    <x v="0"/>
    <x v="1"/>
    <x v="2"/>
    <n v="62.65"/>
    <n v="4"/>
    <n v="12.53"/>
    <n v="263.13"/>
    <x v="0"/>
    <n v="2019"/>
    <x v="0"/>
    <x v="0"/>
    <x v="210"/>
    <x v="1"/>
    <n v="250.6"/>
    <n v="4.7600000000000003E-2"/>
    <n v="12.53"/>
    <n v="4.2"/>
  </r>
  <r>
    <s v="376-02-8238"/>
    <x v="2"/>
    <s v="Mandalay"/>
    <x v="1"/>
    <x v="1"/>
    <x v="2"/>
    <n v="93.87"/>
    <n v="8"/>
    <n v="37.549999999999997"/>
    <n v="788.51"/>
    <x v="30"/>
    <n v="2019"/>
    <x v="2"/>
    <x v="0"/>
    <x v="211"/>
    <x v="2"/>
    <n v="750.96"/>
    <n v="4.7600000000000003E-2"/>
    <n v="37.549999999999997"/>
    <n v="8.3000000000000007"/>
  </r>
  <r>
    <s v="530-90-9855"/>
    <x v="0"/>
    <s v="Yangon"/>
    <x v="0"/>
    <x v="1"/>
    <x v="2"/>
    <n v="47.59"/>
    <n v="8"/>
    <n v="19.04"/>
    <n v="399.76"/>
    <x v="17"/>
    <n v="2019"/>
    <x v="0"/>
    <x v="6"/>
    <x v="212"/>
    <x v="1"/>
    <n v="380.72"/>
    <n v="4.7600000000000003E-2"/>
    <n v="19.04"/>
    <n v="5.7"/>
  </r>
  <r>
    <s v="866-05-7563"/>
    <x v="2"/>
    <s v="Mandalay"/>
    <x v="0"/>
    <x v="0"/>
    <x v="1"/>
    <n v="81.400000000000006"/>
    <n v="3"/>
    <n v="12.21"/>
    <n v="256.41000000000003"/>
    <x v="57"/>
    <n v="2019"/>
    <x v="2"/>
    <x v="0"/>
    <x v="213"/>
    <x v="1"/>
    <n v="244.2"/>
    <n v="4.7600000000000003E-2"/>
    <n v="12.21"/>
    <n v="4.8"/>
  </r>
  <r>
    <s v="604-70-6476"/>
    <x v="0"/>
    <s v="Yangon"/>
    <x v="0"/>
    <x v="1"/>
    <x v="5"/>
    <n v="17.940000000000001"/>
    <n v="5"/>
    <n v="4.49"/>
    <n v="94.19"/>
    <x v="54"/>
    <n v="2019"/>
    <x v="0"/>
    <x v="5"/>
    <x v="214"/>
    <x v="0"/>
    <n v="89.7"/>
    <n v="4.7600000000000003E-2"/>
    <n v="4.49"/>
    <n v="6.8"/>
  </r>
  <r>
    <s v="799-71-1548"/>
    <x v="0"/>
    <s v="Yangon"/>
    <x v="0"/>
    <x v="1"/>
    <x v="1"/>
    <n v="77.72"/>
    <n v="4"/>
    <n v="15.54"/>
    <n v="326.42"/>
    <x v="27"/>
    <n v="2019"/>
    <x v="0"/>
    <x v="3"/>
    <x v="215"/>
    <x v="2"/>
    <n v="310.88"/>
    <n v="4.7600000000000003E-2"/>
    <n v="15.54"/>
    <n v="8.8000000000000007"/>
  </r>
  <r>
    <s v="785-13-7708"/>
    <x v="2"/>
    <s v="Mandalay"/>
    <x v="1"/>
    <x v="1"/>
    <x v="4"/>
    <n v="73.06"/>
    <n v="7"/>
    <n v="25.57"/>
    <n v="536.99"/>
    <x v="78"/>
    <n v="2019"/>
    <x v="0"/>
    <x v="3"/>
    <x v="216"/>
    <x v="2"/>
    <n v="511.42"/>
    <n v="4.7600000000000003E-2"/>
    <n v="25.57"/>
    <n v="4.2"/>
  </r>
  <r>
    <s v="845-51-0542"/>
    <x v="2"/>
    <s v="Mandalay"/>
    <x v="0"/>
    <x v="1"/>
    <x v="4"/>
    <n v="46.55"/>
    <n v="9"/>
    <n v="20.95"/>
    <n v="439.9"/>
    <x v="30"/>
    <n v="2019"/>
    <x v="2"/>
    <x v="0"/>
    <x v="217"/>
    <x v="0"/>
    <n v="418.95"/>
    <n v="4.7600000000000003E-2"/>
    <n v="20.95"/>
    <n v="6.4"/>
  </r>
  <r>
    <s v="662-47-5456"/>
    <x v="1"/>
    <s v="Naypyitaw"/>
    <x v="0"/>
    <x v="1"/>
    <x v="5"/>
    <n v="35.19"/>
    <n v="10"/>
    <n v="17.600000000000001"/>
    <n v="369.5"/>
    <x v="85"/>
    <n v="2019"/>
    <x v="1"/>
    <x v="2"/>
    <x v="216"/>
    <x v="2"/>
    <n v="351.9"/>
    <n v="4.7600000000000003E-2"/>
    <n v="17.600000000000001"/>
    <n v="8.4"/>
  </r>
  <r>
    <s v="883-17-4236"/>
    <x v="1"/>
    <s v="Naypyitaw"/>
    <x v="1"/>
    <x v="0"/>
    <x v="3"/>
    <n v="14.39"/>
    <n v="2"/>
    <n v="1.44"/>
    <n v="30.22"/>
    <x v="22"/>
    <n v="2019"/>
    <x v="1"/>
    <x v="0"/>
    <x v="143"/>
    <x v="2"/>
    <n v="28.78"/>
    <n v="4.7600000000000003E-2"/>
    <n v="1.44"/>
    <n v="7.2"/>
  </r>
  <r>
    <s v="290-68-2984"/>
    <x v="0"/>
    <s v="Yangon"/>
    <x v="1"/>
    <x v="1"/>
    <x v="2"/>
    <n v="23.75"/>
    <n v="4"/>
    <n v="4.75"/>
    <n v="99.75"/>
    <x v="32"/>
    <n v="2019"/>
    <x v="1"/>
    <x v="0"/>
    <x v="218"/>
    <x v="1"/>
    <n v="95"/>
    <n v="4.7600000000000003E-2"/>
    <n v="4.75"/>
    <n v="5.2"/>
  </r>
  <r>
    <s v="704-11-6354"/>
    <x v="0"/>
    <s v="Yangon"/>
    <x v="0"/>
    <x v="1"/>
    <x v="2"/>
    <n v="58.9"/>
    <n v="8"/>
    <n v="23.56"/>
    <n v="494.76"/>
    <x v="47"/>
    <n v="2019"/>
    <x v="0"/>
    <x v="2"/>
    <x v="219"/>
    <x v="1"/>
    <n v="471.2"/>
    <n v="4.7600000000000003E-2"/>
    <n v="23.56"/>
    <n v="8.9"/>
  </r>
  <r>
    <s v="110-48-7033"/>
    <x v="2"/>
    <s v="Mandalay"/>
    <x v="0"/>
    <x v="1"/>
    <x v="5"/>
    <n v="32.619999999999997"/>
    <n v="4"/>
    <n v="6.52"/>
    <n v="137"/>
    <x v="71"/>
    <n v="2019"/>
    <x v="0"/>
    <x v="6"/>
    <x v="146"/>
    <x v="1"/>
    <n v="130.47999999999999"/>
    <n v="4.7600000000000003E-2"/>
    <n v="6.52"/>
    <n v="9"/>
  </r>
  <r>
    <s v="366-93-0948"/>
    <x v="0"/>
    <s v="Yangon"/>
    <x v="0"/>
    <x v="1"/>
    <x v="1"/>
    <n v="66.349999999999994"/>
    <n v="1"/>
    <n v="3.32"/>
    <n v="69.67"/>
    <x v="82"/>
    <n v="2019"/>
    <x v="0"/>
    <x v="4"/>
    <x v="220"/>
    <x v="2"/>
    <n v="66.349999999999994"/>
    <n v="4.7600000000000003E-2"/>
    <n v="3.32"/>
    <n v="9.6999999999999993"/>
  </r>
  <r>
    <s v="729-09-9681"/>
    <x v="0"/>
    <s v="Yangon"/>
    <x v="0"/>
    <x v="1"/>
    <x v="2"/>
    <n v="25.91"/>
    <n v="6"/>
    <n v="7.77"/>
    <n v="163.22999999999999"/>
    <x v="63"/>
    <n v="2019"/>
    <x v="2"/>
    <x v="6"/>
    <x v="91"/>
    <x v="0"/>
    <n v="155.46"/>
    <n v="4.7600000000000003E-2"/>
    <n v="7.77"/>
    <n v="8.6999999999999993"/>
  </r>
  <r>
    <s v="151-16-1484"/>
    <x v="0"/>
    <s v="Yangon"/>
    <x v="0"/>
    <x v="1"/>
    <x v="1"/>
    <n v="32.25"/>
    <n v="4"/>
    <n v="6.45"/>
    <n v="135.44999999999999"/>
    <x v="77"/>
    <n v="2019"/>
    <x v="2"/>
    <x v="5"/>
    <x v="192"/>
    <x v="0"/>
    <n v="129"/>
    <n v="4.7600000000000003E-2"/>
    <n v="6.45"/>
    <n v="6.5"/>
  </r>
  <r>
    <s v="380-94-4661"/>
    <x v="1"/>
    <s v="Naypyitaw"/>
    <x v="0"/>
    <x v="1"/>
    <x v="1"/>
    <n v="65.94"/>
    <n v="4"/>
    <n v="13.19"/>
    <n v="276.95"/>
    <x v="13"/>
    <n v="2019"/>
    <x v="2"/>
    <x v="4"/>
    <x v="137"/>
    <x v="2"/>
    <n v="263.76"/>
    <n v="4.7600000000000003E-2"/>
    <n v="13.19"/>
    <n v="6.9"/>
  </r>
  <r>
    <s v="850-41-9669"/>
    <x v="0"/>
    <s v="Yangon"/>
    <x v="1"/>
    <x v="0"/>
    <x v="1"/>
    <n v="75.06"/>
    <n v="9"/>
    <n v="33.78"/>
    <n v="709.32"/>
    <x v="35"/>
    <n v="2019"/>
    <x v="1"/>
    <x v="6"/>
    <x v="221"/>
    <x v="0"/>
    <n v="675.54"/>
    <n v="4.7600000000000003E-2"/>
    <n v="33.78"/>
    <n v="6.2"/>
  </r>
  <r>
    <s v="821-07-3596"/>
    <x v="1"/>
    <s v="Naypyitaw"/>
    <x v="1"/>
    <x v="0"/>
    <x v="5"/>
    <n v="16.45"/>
    <n v="4"/>
    <n v="3.29"/>
    <n v="69.09"/>
    <x v="37"/>
    <n v="2019"/>
    <x v="1"/>
    <x v="4"/>
    <x v="222"/>
    <x v="0"/>
    <n v="65.8"/>
    <n v="4.7600000000000003E-2"/>
    <n v="3.29"/>
    <n v="5.6"/>
  </r>
  <r>
    <s v="655-85-5130"/>
    <x v="2"/>
    <s v="Mandalay"/>
    <x v="0"/>
    <x v="0"/>
    <x v="5"/>
    <n v="38.299999999999997"/>
    <n v="4"/>
    <n v="7.66"/>
    <n v="160.86000000000001"/>
    <x v="45"/>
    <n v="2019"/>
    <x v="1"/>
    <x v="5"/>
    <x v="223"/>
    <x v="1"/>
    <n v="153.19999999999999"/>
    <n v="4.7600000000000003E-2"/>
    <n v="7.66"/>
    <n v="5.7"/>
  </r>
  <r>
    <s v="447-15-7839"/>
    <x v="0"/>
    <s v="Yangon"/>
    <x v="0"/>
    <x v="0"/>
    <x v="3"/>
    <n v="22.24"/>
    <n v="10"/>
    <n v="11.12"/>
    <n v="233.52"/>
    <x v="57"/>
    <n v="2019"/>
    <x v="2"/>
    <x v="0"/>
    <x v="224"/>
    <x v="1"/>
    <n v="222.4"/>
    <n v="4.7600000000000003E-2"/>
    <n v="11.12"/>
    <n v="4.2"/>
  </r>
  <r>
    <s v="154-74-7179"/>
    <x v="2"/>
    <s v="Mandalay"/>
    <x v="1"/>
    <x v="1"/>
    <x v="3"/>
    <n v="54.45"/>
    <n v="1"/>
    <n v="2.72"/>
    <n v="57.17"/>
    <x v="84"/>
    <n v="2019"/>
    <x v="2"/>
    <x v="6"/>
    <x v="225"/>
    <x v="0"/>
    <n v="54.45"/>
    <n v="4.7600000000000003E-2"/>
    <n v="2.72"/>
    <n v="7.9"/>
  </r>
  <r>
    <s v="253-12-6086"/>
    <x v="0"/>
    <s v="Yangon"/>
    <x v="0"/>
    <x v="0"/>
    <x v="3"/>
    <n v="98.4"/>
    <n v="7"/>
    <n v="34.44"/>
    <n v="723.24"/>
    <x v="41"/>
    <n v="2019"/>
    <x v="1"/>
    <x v="6"/>
    <x v="31"/>
    <x v="2"/>
    <n v="688.8"/>
    <n v="4.7600000000000003E-2"/>
    <n v="34.44"/>
    <n v="8.6999999999999993"/>
  </r>
  <r>
    <s v="808-65-0703"/>
    <x v="1"/>
    <s v="Naypyitaw"/>
    <x v="1"/>
    <x v="1"/>
    <x v="2"/>
    <n v="35.47"/>
    <n v="4"/>
    <n v="7.09"/>
    <n v="148.97"/>
    <x v="86"/>
    <n v="2019"/>
    <x v="1"/>
    <x v="4"/>
    <x v="226"/>
    <x v="2"/>
    <n v="141.88"/>
    <n v="4.7600000000000003E-2"/>
    <n v="7.09"/>
    <n v="6.9"/>
  </r>
  <r>
    <s v="571-94-0759"/>
    <x v="2"/>
    <s v="Mandalay"/>
    <x v="0"/>
    <x v="0"/>
    <x v="4"/>
    <n v="74.599999999999994"/>
    <n v="10"/>
    <n v="37.299999999999997"/>
    <n v="783.3"/>
    <x v="66"/>
    <n v="2019"/>
    <x v="0"/>
    <x v="6"/>
    <x v="227"/>
    <x v="1"/>
    <n v="746"/>
    <n v="4.7600000000000003E-2"/>
    <n v="37.299999999999997"/>
    <n v="9.5"/>
  </r>
  <r>
    <s v="144-51-6085"/>
    <x v="0"/>
    <s v="Yangon"/>
    <x v="0"/>
    <x v="1"/>
    <x v="2"/>
    <n v="70.739999999999995"/>
    <n v="4"/>
    <n v="14.15"/>
    <n v="297.11"/>
    <x v="0"/>
    <n v="2019"/>
    <x v="0"/>
    <x v="0"/>
    <x v="228"/>
    <x v="2"/>
    <n v="282.95999999999998"/>
    <n v="4.7600000000000003E-2"/>
    <n v="14.15"/>
    <n v="4.4000000000000004"/>
  </r>
  <r>
    <s v="731-14-2199"/>
    <x v="0"/>
    <s v="Yangon"/>
    <x v="0"/>
    <x v="0"/>
    <x v="2"/>
    <n v="35.54"/>
    <n v="10"/>
    <n v="17.77"/>
    <n v="373.17"/>
    <x v="72"/>
    <n v="2019"/>
    <x v="0"/>
    <x v="1"/>
    <x v="229"/>
    <x v="0"/>
    <n v="355.4"/>
    <n v="4.7600000000000003E-2"/>
    <n v="17.77"/>
    <n v="7"/>
  </r>
  <r>
    <s v="783-09-1637"/>
    <x v="2"/>
    <s v="Mandalay"/>
    <x v="1"/>
    <x v="0"/>
    <x v="3"/>
    <n v="67.430000000000007"/>
    <n v="5"/>
    <n v="16.86"/>
    <n v="354.01"/>
    <x v="43"/>
    <n v="2019"/>
    <x v="1"/>
    <x v="5"/>
    <x v="230"/>
    <x v="0"/>
    <n v="337.15"/>
    <n v="4.7600000000000003E-2"/>
    <n v="16.86"/>
    <n v="6.3"/>
  </r>
  <r>
    <s v="687-15-1097"/>
    <x v="1"/>
    <s v="Naypyitaw"/>
    <x v="0"/>
    <x v="0"/>
    <x v="0"/>
    <n v="21.12"/>
    <n v="2"/>
    <n v="2.11"/>
    <n v="44.35"/>
    <x v="75"/>
    <n v="2019"/>
    <x v="0"/>
    <x v="4"/>
    <x v="151"/>
    <x v="1"/>
    <n v="42.24"/>
    <n v="4.7600000000000003E-2"/>
    <n v="2.11"/>
    <n v="9.6999999999999993"/>
  </r>
  <r>
    <s v="126-54-1082"/>
    <x v="0"/>
    <s v="Yangon"/>
    <x v="0"/>
    <x v="0"/>
    <x v="2"/>
    <n v="21.54"/>
    <n v="9"/>
    <n v="9.69"/>
    <n v="203.55"/>
    <x v="27"/>
    <n v="2019"/>
    <x v="0"/>
    <x v="3"/>
    <x v="231"/>
    <x v="2"/>
    <n v="193.86"/>
    <n v="4.7600000000000003E-2"/>
    <n v="9.69"/>
    <n v="8.8000000000000007"/>
  </r>
  <r>
    <s v="633-91-1052"/>
    <x v="0"/>
    <s v="Yangon"/>
    <x v="1"/>
    <x v="0"/>
    <x v="2"/>
    <n v="12.03"/>
    <n v="2"/>
    <n v="1.2"/>
    <n v="25.26"/>
    <x v="3"/>
    <n v="2019"/>
    <x v="0"/>
    <x v="2"/>
    <x v="232"/>
    <x v="1"/>
    <n v="24.06"/>
    <n v="4.7600000000000003E-2"/>
    <n v="1.2"/>
    <n v="5.0999999999999996"/>
  </r>
  <r>
    <s v="477-24-6490"/>
    <x v="2"/>
    <s v="Mandalay"/>
    <x v="1"/>
    <x v="0"/>
    <x v="0"/>
    <n v="99.71"/>
    <n v="6"/>
    <n v="29.91"/>
    <n v="628.16999999999996"/>
    <x v="84"/>
    <n v="2019"/>
    <x v="2"/>
    <x v="6"/>
    <x v="233"/>
    <x v="0"/>
    <n v="598.26"/>
    <n v="4.7600000000000003E-2"/>
    <n v="29.91"/>
    <n v="7.9"/>
  </r>
  <r>
    <s v="566-19-5475"/>
    <x v="2"/>
    <s v="Mandalay"/>
    <x v="1"/>
    <x v="1"/>
    <x v="5"/>
    <n v="47.97"/>
    <n v="7"/>
    <n v="16.79"/>
    <n v="352.58"/>
    <x v="27"/>
    <n v="2019"/>
    <x v="0"/>
    <x v="3"/>
    <x v="234"/>
    <x v="1"/>
    <n v="335.79"/>
    <n v="4.7600000000000003E-2"/>
    <n v="16.79"/>
    <n v="6.2"/>
  </r>
  <r>
    <s v="526-86-8552"/>
    <x v="1"/>
    <s v="Naypyitaw"/>
    <x v="0"/>
    <x v="0"/>
    <x v="2"/>
    <n v="21.82"/>
    <n v="10"/>
    <n v="10.91"/>
    <n v="229.11"/>
    <x v="27"/>
    <n v="2019"/>
    <x v="0"/>
    <x v="3"/>
    <x v="24"/>
    <x v="1"/>
    <n v="218.2"/>
    <n v="4.7600000000000003E-2"/>
    <n v="10.91"/>
    <n v="7.1"/>
  </r>
  <r>
    <s v="376-56-3573"/>
    <x v="1"/>
    <s v="Naypyitaw"/>
    <x v="1"/>
    <x v="0"/>
    <x v="5"/>
    <n v="95.42"/>
    <n v="4"/>
    <n v="19.079999999999998"/>
    <n v="400.76"/>
    <x v="30"/>
    <n v="2019"/>
    <x v="2"/>
    <x v="0"/>
    <x v="2"/>
    <x v="0"/>
    <n v="381.68"/>
    <n v="4.7600000000000003E-2"/>
    <n v="19.079999999999998"/>
    <n v="6.4"/>
  </r>
  <r>
    <s v="537-72-0426"/>
    <x v="1"/>
    <s v="Naypyitaw"/>
    <x v="0"/>
    <x v="1"/>
    <x v="5"/>
    <n v="70.989999999999995"/>
    <n v="10"/>
    <n v="35.5"/>
    <n v="745.4"/>
    <x v="80"/>
    <n v="2019"/>
    <x v="1"/>
    <x v="5"/>
    <x v="235"/>
    <x v="1"/>
    <n v="709.9"/>
    <n v="4.7600000000000003E-2"/>
    <n v="35.5"/>
    <n v="5.7"/>
  </r>
  <r>
    <s v="828-61-5674"/>
    <x v="0"/>
    <s v="Yangon"/>
    <x v="0"/>
    <x v="1"/>
    <x v="3"/>
    <n v="44.02"/>
    <n v="10"/>
    <n v="22.01"/>
    <n v="462.21"/>
    <x v="80"/>
    <n v="2019"/>
    <x v="1"/>
    <x v="5"/>
    <x v="129"/>
    <x v="2"/>
    <n v="440.2"/>
    <n v="4.7600000000000003E-2"/>
    <n v="22.01"/>
    <n v="9.6"/>
  </r>
  <r>
    <s v="136-08-6195"/>
    <x v="0"/>
    <s v="Yangon"/>
    <x v="1"/>
    <x v="0"/>
    <x v="2"/>
    <n v="69.959999999999994"/>
    <n v="8"/>
    <n v="27.98"/>
    <n v="587.66"/>
    <x v="42"/>
    <n v="2019"/>
    <x v="2"/>
    <x v="1"/>
    <x v="154"/>
    <x v="2"/>
    <n v="559.67999999999995"/>
    <n v="4.7600000000000003E-2"/>
    <n v="27.98"/>
    <n v="6.4"/>
  </r>
  <r>
    <s v="523-38-0215"/>
    <x v="1"/>
    <s v="Naypyitaw"/>
    <x v="1"/>
    <x v="1"/>
    <x v="2"/>
    <n v="37"/>
    <n v="1"/>
    <n v="1.85"/>
    <n v="38.85"/>
    <x v="43"/>
    <n v="2019"/>
    <x v="1"/>
    <x v="5"/>
    <x v="236"/>
    <x v="2"/>
    <n v="37"/>
    <n v="4.7600000000000003E-2"/>
    <n v="1.85"/>
    <n v="7.9"/>
  </r>
  <r>
    <s v="490-29-1201"/>
    <x v="0"/>
    <s v="Yangon"/>
    <x v="1"/>
    <x v="0"/>
    <x v="3"/>
    <n v="15.34"/>
    <n v="1"/>
    <n v="0.77"/>
    <n v="16.11"/>
    <x v="47"/>
    <n v="2019"/>
    <x v="0"/>
    <x v="2"/>
    <x v="237"/>
    <x v="1"/>
    <n v="15.34"/>
    <n v="4.7600000000000003E-2"/>
    <n v="0.77"/>
    <n v="6.5"/>
  </r>
  <r>
    <s v="667-92-0055"/>
    <x v="0"/>
    <s v="Yangon"/>
    <x v="0"/>
    <x v="1"/>
    <x v="0"/>
    <n v="99.83"/>
    <n v="6"/>
    <n v="29.95"/>
    <n v="628.92999999999995"/>
    <x v="31"/>
    <n v="2019"/>
    <x v="1"/>
    <x v="3"/>
    <x v="238"/>
    <x v="0"/>
    <n v="598.98"/>
    <n v="4.7600000000000003E-2"/>
    <n v="29.95"/>
    <n v="8.5"/>
  </r>
  <r>
    <s v="565-17-3836"/>
    <x v="0"/>
    <s v="Yangon"/>
    <x v="0"/>
    <x v="0"/>
    <x v="0"/>
    <n v="47.67"/>
    <n v="4"/>
    <n v="9.5299999999999994"/>
    <n v="200.21"/>
    <x v="41"/>
    <n v="2019"/>
    <x v="1"/>
    <x v="6"/>
    <x v="239"/>
    <x v="1"/>
    <n v="190.68"/>
    <n v="4.7600000000000003E-2"/>
    <n v="9.5299999999999994"/>
    <n v="9.1"/>
  </r>
  <r>
    <s v="498-41-1961"/>
    <x v="2"/>
    <s v="Mandalay"/>
    <x v="1"/>
    <x v="1"/>
    <x v="0"/>
    <n v="66.680000000000007"/>
    <n v="5"/>
    <n v="16.670000000000002"/>
    <n v="350.07"/>
    <x v="9"/>
    <n v="2019"/>
    <x v="2"/>
    <x v="5"/>
    <x v="240"/>
    <x v="1"/>
    <n v="333.4"/>
    <n v="4.7600000000000003E-2"/>
    <n v="16.670000000000002"/>
    <n v="7.6"/>
  </r>
  <r>
    <s v="593-95-4461"/>
    <x v="1"/>
    <s v="Naypyitaw"/>
    <x v="0"/>
    <x v="1"/>
    <x v="2"/>
    <n v="74.86"/>
    <n v="1"/>
    <n v="3.74"/>
    <n v="78.599999999999994"/>
    <x v="62"/>
    <n v="2019"/>
    <x v="1"/>
    <x v="2"/>
    <x v="32"/>
    <x v="1"/>
    <n v="74.86"/>
    <n v="4.7600000000000003E-2"/>
    <n v="3.74"/>
    <n v="6.9"/>
  </r>
  <r>
    <s v="226-71-3580"/>
    <x v="1"/>
    <s v="Naypyitaw"/>
    <x v="1"/>
    <x v="0"/>
    <x v="3"/>
    <n v="23.75"/>
    <n v="9"/>
    <n v="10.69"/>
    <n v="224.44"/>
    <x v="82"/>
    <n v="2019"/>
    <x v="0"/>
    <x v="4"/>
    <x v="110"/>
    <x v="1"/>
    <n v="213.75"/>
    <n v="4.7600000000000003E-2"/>
    <n v="10.69"/>
    <n v="9.5"/>
  </r>
  <r>
    <s v="283-79-9594"/>
    <x v="2"/>
    <s v="Mandalay"/>
    <x v="1"/>
    <x v="0"/>
    <x v="4"/>
    <n v="48.51"/>
    <n v="7"/>
    <n v="16.98"/>
    <n v="356.55"/>
    <x v="25"/>
    <n v="2019"/>
    <x v="0"/>
    <x v="1"/>
    <x v="241"/>
    <x v="2"/>
    <n v="339.57"/>
    <n v="4.7600000000000003E-2"/>
    <n v="16.98"/>
    <n v="5.2"/>
  </r>
  <r>
    <s v="430-60-3493"/>
    <x v="0"/>
    <s v="Yangon"/>
    <x v="0"/>
    <x v="0"/>
    <x v="2"/>
    <n v="94.88"/>
    <n v="7"/>
    <n v="33.21"/>
    <n v="697.37"/>
    <x v="36"/>
    <n v="2019"/>
    <x v="2"/>
    <x v="2"/>
    <x v="242"/>
    <x v="1"/>
    <n v="664.16"/>
    <n v="4.7600000000000003E-2"/>
    <n v="33.21"/>
    <n v="4.2"/>
  </r>
  <r>
    <s v="139-20-0155"/>
    <x v="2"/>
    <s v="Mandalay"/>
    <x v="0"/>
    <x v="1"/>
    <x v="1"/>
    <n v="40.299999999999997"/>
    <n v="10"/>
    <n v="20.149999999999999"/>
    <n v="423.15"/>
    <x v="46"/>
    <n v="2019"/>
    <x v="0"/>
    <x v="4"/>
    <x v="243"/>
    <x v="2"/>
    <n v="403"/>
    <n v="4.7600000000000003E-2"/>
    <n v="20.149999999999999"/>
    <n v="7"/>
  </r>
  <r>
    <s v="558-80-4082"/>
    <x v="1"/>
    <s v="Naypyitaw"/>
    <x v="1"/>
    <x v="1"/>
    <x v="1"/>
    <n v="27.85"/>
    <n v="7"/>
    <n v="9.75"/>
    <n v="204.7"/>
    <x v="86"/>
    <n v="2019"/>
    <x v="1"/>
    <x v="4"/>
    <x v="244"/>
    <x v="0"/>
    <n v="194.95"/>
    <n v="4.7600000000000003E-2"/>
    <n v="9.75"/>
    <n v="6"/>
  </r>
  <r>
    <s v="278-97-7759"/>
    <x v="0"/>
    <s v="Yangon"/>
    <x v="0"/>
    <x v="0"/>
    <x v="1"/>
    <n v="62.48"/>
    <n v="1"/>
    <n v="3.12"/>
    <n v="65.599999999999994"/>
    <x v="67"/>
    <n v="2019"/>
    <x v="2"/>
    <x v="3"/>
    <x v="245"/>
    <x v="1"/>
    <n v="62.48"/>
    <n v="4.7600000000000003E-2"/>
    <n v="3.12"/>
    <n v="4.7"/>
  </r>
  <r>
    <s v="316-68-6352"/>
    <x v="0"/>
    <s v="Yangon"/>
    <x v="0"/>
    <x v="0"/>
    <x v="4"/>
    <n v="36.36"/>
    <n v="2"/>
    <n v="3.64"/>
    <n v="76.36"/>
    <x v="18"/>
    <n v="2019"/>
    <x v="0"/>
    <x v="3"/>
    <x v="158"/>
    <x v="1"/>
    <n v="72.72"/>
    <n v="4.7600000000000003E-2"/>
    <n v="3.64"/>
    <n v="7.1"/>
  </r>
  <r>
    <s v="585-03-5943"/>
    <x v="2"/>
    <s v="Mandalay"/>
    <x v="1"/>
    <x v="1"/>
    <x v="0"/>
    <n v="18.11"/>
    <n v="10"/>
    <n v="9.06"/>
    <n v="190.16"/>
    <x v="45"/>
    <n v="2019"/>
    <x v="1"/>
    <x v="5"/>
    <x v="246"/>
    <x v="0"/>
    <n v="181.1"/>
    <n v="4.7600000000000003E-2"/>
    <n v="9.06"/>
    <n v="5.9"/>
  </r>
  <r>
    <s v="211-05-0490"/>
    <x v="1"/>
    <s v="Naypyitaw"/>
    <x v="0"/>
    <x v="0"/>
    <x v="1"/>
    <n v="51.92"/>
    <n v="5"/>
    <n v="12.98"/>
    <n v="272.58"/>
    <x v="2"/>
    <n v="2019"/>
    <x v="1"/>
    <x v="2"/>
    <x v="247"/>
    <x v="1"/>
    <n v="259.60000000000002"/>
    <n v="4.7600000000000003E-2"/>
    <n v="12.98"/>
    <n v="7.5"/>
  </r>
  <r>
    <s v="727-75-6477"/>
    <x v="1"/>
    <s v="Naypyitaw"/>
    <x v="1"/>
    <x v="1"/>
    <x v="1"/>
    <n v="28.84"/>
    <n v="4"/>
    <n v="5.77"/>
    <n v="121.13"/>
    <x v="14"/>
    <n v="2019"/>
    <x v="1"/>
    <x v="1"/>
    <x v="248"/>
    <x v="1"/>
    <n v="115.36"/>
    <n v="4.7600000000000003E-2"/>
    <n v="5.77"/>
    <n v="6.4"/>
  </r>
  <r>
    <s v="744-02-5987"/>
    <x v="0"/>
    <s v="Yangon"/>
    <x v="0"/>
    <x v="1"/>
    <x v="2"/>
    <n v="78.38"/>
    <n v="6"/>
    <n v="23.51"/>
    <n v="493.79"/>
    <x v="8"/>
    <n v="2019"/>
    <x v="0"/>
    <x v="4"/>
    <x v="249"/>
    <x v="0"/>
    <n v="470.28"/>
    <n v="4.7600000000000003E-2"/>
    <n v="23.51"/>
    <n v="5.8"/>
  </r>
  <r>
    <s v="307-83-9164"/>
    <x v="0"/>
    <s v="Yangon"/>
    <x v="0"/>
    <x v="1"/>
    <x v="2"/>
    <n v="60.01"/>
    <n v="4"/>
    <n v="12"/>
    <n v="252.04"/>
    <x v="25"/>
    <n v="2019"/>
    <x v="0"/>
    <x v="1"/>
    <x v="250"/>
    <x v="1"/>
    <n v="240.04"/>
    <n v="4.7600000000000003E-2"/>
    <n v="12"/>
    <n v="4.5"/>
  </r>
  <r>
    <s v="779-06-0012"/>
    <x v="1"/>
    <s v="Naypyitaw"/>
    <x v="0"/>
    <x v="0"/>
    <x v="2"/>
    <n v="88.61"/>
    <n v="1"/>
    <n v="4.43"/>
    <n v="93.04"/>
    <x v="64"/>
    <n v="2019"/>
    <x v="0"/>
    <x v="0"/>
    <x v="251"/>
    <x v="1"/>
    <n v="88.61"/>
    <n v="4.7600000000000003E-2"/>
    <n v="4.43"/>
    <n v="7.7"/>
  </r>
  <r>
    <s v="446-47-6729"/>
    <x v="1"/>
    <s v="Naypyitaw"/>
    <x v="1"/>
    <x v="1"/>
    <x v="5"/>
    <n v="99.82"/>
    <n v="2"/>
    <n v="9.98"/>
    <n v="209.62"/>
    <x v="56"/>
    <n v="2019"/>
    <x v="0"/>
    <x v="5"/>
    <x v="203"/>
    <x v="2"/>
    <n v="199.64"/>
    <n v="4.7600000000000003E-2"/>
    <n v="9.98"/>
    <n v="6.7"/>
  </r>
  <r>
    <s v="573-10-3877"/>
    <x v="2"/>
    <s v="Mandalay"/>
    <x v="0"/>
    <x v="1"/>
    <x v="0"/>
    <n v="39.01"/>
    <n v="1"/>
    <n v="1.95"/>
    <n v="40.96"/>
    <x v="41"/>
    <n v="2019"/>
    <x v="1"/>
    <x v="6"/>
    <x v="252"/>
    <x v="2"/>
    <n v="39.01"/>
    <n v="4.7600000000000003E-2"/>
    <n v="1.95"/>
    <n v="4.7"/>
  </r>
  <r>
    <s v="735-06-4124"/>
    <x v="1"/>
    <s v="Naypyitaw"/>
    <x v="1"/>
    <x v="1"/>
    <x v="4"/>
    <n v="48.61"/>
    <n v="1"/>
    <n v="2.4300000000000002"/>
    <n v="51.04"/>
    <x v="6"/>
    <n v="2019"/>
    <x v="2"/>
    <x v="3"/>
    <x v="26"/>
    <x v="1"/>
    <n v="48.61"/>
    <n v="4.7600000000000003E-2"/>
    <n v="2.4300000000000002"/>
    <n v="4.4000000000000004"/>
  </r>
  <r>
    <s v="439-54-7422"/>
    <x v="0"/>
    <s v="Yangon"/>
    <x v="1"/>
    <x v="0"/>
    <x v="1"/>
    <n v="51.19"/>
    <n v="4"/>
    <n v="10.24"/>
    <n v="215"/>
    <x v="79"/>
    <n v="2019"/>
    <x v="1"/>
    <x v="3"/>
    <x v="8"/>
    <x v="2"/>
    <n v="204.76"/>
    <n v="4.7600000000000003E-2"/>
    <n v="10.24"/>
    <n v="4.7"/>
  </r>
  <r>
    <s v="396-90-2219"/>
    <x v="2"/>
    <s v="Mandalay"/>
    <x v="1"/>
    <x v="0"/>
    <x v="1"/>
    <n v="14.96"/>
    <n v="8"/>
    <n v="5.98"/>
    <n v="125.66"/>
    <x v="55"/>
    <n v="2019"/>
    <x v="2"/>
    <x v="0"/>
    <x v="107"/>
    <x v="1"/>
    <n v="119.68"/>
    <n v="4.7600000000000003E-2"/>
    <n v="5.98"/>
    <n v="8.6"/>
  </r>
  <r>
    <s v="411-77-0180"/>
    <x v="0"/>
    <s v="Yangon"/>
    <x v="0"/>
    <x v="1"/>
    <x v="1"/>
    <n v="72.2"/>
    <n v="7"/>
    <n v="25.27"/>
    <n v="530.66999999999996"/>
    <x v="58"/>
    <n v="2019"/>
    <x v="1"/>
    <x v="6"/>
    <x v="253"/>
    <x v="0"/>
    <n v="505.4"/>
    <n v="4.7600000000000003E-2"/>
    <n v="25.27"/>
    <n v="4.3"/>
  </r>
  <r>
    <s v="286-01-5402"/>
    <x v="0"/>
    <s v="Yangon"/>
    <x v="1"/>
    <x v="0"/>
    <x v="3"/>
    <n v="40.229999999999997"/>
    <n v="7"/>
    <n v="14.08"/>
    <n v="295.69"/>
    <x v="73"/>
    <n v="2019"/>
    <x v="1"/>
    <x v="0"/>
    <x v="93"/>
    <x v="1"/>
    <n v="281.61"/>
    <n v="4.7600000000000003E-2"/>
    <n v="14.08"/>
    <n v="9.6"/>
  </r>
  <r>
    <s v="803-17-8013"/>
    <x v="0"/>
    <s v="Yangon"/>
    <x v="0"/>
    <x v="0"/>
    <x v="2"/>
    <n v="88.79"/>
    <n v="8"/>
    <n v="35.520000000000003"/>
    <n v="745.84"/>
    <x v="21"/>
    <n v="2019"/>
    <x v="2"/>
    <x v="2"/>
    <x v="254"/>
    <x v="1"/>
    <n v="710.32"/>
    <n v="4.7600000000000003E-2"/>
    <n v="35.520000000000003"/>
    <n v="4.0999999999999996"/>
  </r>
  <r>
    <s v="512-98-1403"/>
    <x v="0"/>
    <s v="Yangon"/>
    <x v="0"/>
    <x v="0"/>
    <x v="1"/>
    <n v="26.48"/>
    <n v="3"/>
    <n v="3.97"/>
    <n v="83.41"/>
    <x v="76"/>
    <n v="2019"/>
    <x v="1"/>
    <x v="4"/>
    <x v="21"/>
    <x v="0"/>
    <n v="79.44"/>
    <n v="4.7600000000000003E-2"/>
    <n v="3.97"/>
    <n v="4.7"/>
  </r>
  <r>
    <s v="848-42-2560"/>
    <x v="0"/>
    <s v="Yangon"/>
    <x v="1"/>
    <x v="0"/>
    <x v="5"/>
    <n v="81.91"/>
    <n v="2"/>
    <n v="8.19"/>
    <n v="172.01"/>
    <x v="19"/>
    <n v="2019"/>
    <x v="1"/>
    <x v="6"/>
    <x v="255"/>
    <x v="1"/>
    <n v="163.82"/>
    <n v="4.7600000000000003E-2"/>
    <n v="8.19"/>
    <n v="7.8"/>
  </r>
  <r>
    <s v="532-59-7201"/>
    <x v="2"/>
    <s v="Mandalay"/>
    <x v="0"/>
    <x v="1"/>
    <x v="3"/>
    <n v="79.930000000000007"/>
    <n v="6"/>
    <n v="23.98"/>
    <n v="503.56"/>
    <x v="82"/>
    <n v="2019"/>
    <x v="0"/>
    <x v="4"/>
    <x v="214"/>
    <x v="1"/>
    <n v="479.58"/>
    <n v="4.7600000000000003E-2"/>
    <n v="23.98"/>
    <n v="5.5"/>
  </r>
  <r>
    <s v="181-94-6432"/>
    <x v="1"/>
    <s v="Naypyitaw"/>
    <x v="0"/>
    <x v="1"/>
    <x v="5"/>
    <n v="69.33"/>
    <n v="2"/>
    <n v="6.93"/>
    <n v="145.59"/>
    <x v="63"/>
    <n v="2019"/>
    <x v="2"/>
    <x v="6"/>
    <x v="256"/>
    <x v="0"/>
    <n v="138.66"/>
    <n v="4.7600000000000003E-2"/>
    <n v="6.93"/>
    <n v="9.6999999999999993"/>
  </r>
  <r>
    <s v="870-76-1733"/>
    <x v="0"/>
    <s v="Yangon"/>
    <x v="0"/>
    <x v="0"/>
    <x v="4"/>
    <n v="14.23"/>
    <n v="5"/>
    <n v="3.56"/>
    <n v="74.709999999999994"/>
    <x v="60"/>
    <n v="2019"/>
    <x v="2"/>
    <x v="1"/>
    <x v="257"/>
    <x v="2"/>
    <n v="71.150000000000006"/>
    <n v="4.7600000000000003E-2"/>
    <n v="3.56"/>
    <n v="4.4000000000000004"/>
  </r>
  <r>
    <s v="423-64-4619"/>
    <x v="0"/>
    <s v="Yangon"/>
    <x v="0"/>
    <x v="0"/>
    <x v="0"/>
    <n v="15.55"/>
    <n v="9"/>
    <n v="7"/>
    <n v="146.94999999999999"/>
    <x v="37"/>
    <n v="2019"/>
    <x v="1"/>
    <x v="4"/>
    <x v="258"/>
    <x v="1"/>
    <n v="139.94999999999999"/>
    <n v="4.7600000000000003E-2"/>
    <n v="7"/>
    <n v="5"/>
  </r>
  <r>
    <s v="227-07-4446"/>
    <x v="1"/>
    <s v="Naypyitaw"/>
    <x v="0"/>
    <x v="0"/>
    <x v="1"/>
    <n v="78.13"/>
    <n v="10"/>
    <n v="39.07"/>
    <n v="820.37"/>
    <x v="34"/>
    <n v="2019"/>
    <x v="2"/>
    <x v="2"/>
    <x v="259"/>
    <x v="1"/>
    <n v="781.3"/>
    <n v="4.7600000000000003E-2"/>
    <n v="39.07"/>
    <n v="4.4000000000000004"/>
  </r>
  <r>
    <s v="174-36-3675"/>
    <x v="1"/>
    <s v="Naypyitaw"/>
    <x v="0"/>
    <x v="1"/>
    <x v="4"/>
    <n v="99.37"/>
    <n v="2"/>
    <n v="9.94"/>
    <n v="208.68"/>
    <x v="44"/>
    <n v="2019"/>
    <x v="2"/>
    <x v="4"/>
    <x v="260"/>
    <x v="1"/>
    <n v="198.74"/>
    <n v="4.7600000000000003E-2"/>
    <n v="9.94"/>
    <n v="5.2"/>
  </r>
  <r>
    <s v="428-83-5800"/>
    <x v="1"/>
    <s v="Naypyitaw"/>
    <x v="0"/>
    <x v="0"/>
    <x v="4"/>
    <n v="21.08"/>
    <n v="3"/>
    <n v="3.16"/>
    <n v="66.400000000000006"/>
    <x v="57"/>
    <n v="2019"/>
    <x v="2"/>
    <x v="0"/>
    <x v="12"/>
    <x v="1"/>
    <n v="63.24"/>
    <n v="4.7600000000000003E-2"/>
    <n v="3.16"/>
    <n v="7.3"/>
  </r>
  <r>
    <s v="603-07-0961"/>
    <x v="1"/>
    <s v="Naypyitaw"/>
    <x v="0"/>
    <x v="1"/>
    <x v="1"/>
    <n v="74.790000000000006"/>
    <n v="5"/>
    <n v="18.7"/>
    <n v="392.65"/>
    <x v="8"/>
    <n v="2019"/>
    <x v="0"/>
    <x v="4"/>
    <x v="261"/>
    <x v="1"/>
    <n v="373.95"/>
    <n v="4.7600000000000003E-2"/>
    <n v="18.7"/>
    <n v="4.9000000000000004"/>
  </r>
  <r>
    <s v="704-20-4138"/>
    <x v="1"/>
    <s v="Naypyitaw"/>
    <x v="0"/>
    <x v="0"/>
    <x v="0"/>
    <n v="29.67"/>
    <n v="7"/>
    <n v="10.38"/>
    <n v="218.07"/>
    <x v="16"/>
    <n v="2019"/>
    <x v="1"/>
    <x v="3"/>
    <x v="262"/>
    <x v="2"/>
    <n v="207.69"/>
    <n v="4.7600000000000003E-2"/>
    <n v="10.38"/>
    <n v="8.1"/>
  </r>
  <r>
    <s v="787-15-1757"/>
    <x v="1"/>
    <s v="Naypyitaw"/>
    <x v="0"/>
    <x v="1"/>
    <x v="0"/>
    <n v="44.07"/>
    <n v="4"/>
    <n v="8.81"/>
    <n v="185.09"/>
    <x v="67"/>
    <n v="2019"/>
    <x v="2"/>
    <x v="3"/>
    <x v="235"/>
    <x v="0"/>
    <n v="176.28"/>
    <n v="4.7600000000000003E-2"/>
    <n v="8.81"/>
    <n v="8.4"/>
  </r>
  <r>
    <s v="649-11-3678"/>
    <x v="1"/>
    <s v="Naypyitaw"/>
    <x v="1"/>
    <x v="0"/>
    <x v="4"/>
    <n v="22.93"/>
    <n v="9"/>
    <n v="10.32"/>
    <n v="216.69"/>
    <x v="84"/>
    <n v="2019"/>
    <x v="2"/>
    <x v="6"/>
    <x v="263"/>
    <x v="1"/>
    <n v="206.37"/>
    <n v="4.7600000000000003E-2"/>
    <n v="10.32"/>
    <n v="5.5"/>
  </r>
  <r>
    <s v="622-20-1945"/>
    <x v="1"/>
    <s v="Naypyitaw"/>
    <x v="1"/>
    <x v="0"/>
    <x v="0"/>
    <n v="39.42"/>
    <n v="1"/>
    <n v="1.97"/>
    <n v="41.39"/>
    <x v="68"/>
    <n v="2019"/>
    <x v="0"/>
    <x v="1"/>
    <x v="264"/>
    <x v="1"/>
    <n v="39.42"/>
    <n v="4.7600000000000003E-2"/>
    <n v="1.97"/>
    <n v="8.4"/>
  </r>
  <r>
    <s v="372-94-8041"/>
    <x v="0"/>
    <s v="Yangon"/>
    <x v="1"/>
    <x v="1"/>
    <x v="0"/>
    <n v="15.26"/>
    <n v="6"/>
    <n v="4.58"/>
    <n v="96.14"/>
    <x v="42"/>
    <n v="2019"/>
    <x v="2"/>
    <x v="1"/>
    <x v="172"/>
    <x v="0"/>
    <n v="91.56"/>
    <n v="4.7600000000000003E-2"/>
    <n v="4.58"/>
    <n v="9.8000000000000007"/>
  </r>
  <r>
    <s v="563-91-7120"/>
    <x v="0"/>
    <s v="Yangon"/>
    <x v="1"/>
    <x v="0"/>
    <x v="5"/>
    <n v="61.77"/>
    <n v="5"/>
    <n v="15.44"/>
    <n v="324.29000000000002"/>
    <x v="1"/>
    <n v="2019"/>
    <x v="1"/>
    <x v="1"/>
    <x v="265"/>
    <x v="1"/>
    <n v="308.85000000000002"/>
    <n v="4.7600000000000003E-2"/>
    <n v="15.44"/>
    <n v="6.7"/>
  </r>
  <r>
    <s v="746-54-5508"/>
    <x v="0"/>
    <s v="Yangon"/>
    <x v="1"/>
    <x v="1"/>
    <x v="2"/>
    <n v="21.52"/>
    <n v="6"/>
    <n v="6.46"/>
    <n v="135.58000000000001"/>
    <x v="29"/>
    <n v="2019"/>
    <x v="0"/>
    <x v="4"/>
    <x v="266"/>
    <x v="2"/>
    <n v="129.12"/>
    <n v="4.7600000000000003E-2"/>
    <n v="6.46"/>
    <n v="9.4"/>
  </r>
  <r>
    <s v="276-54-0879"/>
    <x v="2"/>
    <s v="Mandalay"/>
    <x v="1"/>
    <x v="1"/>
    <x v="3"/>
    <n v="97.74"/>
    <n v="4"/>
    <n v="19.55"/>
    <n v="410.51"/>
    <x v="41"/>
    <n v="2019"/>
    <x v="1"/>
    <x v="6"/>
    <x v="267"/>
    <x v="0"/>
    <n v="390.96"/>
    <n v="4.7600000000000003E-2"/>
    <n v="19.55"/>
    <n v="6.4"/>
  </r>
  <r>
    <s v="815-11-1168"/>
    <x v="0"/>
    <s v="Yangon"/>
    <x v="0"/>
    <x v="1"/>
    <x v="4"/>
    <n v="99.78"/>
    <n v="5"/>
    <n v="24.95"/>
    <n v="523.85"/>
    <x v="11"/>
    <n v="2019"/>
    <x v="1"/>
    <x v="0"/>
    <x v="268"/>
    <x v="1"/>
    <n v="498.9"/>
    <n v="4.7600000000000003E-2"/>
    <n v="24.95"/>
    <n v="5.4"/>
  </r>
  <r>
    <s v="719-76-3868"/>
    <x v="1"/>
    <s v="Naypyitaw"/>
    <x v="0"/>
    <x v="1"/>
    <x v="4"/>
    <n v="94.26"/>
    <n v="4"/>
    <n v="18.850000000000001"/>
    <n v="395.89"/>
    <x v="41"/>
    <n v="2019"/>
    <x v="1"/>
    <x v="6"/>
    <x v="269"/>
    <x v="1"/>
    <n v="377.04"/>
    <n v="4.7600000000000003E-2"/>
    <n v="18.850000000000001"/>
    <n v="8.6"/>
  </r>
  <r>
    <s v="730-61-8757"/>
    <x v="2"/>
    <s v="Mandalay"/>
    <x v="0"/>
    <x v="1"/>
    <x v="0"/>
    <n v="51.13"/>
    <n v="4"/>
    <n v="10.23"/>
    <n v="214.75"/>
    <x v="25"/>
    <n v="2019"/>
    <x v="0"/>
    <x v="1"/>
    <x v="41"/>
    <x v="2"/>
    <n v="204.52"/>
    <n v="4.7600000000000003E-2"/>
    <n v="10.23"/>
    <n v="4"/>
  </r>
  <r>
    <s v="340-66-0321"/>
    <x v="0"/>
    <s v="Yangon"/>
    <x v="0"/>
    <x v="1"/>
    <x v="1"/>
    <n v="36.36"/>
    <n v="4"/>
    <n v="7.27"/>
    <n v="152.71"/>
    <x v="5"/>
    <n v="2019"/>
    <x v="1"/>
    <x v="3"/>
    <x v="270"/>
    <x v="1"/>
    <n v="145.44"/>
    <n v="4.7600000000000003E-2"/>
    <n v="7.27"/>
    <n v="7.6"/>
  </r>
  <r>
    <s v="868-81-1752"/>
    <x v="2"/>
    <s v="Mandalay"/>
    <x v="1"/>
    <x v="1"/>
    <x v="2"/>
    <n v="22.02"/>
    <n v="9"/>
    <n v="9.91"/>
    <n v="208.09"/>
    <x v="13"/>
    <n v="2019"/>
    <x v="2"/>
    <x v="4"/>
    <x v="271"/>
    <x v="1"/>
    <n v="198.18"/>
    <n v="4.7600000000000003E-2"/>
    <n v="9.91"/>
    <n v="6.8"/>
  </r>
  <r>
    <s v="634-97-8956"/>
    <x v="0"/>
    <s v="Yangon"/>
    <x v="1"/>
    <x v="1"/>
    <x v="4"/>
    <n v="32.9"/>
    <n v="3"/>
    <n v="4.9400000000000004"/>
    <n v="103.64"/>
    <x v="21"/>
    <n v="2019"/>
    <x v="2"/>
    <x v="2"/>
    <x v="272"/>
    <x v="2"/>
    <n v="98.7"/>
    <n v="4.7600000000000003E-2"/>
    <n v="4.9400000000000004"/>
    <n v="9.1"/>
  </r>
  <r>
    <s v="566-71-1091"/>
    <x v="0"/>
    <s v="Yangon"/>
    <x v="1"/>
    <x v="1"/>
    <x v="5"/>
    <n v="77.02"/>
    <n v="5"/>
    <n v="19.260000000000002"/>
    <n v="404.36"/>
    <x v="36"/>
    <n v="2019"/>
    <x v="2"/>
    <x v="2"/>
    <x v="273"/>
    <x v="1"/>
    <n v="385.1"/>
    <n v="4.7600000000000003E-2"/>
    <n v="19.260000000000002"/>
    <n v="5.5"/>
  </r>
  <r>
    <s v="442-48-3607"/>
    <x v="0"/>
    <s v="Yangon"/>
    <x v="0"/>
    <x v="1"/>
    <x v="4"/>
    <n v="23.48"/>
    <n v="2"/>
    <n v="2.35"/>
    <n v="49.31"/>
    <x v="86"/>
    <n v="2019"/>
    <x v="1"/>
    <x v="4"/>
    <x v="274"/>
    <x v="2"/>
    <n v="46.96"/>
    <n v="4.7600000000000003E-2"/>
    <n v="2.35"/>
    <n v="7.9"/>
  </r>
  <r>
    <s v="835-16-0096"/>
    <x v="1"/>
    <s v="Naypyitaw"/>
    <x v="0"/>
    <x v="1"/>
    <x v="3"/>
    <n v="14.7"/>
    <n v="5"/>
    <n v="3.68"/>
    <n v="77.180000000000007"/>
    <x v="62"/>
    <n v="2019"/>
    <x v="1"/>
    <x v="2"/>
    <x v="128"/>
    <x v="0"/>
    <n v="73.5"/>
    <n v="4.7600000000000003E-2"/>
    <n v="3.68"/>
    <n v="8.5"/>
  </r>
  <r>
    <s v="527-09-6272"/>
    <x v="0"/>
    <s v="Yangon"/>
    <x v="0"/>
    <x v="0"/>
    <x v="1"/>
    <n v="28.45"/>
    <n v="5"/>
    <n v="7.11"/>
    <n v="149.36000000000001"/>
    <x v="76"/>
    <n v="2019"/>
    <x v="1"/>
    <x v="4"/>
    <x v="79"/>
    <x v="2"/>
    <n v="142.25"/>
    <n v="4.7600000000000003E-2"/>
    <n v="7.11"/>
    <n v="9.1"/>
  </r>
  <r>
    <s v="898-04-2717"/>
    <x v="0"/>
    <s v="Yangon"/>
    <x v="1"/>
    <x v="1"/>
    <x v="5"/>
    <n v="76.400000000000006"/>
    <n v="9"/>
    <n v="34.380000000000003"/>
    <n v="721.98"/>
    <x v="35"/>
    <n v="2019"/>
    <x v="1"/>
    <x v="6"/>
    <x v="275"/>
    <x v="0"/>
    <n v="687.6"/>
    <n v="4.7600000000000003E-2"/>
    <n v="34.380000000000003"/>
    <n v="7.5"/>
  </r>
  <r>
    <s v="692-27-8933"/>
    <x v="2"/>
    <s v="Mandalay"/>
    <x v="1"/>
    <x v="0"/>
    <x v="3"/>
    <n v="57.95"/>
    <n v="6"/>
    <n v="17.39"/>
    <n v="365.09"/>
    <x v="7"/>
    <n v="2019"/>
    <x v="2"/>
    <x v="2"/>
    <x v="276"/>
    <x v="1"/>
    <n v="347.7"/>
    <n v="4.7600000000000003E-2"/>
    <n v="17.39"/>
    <n v="5.2"/>
  </r>
  <r>
    <s v="633-09-3463"/>
    <x v="1"/>
    <s v="Naypyitaw"/>
    <x v="1"/>
    <x v="0"/>
    <x v="1"/>
    <n v="47.65"/>
    <n v="3"/>
    <n v="7.15"/>
    <n v="150.1"/>
    <x v="61"/>
    <n v="2019"/>
    <x v="1"/>
    <x v="4"/>
    <x v="187"/>
    <x v="2"/>
    <n v="142.94999999999999"/>
    <n v="4.7600000000000003E-2"/>
    <n v="7.15"/>
    <n v="9.5"/>
  </r>
  <r>
    <s v="374-17-3652"/>
    <x v="2"/>
    <s v="Mandalay"/>
    <x v="0"/>
    <x v="0"/>
    <x v="4"/>
    <n v="42.82"/>
    <n v="9"/>
    <n v="19.27"/>
    <n v="404.65"/>
    <x v="63"/>
    <n v="2019"/>
    <x v="2"/>
    <x v="6"/>
    <x v="108"/>
    <x v="2"/>
    <n v="385.38"/>
    <n v="4.7600000000000003E-2"/>
    <n v="19.27"/>
    <n v="8.9"/>
  </r>
  <r>
    <s v="378-07-7001"/>
    <x v="2"/>
    <s v="Mandalay"/>
    <x v="0"/>
    <x v="1"/>
    <x v="1"/>
    <n v="48.09"/>
    <n v="3"/>
    <n v="7.21"/>
    <n v="151.47999999999999"/>
    <x v="34"/>
    <n v="2019"/>
    <x v="2"/>
    <x v="2"/>
    <x v="136"/>
    <x v="2"/>
    <n v="144.27000000000001"/>
    <n v="4.7600000000000003E-2"/>
    <n v="7.21"/>
    <n v="7.8"/>
  </r>
  <r>
    <s v="433-75-6987"/>
    <x v="2"/>
    <s v="Mandalay"/>
    <x v="0"/>
    <x v="0"/>
    <x v="0"/>
    <n v="55.97"/>
    <n v="7"/>
    <n v="19.59"/>
    <n v="411.38"/>
    <x v="19"/>
    <n v="2019"/>
    <x v="1"/>
    <x v="6"/>
    <x v="216"/>
    <x v="0"/>
    <n v="391.79"/>
    <n v="4.7600000000000003E-2"/>
    <n v="19.59"/>
    <n v="8.9"/>
  </r>
  <r>
    <s v="873-95-4984"/>
    <x v="2"/>
    <s v="Mandalay"/>
    <x v="0"/>
    <x v="0"/>
    <x v="0"/>
    <n v="76.900000000000006"/>
    <n v="7"/>
    <n v="26.92"/>
    <n v="565.22"/>
    <x v="42"/>
    <n v="2019"/>
    <x v="2"/>
    <x v="1"/>
    <x v="277"/>
    <x v="1"/>
    <n v="538.29999999999995"/>
    <n v="4.7600000000000003E-2"/>
    <n v="26.92"/>
    <n v="7.7"/>
  </r>
  <r>
    <s v="416-13-5917"/>
    <x v="1"/>
    <s v="Naypyitaw"/>
    <x v="1"/>
    <x v="0"/>
    <x v="4"/>
    <n v="97.03"/>
    <n v="5"/>
    <n v="24.26"/>
    <n v="509.41"/>
    <x v="74"/>
    <n v="2019"/>
    <x v="0"/>
    <x v="5"/>
    <x v="75"/>
    <x v="0"/>
    <n v="485.15"/>
    <n v="4.7600000000000003E-2"/>
    <n v="24.26"/>
    <n v="9.3000000000000007"/>
  </r>
  <r>
    <s v="150-89-8043"/>
    <x v="0"/>
    <s v="Yangon"/>
    <x v="1"/>
    <x v="1"/>
    <x v="3"/>
    <n v="44.65"/>
    <n v="3"/>
    <n v="6.7"/>
    <n v="140.65"/>
    <x v="44"/>
    <n v="2019"/>
    <x v="2"/>
    <x v="4"/>
    <x v="278"/>
    <x v="1"/>
    <n v="133.94999999999999"/>
    <n v="4.7600000000000003E-2"/>
    <n v="6.7"/>
    <n v="6.2"/>
  </r>
  <r>
    <s v="135-84-8019"/>
    <x v="0"/>
    <s v="Yangon"/>
    <x v="1"/>
    <x v="0"/>
    <x v="5"/>
    <n v="77.930000000000007"/>
    <n v="9"/>
    <n v="35.07"/>
    <n v="736.44"/>
    <x v="33"/>
    <n v="2019"/>
    <x v="2"/>
    <x v="5"/>
    <x v="279"/>
    <x v="0"/>
    <n v="701.37"/>
    <n v="4.7600000000000003E-2"/>
    <n v="35.07"/>
    <n v="7.6"/>
  </r>
  <r>
    <s v="441-94-7118"/>
    <x v="0"/>
    <s v="Yangon"/>
    <x v="0"/>
    <x v="1"/>
    <x v="1"/>
    <n v="71.95"/>
    <n v="1"/>
    <n v="3.6"/>
    <n v="75.55"/>
    <x v="87"/>
    <n v="2019"/>
    <x v="2"/>
    <x v="3"/>
    <x v="280"/>
    <x v="1"/>
    <n v="71.95"/>
    <n v="4.7600000000000003E-2"/>
    <n v="3.6"/>
    <n v="7.3"/>
  </r>
  <r>
    <s v="725-96-3778"/>
    <x v="1"/>
    <s v="Naypyitaw"/>
    <x v="0"/>
    <x v="0"/>
    <x v="2"/>
    <n v="89.25"/>
    <n v="8"/>
    <n v="35.700000000000003"/>
    <n v="749.7"/>
    <x v="40"/>
    <n v="2019"/>
    <x v="0"/>
    <x v="2"/>
    <x v="173"/>
    <x v="1"/>
    <n v="714"/>
    <n v="4.7600000000000003E-2"/>
    <n v="35.700000000000003"/>
    <n v="4.7"/>
  </r>
  <r>
    <s v="531-80-1784"/>
    <x v="0"/>
    <s v="Yangon"/>
    <x v="1"/>
    <x v="1"/>
    <x v="1"/>
    <n v="26.02"/>
    <n v="7"/>
    <n v="9.11"/>
    <n v="191.25"/>
    <x v="61"/>
    <n v="2019"/>
    <x v="1"/>
    <x v="4"/>
    <x v="180"/>
    <x v="1"/>
    <n v="182.14"/>
    <n v="4.7600000000000003E-2"/>
    <n v="9.11"/>
    <n v="5.0999999999999996"/>
  </r>
  <r>
    <s v="400-45-1220"/>
    <x v="2"/>
    <s v="Mandalay"/>
    <x v="1"/>
    <x v="0"/>
    <x v="0"/>
    <n v="13.5"/>
    <n v="10"/>
    <n v="6.75"/>
    <n v="141.75"/>
    <x v="33"/>
    <n v="2019"/>
    <x v="2"/>
    <x v="5"/>
    <x v="281"/>
    <x v="2"/>
    <n v="135"/>
    <n v="4.7600000000000003E-2"/>
    <n v="6.75"/>
    <n v="4.8"/>
  </r>
  <r>
    <s v="860-79-0874"/>
    <x v="1"/>
    <s v="Naypyitaw"/>
    <x v="0"/>
    <x v="0"/>
    <x v="5"/>
    <n v="99.3"/>
    <n v="10"/>
    <n v="49.65"/>
    <n v="1042.6500000000001"/>
    <x v="42"/>
    <n v="2019"/>
    <x v="2"/>
    <x v="1"/>
    <x v="222"/>
    <x v="2"/>
    <n v="993"/>
    <n v="4.7600000000000003E-2"/>
    <n v="49.65"/>
    <n v="6.6"/>
  </r>
  <r>
    <s v="834-61-8124"/>
    <x v="0"/>
    <s v="Yangon"/>
    <x v="1"/>
    <x v="1"/>
    <x v="1"/>
    <n v="51.69"/>
    <n v="7"/>
    <n v="18.09"/>
    <n v="379.92"/>
    <x v="53"/>
    <n v="2019"/>
    <x v="0"/>
    <x v="0"/>
    <x v="282"/>
    <x v="1"/>
    <n v="361.83"/>
    <n v="4.7600000000000003E-2"/>
    <n v="18.09"/>
    <n v="5.5"/>
  </r>
  <r>
    <s v="115-99-4379"/>
    <x v="2"/>
    <s v="Mandalay"/>
    <x v="0"/>
    <x v="0"/>
    <x v="5"/>
    <n v="54.73"/>
    <n v="7"/>
    <n v="19.16"/>
    <n v="402.27"/>
    <x v="86"/>
    <n v="2019"/>
    <x v="1"/>
    <x v="4"/>
    <x v="283"/>
    <x v="2"/>
    <n v="383.11"/>
    <n v="4.7600000000000003E-2"/>
    <n v="19.16"/>
    <n v="8.5"/>
  </r>
  <r>
    <s v="565-67-6697"/>
    <x v="2"/>
    <s v="Mandalay"/>
    <x v="0"/>
    <x v="1"/>
    <x v="2"/>
    <n v="27"/>
    <n v="9"/>
    <n v="12.15"/>
    <n v="255.15"/>
    <x v="22"/>
    <n v="2019"/>
    <x v="1"/>
    <x v="0"/>
    <x v="249"/>
    <x v="1"/>
    <n v="243"/>
    <n v="4.7600000000000003E-2"/>
    <n v="12.15"/>
    <n v="4.8"/>
  </r>
  <r>
    <s v="320-49-6392"/>
    <x v="1"/>
    <s v="Naypyitaw"/>
    <x v="1"/>
    <x v="0"/>
    <x v="1"/>
    <n v="30.24"/>
    <n v="1"/>
    <n v="1.51"/>
    <n v="31.75"/>
    <x v="31"/>
    <n v="2019"/>
    <x v="1"/>
    <x v="3"/>
    <x v="284"/>
    <x v="1"/>
    <n v="30.24"/>
    <n v="4.7600000000000003E-2"/>
    <n v="1.51"/>
    <n v="8.4"/>
  </r>
  <r>
    <s v="889-04-9723"/>
    <x v="2"/>
    <s v="Mandalay"/>
    <x v="0"/>
    <x v="0"/>
    <x v="4"/>
    <n v="89.14"/>
    <n v="4"/>
    <n v="17.829999999999998"/>
    <n v="374.39"/>
    <x v="27"/>
    <n v="2019"/>
    <x v="0"/>
    <x v="3"/>
    <x v="22"/>
    <x v="2"/>
    <n v="356.56"/>
    <n v="4.7600000000000003E-2"/>
    <n v="17.829999999999998"/>
    <n v="7.8"/>
  </r>
  <r>
    <s v="632-90-0281"/>
    <x v="1"/>
    <s v="Naypyitaw"/>
    <x v="1"/>
    <x v="0"/>
    <x v="5"/>
    <n v="37.549999999999997"/>
    <n v="10"/>
    <n v="18.78"/>
    <n v="394.28"/>
    <x v="1"/>
    <n v="2019"/>
    <x v="1"/>
    <x v="1"/>
    <x v="285"/>
    <x v="2"/>
    <n v="375.5"/>
    <n v="4.7600000000000003E-2"/>
    <n v="18.78"/>
    <n v="9.3000000000000007"/>
  </r>
  <r>
    <s v="554-42-2417"/>
    <x v="1"/>
    <s v="Naypyitaw"/>
    <x v="1"/>
    <x v="0"/>
    <x v="3"/>
    <n v="95.44"/>
    <n v="10"/>
    <n v="47.72"/>
    <n v="1002.12"/>
    <x v="51"/>
    <n v="2019"/>
    <x v="0"/>
    <x v="5"/>
    <x v="286"/>
    <x v="1"/>
    <n v="954.4"/>
    <n v="4.7600000000000003E-2"/>
    <n v="47.72"/>
    <n v="5.2"/>
  </r>
  <r>
    <s v="453-63-6187"/>
    <x v="2"/>
    <s v="Mandalay"/>
    <x v="1"/>
    <x v="1"/>
    <x v="1"/>
    <n v="27.5"/>
    <n v="3"/>
    <n v="4.13"/>
    <n v="86.63"/>
    <x v="59"/>
    <n v="2019"/>
    <x v="1"/>
    <x v="1"/>
    <x v="287"/>
    <x v="0"/>
    <n v="82.5"/>
    <n v="4.7600000000000003E-2"/>
    <n v="4.13"/>
    <n v="6.5"/>
  </r>
  <r>
    <s v="578-80-7669"/>
    <x v="2"/>
    <s v="Mandalay"/>
    <x v="1"/>
    <x v="1"/>
    <x v="3"/>
    <n v="74.97"/>
    <n v="1"/>
    <n v="3.75"/>
    <n v="78.72"/>
    <x v="32"/>
    <n v="2019"/>
    <x v="1"/>
    <x v="0"/>
    <x v="288"/>
    <x v="1"/>
    <n v="74.97"/>
    <n v="4.7600000000000003E-2"/>
    <n v="3.75"/>
    <n v="5.6"/>
  </r>
  <r>
    <s v="612-36-5536"/>
    <x v="0"/>
    <s v="Yangon"/>
    <x v="0"/>
    <x v="1"/>
    <x v="4"/>
    <n v="80.959999999999994"/>
    <n v="8"/>
    <n v="32.380000000000003"/>
    <n v="680.06"/>
    <x v="21"/>
    <n v="2019"/>
    <x v="2"/>
    <x v="2"/>
    <x v="289"/>
    <x v="2"/>
    <n v="647.67999999999995"/>
    <n v="4.7600000000000003E-2"/>
    <n v="32.380000000000003"/>
    <n v="7.4"/>
  </r>
  <r>
    <s v="605-72-4132"/>
    <x v="1"/>
    <s v="Naypyitaw"/>
    <x v="1"/>
    <x v="0"/>
    <x v="4"/>
    <n v="94.47"/>
    <n v="8"/>
    <n v="37.79"/>
    <n v="793.55"/>
    <x v="33"/>
    <n v="2019"/>
    <x v="2"/>
    <x v="5"/>
    <x v="290"/>
    <x v="1"/>
    <n v="755.76"/>
    <n v="4.7600000000000003E-2"/>
    <n v="37.79"/>
    <n v="9.1"/>
  </r>
  <r>
    <s v="471-41-2823"/>
    <x v="1"/>
    <s v="Naypyitaw"/>
    <x v="1"/>
    <x v="1"/>
    <x v="4"/>
    <n v="99.79"/>
    <n v="2"/>
    <n v="9.98"/>
    <n v="209.56"/>
    <x v="37"/>
    <n v="2019"/>
    <x v="1"/>
    <x v="4"/>
    <x v="291"/>
    <x v="0"/>
    <n v="199.58"/>
    <n v="4.7600000000000003E-2"/>
    <n v="9.98"/>
    <n v="8"/>
  </r>
  <r>
    <s v="462-67-9126"/>
    <x v="0"/>
    <s v="Yangon"/>
    <x v="1"/>
    <x v="1"/>
    <x v="2"/>
    <n v="73.22"/>
    <n v="6"/>
    <n v="21.97"/>
    <n v="461.29"/>
    <x v="18"/>
    <n v="2019"/>
    <x v="0"/>
    <x v="3"/>
    <x v="292"/>
    <x v="1"/>
    <n v="439.32"/>
    <n v="4.7600000000000003E-2"/>
    <n v="21.97"/>
    <n v="7.2"/>
  </r>
  <r>
    <s v="272-27-9238"/>
    <x v="1"/>
    <s v="Naypyitaw"/>
    <x v="1"/>
    <x v="0"/>
    <x v="4"/>
    <n v="41.24"/>
    <n v="4"/>
    <n v="8.25"/>
    <n v="173.21"/>
    <x v="88"/>
    <n v="2019"/>
    <x v="2"/>
    <x v="6"/>
    <x v="293"/>
    <x v="1"/>
    <n v="164.96"/>
    <n v="4.7600000000000003E-2"/>
    <n v="8.25"/>
    <n v="7.1"/>
  </r>
  <r>
    <s v="834-25-9262"/>
    <x v="1"/>
    <s v="Naypyitaw"/>
    <x v="1"/>
    <x v="0"/>
    <x v="5"/>
    <n v="81.680000000000007"/>
    <n v="4"/>
    <n v="16.34"/>
    <n v="343.06"/>
    <x v="47"/>
    <n v="2019"/>
    <x v="0"/>
    <x v="2"/>
    <x v="294"/>
    <x v="1"/>
    <n v="326.72000000000003"/>
    <n v="4.7600000000000003E-2"/>
    <n v="16.34"/>
    <n v="9.1"/>
  </r>
  <r>
    <s v="122-61-9553"/>
    <x v="1"/>
    <s v="Naypyitaw"/>
    <x v="1"/>
    <x v="0"/>
    <x v="1"/>
    <n v="51.32"/>
    <n v="9"/>
    <n v="23.09"/>
    <n v="484.97"/>
    <x v="86"/>
    <n v="2019"/>
    <x v="1"/>
    <x v="4"/>
    <x v="295"/>
    <x v="1"/>
    <n v="461.88"/>
    <n v="4.7600000000000003E-2"/>
    <n v="23.09"/>
    <n v="5.6"/>
  </r>
  <r>
    <s v="468-88-0009"/>
    <x v="0"/>
    <s v="Yangon"/>
    <x v="0"/>
    <x v="1"/>
    <x v="2"/>
    <n v="65.94"/>
    <n v="4"/>
    <n v="13.19"/>
    <n v="276.95"/>
    <x v="62"/>
    <n v="2019"/>
    <x v="1"/>
    <x v="2"/>
    <x v="1"/>
    <x v="1"/>
    <n v="263.76"/>
    <n v="4.7600000000000003E-2"/>
    <n v="13.19"/>
    <n v="6"/>
  </r>
  <r>
    <s v="613-59-9758"/>
    <x v="1"/>
    <s v="Naypyitaw"/>
    <x v="1"/>
    <x v="0"/>
    <x v="3"/>
    <n v="14.36"/>
    <n v="10"/>
    <n v="7.18"/>
    <n v="150.78"/>
    <x v="3"/>
    <n v="2019"/>
    <x v="0"/>
    <x v="2"/>
    <x v="296"/>
    <x v="1"/>
    <n v="143.6"/>
    <n v="4.7600000000000003E-2"/>
    <n v="7.18"/>
    <n v="5.4"/>
  </r>
  <r>
    <s v="254-31-0042"/>
    <x v="0"/>
    <s v="Yangon"/>
    <x v="0"/>
    <x v="1"/>
    <x v="1"/>
    <n v="21.5"/>
    <n v="9"/>
    <n v="9.68"/>
    <n v="203.18"/>
    <x v="43"/>
    <n v="2019"/>
    <x v="1"/>
    <x v="5"/>
    <x v="69"/>
    <x v="2"/>
    <n v="193.5"/>
    <n v="4.7600000000000003E-2"/>
    <n v="9.68"/>
    <n v="7.8"/>
  </r>
  <r>
    <s v="201-86-2184"/>
    <x v="2"/>
    <s v="Mandalay"/>
    <x v="0"/>
    <x v="0"/>
    <x v="1"/>
    <n v="26.26"/>
    <n v="7"/>
    <n v="9.19"/>
    <n v="193.01"/>
    <x v="30"/>
    <n v="2019"/>
    <x v="2"/>
    <x v="0"/>
    <x v="138"/>
    <x v="1"/>
    <n v="183.82"/>
    <n v="4.7600000000000003E-2"/>
    <n v="9.19"/>
    <n v="9.9"/>
  </r>
  <r>
    <s v="261-12-8671"/>
    <x v="2"/>
    <s v="Mandalay"/>
    <x v="1"/>
    <x v="0"/>
    <x v="5"/>
    <n v="60.96"/>
    <n v="2"/>
    <n v="6.1"/>
    <n v="128.02000000000001"/>
    <x v="25"/>
    <n v="2019"/>
    <x v="0"/>
    <x v="1"/>
    <x v="30"/>
    <x v="2"/>
    <n v="121.92"/>
    <n v="4.7600000000000003E-2"/>
    <n v="6.1"/>
    <n v="4.9000000000000004"/>
  </r>
  <r>
    <s v="730-70-9830"/>
    <x v="1"/>
    <s v="Naypyitaw"/>
    <x v="1"/>
    <x v="0"/>
    <x v="2"/>
    <n v="70.11"/>
    <n v="6"/>
    <n v="21.03"/>
    <n v="441.69"/>
    <x v="86"/>
    <n v="2019"/>
    <x v="1"/>
    <x v="4"/>
    <x v="297"/>
    <x v="0"/>
    <n v="420.66"/>
    <n v="4.7600000000000003E-2"/>
    <n v="21.03"/>
    <n v="5.2"/>
  </r>
  <r>
    <s v="382-25-8917"/>
    <x v="1"/>
    <s v="Naypyitaw"/>
    <x v="1"/>
    <x v="1"/>
    <x v="5"/>
    <n v="42.08"/>
    <n v="6"/>
    <n v="12.62"/>
    <n v="265.10000000000002"/>
    <x v="71"/>
    <n v="2019"/>
    <x v="0"/>
    <x v="6"/>
    <x v="298"/>
    <x v="1"/>
    <n v="252.48"/>
    <n v="4.7600000000000003E-2"/>
    <n v="12.62"/>
    <n v="8.9"/>
  </r>
  <r>
    <s v="422-29-8786"/>
    <x v="0"/>
    <s v="Yangon"/>
    <x v="1"/>
    <x v="0"/>
    <x v="2"/>
    <n v="67.09"/>
    <n v="5"/>
    <n v="16.77"/>
    <n v="352.22"/>
    <x v="75"/>
    <n v="2019"/>
    <x v="0"/>
    <x v="4"/>
    <x v="157"/>
    <x v="2"/>
    <n v="335.45"/>
    <n v="4.7600000000000003E-2"/>
    <n v="16.77"/>
    <n v="9.1"/>
  </r>
  <r>
    <s v="667-23-5919"/>
    <x v="0"/>
    <s v="Yangon"/>
    <x v="0"/>
    <x v="0"/>
    <x v="5"/>
    <n v="96.7"/>
    <n v="5"/>
    <n v="24.18"/>
    <n v="507.68"/>
    <x v="78"/>
    <n v="2019"/>
    <x v="0"/>
    <x v="3"/>
    <x v="299"/>
    <x v="0"/>
    <n v="483.5"/>
    <n v="4.7600000000000003E-2"/>
    <n v="24.18"/>
    <n v="7"/>
  </r>
  <r>
    <s v="843-01-4703"/>
    <x v="2"/>
    <s v="Mandalay"/>
    <x v="0"/>
    <x v="0"/>
    <x v="2"/>
    <n v="35.380000000000003"/>
    <n v="9"/>
    <n v="15.92"/>
    <n v="334.34"/>
    <x v="0"/>
    <n v="2019"/>
    <x v="0"/>
    <x v="0"/>
    <x v="300"/>
    <x v="2"/>
    <n v="318.42"/>
    <n v="4.7600000000000003E-2"/>
    <n v="15.92"/>
    <n v="9.6"/>
  </r>
  <r>
    <s v="743-88-1662"/>
    <x v="1"/>
    <s v="Naypyitaw"/>
    <x v="1"/>
    <x v="1"/>
    <x v="3"/>
    <n v="95.49"/>
    <n v="7"/>
    <n v="33.42"/>
    <n v="701.85"/>
    <x v="70"/>
    <n v="2019"/>
    <x v="2"/>
    <x v="1"/>
    <x v="70"/>
    <x v="0"/>
    <n v="668.43"/>
    <n v="4.7600000000000003E-2"/>
    <n v="33.42"/>
    <n v="8.6999999999999993"/>
  </r>
  <r>
    <s v="595-86-2894"/>
    <x v="1"/>
    <s v="Naypyitaw"/>
    <x v="0"/>
    <x v="1"/>
    <x v="5"/>
    <n v="96.98"/>
    <n v="4"/>
    <n v="19.399999999999999"/>
    <n v="407.32"/>
    <x v="10"/>
    <n v="2019"/>
    <x v="2"/>
    <x v="5"/>
    <x v="244"/>
    <x v="0"/>
    <n v="387.92"/>
    <n v="4.7600000000000003E-2"/>
    <n v="19.399999999999999"/>
    <n v="9.4"/>
  </r>
  <r>
    <s v="182-69-8360"/>
    <x v="2"/>
    <s v="Mandalay"/>
    <x v="1"/>
    <x v="0"/>
    <x v="1"/>
    <n v="23.65"/>
    <n v="4"/>
    <n v="4.7300000000000004"/>
    <n v="99.33"/>
    <x v="74"/>
    <n v="2019"/>
    <x v="0"/>
    <x v="5"/>
    <x v="147"/>
    <x v="2"/>
    <n v="94.6"/>
    <n v="4.7600000000000003E-2"/>
    <n v="4.7300000000000004"/>
    <n v="4"/>
  </r>
  <r>
    <s v="289-15-7034"/>
    <x v="0"/>
    <s v="Yangon"/>
    <x v="0"/>
    <x v="1"/>
    <x v="3"/>
    <n v="82.33"/>
    <n v="4"/>
    <n v="16.47"/>
    <n v="345.79"/>
    <x v="83"/>
    <n v="2019"/>
    <x v="0"/>
    <x v="1"/>
    <x v="4"/>
    <x v="2"/>
    <n v="329.32"/>
    <n v="4.7600000000000003E-2"/>
    <n v="16.47"/>
    <n v="7.5"/>
  </r>
  <r>
    <s v="462-78-5240"/>
    <x v="1"/>
    <s v="Naypyitaw"/>
    <x v="1"/>
    <x v="0"/>
    <x v="1"/>
    <n v="26.61"/>
    <n v="2"/>
    <n v="2.66"/>
    <n v="55.88"/>
    <x v="35"/>
    <n v="2019"/>
    <x v="1"/>
    <x v="6"/>
    <x v="63"/>
    <x v="1"/>
    <n v="53.22"/>
    <n v="4.7600000000000003E-2"/>
    <n v="2.66"/>
    <n v="4.2"/>
  </r>
  <r>
    <s v="868-52-7573"/>
    <x v="2"/>
    <s v="Mandalay"/>
    <x v="1"/>
    <x v="0"/>
    <x v="4"/>
    <n v="99.69"/>
    <n v="5"/>
    <n v="24.92"/>
    <n v="523.37"/>
    <x v="78"/>
    <n v="2019"/>
    <x v="0"/>
    <x v="3"/>
    <x v="87"/>
    <x v="1"/>
    <n v="498.45"/>
    <n v="4.7600000000000003E-2"/>
    <n v="24.92"/>
    <n v="9.9"/>
  </r>
  <r>
    <s v="153-58-4872"/>
    <x v="1"/>
    <s v="Naypyitaw"/>
    <x v="0"/>
    <x v="0"/>
    <x v="4"/>
    <n v="74.89"/>
    <n v="4"/>
    <n v="14.98"/>
    <n v="314.54000000000002"/>
    <x v="59"/>
    <n v="2019"/>
    <x v="1"/>
    <x v="1"/>
    <x v="301"/>
    <x v="0"/>
    <n v="299.56"/>
    <n v="4.7600000000000003E-2"/>
    <n v="14.98"/>
    <n v="4.2"/>
  </r>
  <r>
    <s v="662-72-2873"/>
    <x v="0"/>
    <s v="Yangon"/>
    <x v="1"/>
    <x v="0"/>
    <x v="4"/>
    <n v="40.94"/>
    <n v="5"/>
    <n v="10.24"/>
    <n v="214.94"/>
    <x v="47"/>
    <n v="2019"/>
    <x v="0"/>
    <x v="2"/>
    <x v="139"/>
    <x v="0"/>
    <n v="204.7"/>
    <n v="4.7600000000000003E-2"/>
    <n v="10.24"/>
    <n v="9.9"/>
  </r>
  <r>
    <s v="525-88-7307"/>
    <x v="2"/>
    <s v="Mandalay"/>
    <x v="0"/>
    <x v="1"/>
    <x v="3"/>
    <n v="75.819999999999993"/>
    <n v="1"/>
    <n v="3.79"/>
    <n v="79.61"/>
    <x v="82"/>
    <n v="2019"/>
    <x v="0"/>
    <x v="4"/>
    <x v="302"/>
    <x v="1"/>
    <n v="75.819999999999993"/>
    <n v="4.7600000000000003E-2"/>
    <n v="3.79"/>
    <n v="5.8"/>
  </r>
  <r>
    <s v="689-16-9784"/>
    <x v="1"/>
    <s v="Naypyitaw"/>
    <x v="1"/>
    <x v="1"/>
    <x v="4"/>
    <n v="46.77"/>
    <n v="6"/>
    <n v="14.03"/>
    <n v="294.64999999999998"/>
    <x v="16"/>
    <n v="2019"/>
    <x v="1"/>
    <x v="3"/>
    <x v="303"/>
    <x v="1"/>
    <n v="280.62"/>
    <n v="4.7600000000000003E-2"/>
    <n v="14.03"/>
    <n v="6"/>
  </r>
  <r>
    <s v="725-56-0833"/>
    <x v="0"/>
    <s v="Yangon"/>
    <x v="1"/>
    <x v="0"/>
    <x v="0"/>
    <n v="32.32"/>
    <n v="10"/>
    <n v="16.16"/>
    <n v="339.36"/>
    <x v="9"/>
    <n v="2019"/>
    <x v="2"/>
    <x v="5"/>
    <x v="208"/>
    <x v="2"/>
    <n v="323.2"/>
    <n v="4.7600000000000003E-2"/>
    <n v="16.16"/>
    <n v="10"/>
  </r>
  <r>
    <s v="394-41-0748"/>
    <x v="1"/>
    <s v="Naypyitaw"/>
    <x v="0"/>
    <x v="0"/>
    <x v="5"/>
    <n v="54.07"/>
    <n v="9"/>
    <n v="24.33"/>
    <n v="510.96"/>
    <x v="3"/>
    <n v="2019"/>
    <x v="0"/>
    <x v="2"/>
    <x v="304"/>
    <x v="0"/>
    <n v="486.63"/>
    <n v="4.7600000000000003E-2"/>
    <n v="24.33"/>
    <n v="9.5"/>
  </r>
  <r>
    <s v="596-42-3999"/>
    <x v="2"/>
    <s v="Mandalay"/>
    <x v="1"/>
    <x v="1"/>
    <x v="4"/>
    <n v="18.22"/>
    <n v="7"/>
    <n v="6.38"/>
    <n v="133.91999999999999"/>
    <x v="24"/>
    <n v="2019"/>
    <x v="1"/>
    <x v="2"/>
    <x v="214"/>
    <x v="2"/>
    <n v="127.54"/>
    <n v="4.7600000000000003E-2"/>
    <n v="6.38"/>
    <n v="6.6"/>
  </r>
  <r>
    <s v="541-89-9860"/>
    <x v="1"/>
    <s v="Naypyitaw"/>
    <x v="0"/>
    <x v="0"/>
    <x v="5"/>
    <n v="80.48"/>
    <n v="3"/>
    <n v="12.07"/>
    <n v="253.51"/>
    <x v="42"/>
    <n v="2019"/>
    <x v="2"/>
    <x v="1"/>
    <x v="305"/>
    <x v="1"/>
    <n v="241.44"/>
    <n v="4.7600000000000003E-2"/>
    <n v="12.07"/>
    <n v="8.1"/>
  </r>
  <r>
    <s v="173-82-9529"/>
    <x v="2"/>
    <s v="Mandalay"/>
    <x v="1"/>
    <x v="0"/>
    <x v="5"/>
    <n v="37.950000000000003"/>
    <n v="10"/>
    <n v="18.98"/>
    <n v="398.48"/>
    <x v="53"/>
    <n v="2019"/>
    <x v="0"/>
    <x v="0"/>
    <x v="178"/>
    <x v="1"/>
    <n v="379.5"/>
    <n v="4.7600000000000003E-2"/>
    <n v="18.98"/>
    <n v="9.6999999999999993"/>
  </r>
  <r>
    <s v="563-36-9814"/>
    <x v="0"/>
    <s v="Yangon"/>
    <x v="0"/>
    <x v="1"/>
    <x v="1"/>
    <n v="76.819999999999993"/>
    <n v="1"/>
    <n v="3.84"/>
    <n v="80.66"/>
    <x v="77"/>
    <n v="2019"/>
    <x v="2"/>
    <x v="5"/>
    <x v="185"/>
    <x v="0"/>
    <n v="76.819999999999993"/>
    <n v="4.7600000000000003E-2"/>
    <n v="3.84"/>
    <n v="7.2"/>
  </r>
  <r>
    <s v="308-47-4913"/>
    <x v="0"/>
    <s v="Yangon"/>
    <x v="0"/>
    <x v="0"/>
    <x v="3"/>
    <n v="52.26"/>
    <n v="10"/>
    <n v="26.13"/>
    <n v="548.73"/>
    <x v="11"/>
    <n v="2019"/>
    <x v="1"/>
    <x v="0"/>
    <x v="47"/>
    <x v="2"/>
    <n v="522.6"/>
    <n v="4.7600000000000003E-2"/>
    <n v="26.13"/>
    <n v="6.2"/>
  </r>
  <r>
    <s v="885-17-6250"/>
    <x v="0"/>
    <s v="Yangon"/>
    <x v="1"/>
    <x v="0"/>
    <x v="0"/>
    <n v="79.739999999999995"/>
    <n v="1"/>
    <n v="3.99"/>
    <n v="83.73"/>
    <x v="43"/>
    <n v="2019"/>
    <x v="1"/>
    <x v="5"/>
    <x v="130"/>
    <x v="0"/>
    <n v="79.739999999999995"/>
    <n v="4.7600000000000003E-2"/>
    <n v="3.99"/>
    <n v="7.3"/>
  </r>
  <r>
    <s v="726-27-2396"/>
    <x v="0"/>
    <s v="Yangon"/>
    <x v="1"/>
    <x v="0"/>
    <x v="0"/>
    <n v="77.5"/>
    <n v="5"/>
    <n v="19.38"/>
    <n v="406.88"/>
    <x v="46"/>
    <n v="2019"/>
    <x v="0"/>
    <x v="4"/>
    <x v="58"/>
    <x v="0"/>
    <n v="387.5"/>
    <n v="4.7600000000000003E-2"/>
    <n v="19.38"/>
    <n v="4.3"/>
  </r>
  <r>
    <s v="316-01-3952"/>
    <x v="0"/>
    <s v="Yangon"/>
    <x v="1"/>
    <x v="0"/>
    <x v="4"/>
    <n v="54.27"/>
    <n v="5"/>
    <n v="13.57"/>
    <n v="284.92"/>
    <x v="45"/>
    <n v="2019"/>
    <x v="1"/>
    <x v="5"/>
    <x v="249"/>
    <x v="0"/>
    <n v="271.35000000000002"/>
    <n v="4.7600000000000003E-2"/>
    <n v="13.57"/>
    <n v="4.5999999999999996"/>
  </r>
  <r>
    <s v="760-54-1821"/>
    <x v="2"/>
    <s v="Mandalay"/>
    <x v="1"/>
    <x v="1"/>
    <x v="2"/>
    <n v="13.59"/>
    <n v="9"/>
    <n v="6.12"/>
    <n v="128.43"/>
    <x v="20"/>
    <n v="2019"/>
    <x v="1"/>
    <x v="1"/>
    <x v="306"/>
    <x v="1"/>
    <n v="122.31"/>
    <n v="4.7600000000000003E-2"/>
    <n v="6.12"/>
    <n v="5.8"/>
  </r>
  <r>
    <s v="793-10-3222"/>
    <x v="2"/>
    <s v="Mandalay"/>
    <x v="0"/>
    <x v="0"/>
    <x v="0"/>
    <n v="41.06"/>
    <n v="6"/>
    <n v="12.32"/>
    <n v="258.68"/>
    <x v="19"/>
    <n v="2019"/>
    <x v="1"/>
    <x v="6"/>
    <x v="241"/>
    <x v="2"/>
    <n v="246.36"/>
    <n v="4.7600000000000003E-2"/>
    <n v="12.32"/>
    <n v="8.3000000000000007"/>
  </r>
  <r>
    <s v="346-12-3257"/>
    <x v="2"/>
    <s v="Mandalay"/>
    <x v="0"/>
    <x v="1"/>
    <x v="1"/>
    <n v="19.239999999999998"/>
    <n v="9"/>
    <n v="8.66"/>
    <n v="181.82"/>
    <x v="31"/>
    <n v="2019"/>
    <x v="1"/>
    <x v="3"/>
    <x v="235"/>
    <x v="1"/>
    <n v="173.16"/>
    <n v="4.7600000000000003E-2"/>
    <n v="8.66"/>
    <n v="8"/>
  </r>
  <r>
    <s v="110-05-6330"/>
    <x v="1"/>
    <s v="Naypyitaw"/>
    <x v="1"/>
    <x v="0"/>
    <x v="4"/>
    <n v="39.43"/>
    <n v="6"/>
    <n v="11.83"/>
    <n v="248.41"/>
    <x v="5"/>
    <n v="2019"/>
    <x v="1"/>
    <x v="3"/>
    <x v="307"/>
    <x v="2"/>
    <n v="236.58"/>
    <n v="4.7600000000000003E-2"/>
    <n v="11.83"/>
    <n v="9.4"/>
  </r>
  <r>
    <s v="651-61-0874"/>
    <x v="1"/>
    <s v="Naypyitaw"/>
    <x v="1"/>
    <x v="1"/>
    <x v="2"/>
    <n v="46.22"/>
    <n v="4"/>
    <n v="9.24"/>
    <n v="194.12"/>
    <x v="41"/>
    <n v="2019"/>
    <x v="1"/>
    <x v="6"/>
    <x v="308"/>
    <x v="2"/>
    <n v="184.88"/>
    <n v="4.7600000000000003E-2"/>
    <n v="9.24"/>
    <n v="6.2"/>
  </r>
  <r>
    <s v="236-86-3015"/>
    <x v="1"/>
    <s v="Naypyitaw"/>
    <x v="0"/>
    <x v="1"/>
    <x v="2"/>
    <n v="13.98"/>
    <n v="1"/>
    <n v="0.7"/>
    <n v="14.68"/>
    <x v="87"/>
    <n v="2019"/>
    <x v="2"/>
    <x v="3"/>
    <x v="309"/>
    <x v="0"/>
    <n v="13.98"/>
    <n v="4.7600000000000003E-2"/>
    <n v="0.7"/>
    <n v="9.8000000000000007"/>
  </r>
  <r>
    <s v="831-64-0259"/>
    <x v="2"/>
    <s v="Mandalay"/>
    <x v="1"/>
    <x v="0"/>
    <x v="5"/>
    <n v="39.75"/>
    <n v="5"/>
    <n v="9.94"/>
    <n v="208.69"/>
    <x v="70"/>
    <n v="2019"/>
    <x v="2"/>
    <x v="1"/>
    <x v="100"/>
    <x v="0"/>
    <n v="198.75"/>
    <n v="4.7600000000000003E-2"/>
    <n v="9.94"/>
    <n v="9.6"/>
  </r>
  <r>
    <s v="587-03-7455"/>
    <x v="1"/>
    <s v="Naypyitaw"/>
    <x v="0"/>
    <x v="0"/>
    <x v="5"/>
    <n v="97.79"/>
    <n v="7"/>
    <n v="34.229999999999997"/>
    <n v="718.76"/>
    <x v="69"/>
    <n v="2019"/>
    <x v="2"/>
    <x v="0"/>
    <x v="310"/>
    <x v="0"/>
    <n v="684.53"/>
    <n v="4.7600000000000003E-2"/>
    <n v="34.229999999999997"/>
    <n v="4.9000000000000004"/>
  </r>
  <r>
    <s v="882-40-4577"/>
    <x v="0"/>
    <s v="Yangon"/>
    <x v="0"/>
    <x v="1"/>
    <x v="3"/>
    <n v="67.260000000000005"/>
    <n v="4"/>
    <n v="13.45"/>
    <n v="282.49"/>
    <x v="64"/>
    <n v="2019"/>
    <x v="0"/>
    <x v="0"/>
    <x v="311"/>
    <x v="2"/>
    <n v="269.04000000000002"/>
    <n v="4.7600000000000003E-2"/>
    <n v="13.45"/>
    <n v="8"/>
  </r>
  <r>
    <s v="732-67-5346"/>
    <x v="0"/>
    <s v="Yangon"/>
    <x v="1"/>
    <x v="1"/>
    <x v="4"/>
    <n v="13.79"/>
    <n v="5"/>
    <n v="3.45"/>
    <n v="72.400000000000006"/>
    <x v="83"/>
    <n v="2019"/>
    <x v="0"/>
    <x v="1"/>
    <x v="312"/>
    <x v="2"/>
    <n v="68.95"/>
    <n v="4.7600000000000003E-2"/>
    <n v="3.45"/>
    <n v="7.8"/>
  </r>
  <r>
    <s v="725-32-9708"/>
    <x v="2"/>
    <s v="Mandalay"/>
    <x v="0"/>
    <x v="0"/>
    <x v="5"/>
    <n v="68.709999999999994"/>
    <n v="4"/>
    <n v="13.74"/>
    <n v="288.58"/>
    <x v="72"/>
    <n v="2019"/>
    <x v="0"/>
    <x v="1"/>
    <x v="54"/>
    <x v="1"/>
    <n v="274.83999999999997"/>
    <n v="4.7600000000000003E-2"/>
    <n v="13.74"/>
    <n v="4.0999999999999996"/>
  </r>
  <r>
    <s v="256-08-8343"/>
    <x v="0"/>
    <s v="Yangon"/>
    <x v="1"/>
    <x v="0"/>
    <x v="2"/>
    <n v="56.53"/>
    <n v="4"/>
    <n v="11.31"/>
    <n v="237.43"/>
    <x v="31"/>
    <n v="2019"/>
    <x v="1"/>
    <x v="3"/>
    <x v="28"/>
    <x v="0"/>
    <n v="226.12"/>
    <n v="4.7600000000000003E-2"/>
    <n v="11.31"/>
    <n v="5.5"/>
  </r>
  <r>
    <s v="372-26-1506"/>
    <x v="1"/>
    <s v="Naypyitaw"/>
    <x v="1"/>
    <x v="0"/>
    <x v="5"/>
    <n v="23.82"/>
    <n v="5"/>
    <n v="5.96"/>
    <n v="125.06"/>
    <x v="26"/>
    <n v="2019"/>
    <x v="0"/>
    <x v="3"/>
    <x v="225"/>
    <x v="0"/>
    <n v="119.1"/>
    <n v="4.7600000000000003E-2"/>
    <n v="5.96"/>
    <n v="5.4"/>
  </r>
  <r>
    <s v="244-08-0162"/>
    <x v="2"/>
    <s v="Mandalay"/>
    <x v="1"/>
    <x v="0"/>
    <x v="0"/>
    <n v="34.21"/>
    <n v="10"/>
    <n v="17.11"/>
    <n v="359.21"/>
    <x v="56"/>
    <n v="2019"/>
    <x v="0"/>
    <x v="5"/>
    <x v="127"/>
    <x v="1"/>
    <n v="342.1"/>
    <n v="4.7600000000000003E-2"/>
    <n v="17.11"/>
    <n v="5.0999999999999996"/>
  </r>
  <r>
    <s v="569-71-4390"/>
    <x v="2"/>
    <s v="Mandalay"/>
    <x v="1"/>
    <x v="1"/>
    <x v="3"/>
    <n v="21.87"/>
    <n v="2"/>
    <n v="2.19"/>
    <n v="45.93"/>
    <x v="25"/>
    <n v="2019"/>
    <x v="0"/>
    <x v="1"/>
    <x v="194"/>
    <x v="0"/>
    <n v="43.74"/>
    <n v="4.7600000000000003E-2"/>
    <n v="2.19"/>
    <n v="6.9"/>
  </r>
  <r>
    <s v="132-23-6451"/>
    <x v="0"/>
    <s v="Yangon"/>
    <x v="0"/>
    <x v="1"/>
    <x v="0"/>
    <n v="20.97"/>
    <n v="5"/>
    <n v="5.24"/>
    <n v="110.09"/>
    <x v="72"/>
    <n v="2019"/>
    <x v="0"/>
    <x v="1"/>
    <x v="265"/>
    <x v="1"/>
    <n v="104.85"/>
    <n v="4.7600000000000003E-2"/>
    <n v="5.24"/>
    <n v="7.8"/>
  </r>
  <r>
    <s v="696-90-2548"/>
    <x v="0"/>
    <s v="Yangon"/>
    <x v="1"/>
    <x v="1"/>
    <x v="3"/>
    <n v="25.84"/>
    <n v="3"/>
    <n v="3.88"/>
    <n v="81.400000000000006"/>
    <x v="24"/>
    <n v="2019"/>
    <x v="1"/>
    <x v="2"/>
    <x v="313"/>
    <x v="0"/>
    <n v="77.52"/>
    <n v="4.7600000000000003E-2"/>
    <n v="3.88"/>
    <n v="6.6"/>
  </r>
  <r>
    <s v="472-15-9636"/>
    <x v="0"/>
    <s v="Yangon"/>
    <x v="1"/>
    <x v="1"/>
    <x v="2"/>
    <n v="50.93"/>
    <n v="8"/>
    <n v="20.37"/>
    <n v="427.81"/>
    <x v="23"/>
    <n v="2019"/>
    <x v="1"/>
    <x v="1"/>
    <x v="314"/>
    <x v="0"/>
    <n v="407.44"/>
    <n v="4.7600000000000003E-2"/>
    <n v="20.37"/>
    <n v="9.1999999999999993"/>
  </r>
  <r>
    <s v="268-03-6164"/>
    <x v="2"/>
    <s v="Mandalay"/>
    <x v="1"/>
    <x v="1"/>
    <x v="0"/>
    <n v="96.11"/>
    <n v="1"/>
    <n v="4.8099999999999996"/>
    <n v="100.92"/>
    <x v="25"/>
    <n v="2019"/>
    <x v="0"/>
    <x v="1"/>
    <x v="235"/>
    <x v="0"/>
    <n v="96.11"/>
    <n v="4.7600000000000003E-2"/>
    <n v="4.8099999999999996"/>
    <n v="7.8"/>
  </r>
  <r>
    <s v="750-57-9686"/>
    <x v="1"/>
    <s v="Naypyitaw"/>
    <x v="1"/>
    <x v="0"/>
    <x v="2"/>
    <n v="45.38"/>
    <n v="4"/>
    <n v="9.08"/>
    <n v="190.6"/>
    <x v="66"/>
    <n v="2019"/>
    <x v="0"/>
    <x v="6"/>
    <x v="128"/>
    <x v="2"/>
    <n v="181.52"/>
    <n v="4.7600000000000003E-2"/>
    <n v="9.08"/>
    <n v="8.6999999999999993"/>
  </r>
  <r>
    <s v="186-09-3669"/>
    <x v="1"/>
    <s v="Naypyitaw"/>
    <x v="0"/>
    <x v="0"/>
    <x v="0"/>
    <n v="81.510000000000005"/>
    <n v="1"/>
    <n v="4.08"/>
    <n v="85.59"/>
    <x v="49"/>
    <n v="2019"/>
    <x v="0"/>
    <x v="6"/>
    <x v="315"/>
    <x v="0"/>
    <n v="81.510000000000005"/>
    <n v="4.7600000000000003E-2"/>
    <n v="4.08"/>
    <n v="9.1999999999999993"/>
  </r>
  <r>
    <s v="848-07-1692"/>
    <x v="2"/>
    <s v="Mandalay"/>
    <x v="1"/>
    <x v="0"/>
    <x v="0"/>
    <n v="57.22"/>
    <n v="2"/>
    <n v="5.72"/>
    <n v="120.16"/>
    <x v="52"/>
    <n v="2019"/>
    <x v="0"/>
    <x v="0"/>
    <x v="316"/>
    <x v="0"/>
    <n v="114.44"/>
    <n v="4.7600000000000003E-2"/>
    <n v="5.72"/>
    <n v="8.3000000000000007"/>
  </r>
  <r>
    <s v="745-71-3520"/>
    <x v="0"/>
    <s v="Yangon"/>
    <x v="0"/>
    <x v="0"/>
    <x v="1"/>
    <n v="25.22"/>
    <n v="7"/>
    <n v="8.83"/>
    <n v="185.37"/>
    <x v="87"/>
    <n v="2019"/>
    <x v="2"/>
    <x v="3"/>
    <x v="81"/>
    <x v="1"/>
    <n v="176.54"/>
    <n v="4.7600000000000003E-2"/>
    <n v="8.83"/>
    <n v="8.1999999999999993"/>
  </r>
  <r>
    <s v="266-76-6436"/>
    <x v="1"/>
    <s v="Naypyitaw"/>
    <x v="0"/>
    <x v="0"/>
    <x v="4"/>
    <n v="38.6"/>
    <n v="3"/>
    <n v="5.79"/>
    <n v="121.59"/>
    <x v="61"/>
    <n v="2019"/>
    <x v="1"/>
    <x v="4"/>
    <x v="317"/>
    <x v="0"/>
    <n v="115.8"/>
    <n v="4.7600000000000003E-2"/>
    <n v="5.79"/>
    <n v="7.5"/>
  </r>
  <r>
    <s v="740-22-2500"/>
    <x v="1"/>
    <s v="Naypyitaw"/>
    <x v="1"/>
    <x v="0"/>
    <x v="1"/>
    <n v="84.05"/>
    <n v="3"/>
    <n v="12.61"/>
    <n v="264.76"/>
    <x v="54"/>
    <n v="2019"/>
    <x v="0"/>
    <x v="5"/>
    <x v="236"/>
    <x v="1"/>
    <n v="252.15"/>
    <n v="4.7600000000000003E-2"/>
    <n v="12.61"/>
    <n v="9.8000000000000007"/>
  </r>
  <r>
    <s v="271-88-8734"/>
    <x v="1"/>
    <s v="Naypyitaw"/>
    <x v="0"/>
    <x v="0"/>
    <x v="5"/>
    <n v="97.21"/>
    <n v="10"/>
    <n v="48.61"/>
    <n v="1020.71"/>
    <x v="4"/>
    <n v="2019"/>
    <x v="2"/>
    <x v="1"/>
    <x v="127"/>
    <x v="2"/>
    <n v="972.1"/>
    <n v="4.7600000000000003E-2"/>
    <n v="48.61"/>
    <n v="8.6999999999999993"/>
  </r>
  <r>
    <s v="301-81-8610"/>
    <x v="2"/>
    <s v="Mandalay"/>
    <x v="0"/>
    <x v="1"/>
    <x v="5"/>
    <n v="25.42"/>
    <n v="8"/>
    <n v="10.17"/>
    <n v="213.53"/>
    <x v="35"/>
    <n v="2019"/>
    <x v="1"/>
    <x v="6"/>
    <x v="144"/>
    <x v="2"/>
    <n v="203.36"/>
    <n v="4.7600000000000003E-2"/>
    <n v="10.17"/>
    <n v="6.7"/>
  </r>
  <r>
    <s v="489-64-4354"/>
    <x v="1"/>
    <s v="Naypyitaw"/>
    <x v="1"/>
    <x v="1"/>
    <x v="5"/>
    <n v="16.28"/>
    <n v="1"/>
    <n v="0.81"/>
    <n v="17.09"/>
    <x v="11"/>
    <n v="2019"/>
    <x v="1"/>
    <x v="0"/>
    <x v="29"/>
    <x v="1"/>
    <n v="16.28"/>
    <n v="4.7600000000000003E-2"/>
    <n v="0.81"/>
    <n v="5"/>
  </r>
  <r>
    <s v="198-84-7132"/>
    <x v="2"/>
    <s v="Mandalay"/>
    <x v="0"/>
    <x v="1"/>
    <x v="5"/>
    <n v="40.61"/>
    <n v="9"/>
    <n v="18.27"/>
    <n v="383.76"/>
    <x v="56"/>
    <n v="2019"/>
    <x v="0"/>
    <x v="5"/>
    <x v="61"/>
    <x v="1"/>
    <n v="365.49"/>
    <n v="4.7600000000000003E-2"/>
    <n v="18.27"/>
    <n v="7"/>
  </r>
  <r>
    <s v="269-10-8440"/>
    <x v="0"/>
    <s v="Yangon"/>
    <x v="0"/>
    <x v="1"/>
    <x v="0"/>
    <n v="53.17"/>
    <n v="7"/>
    <n v="18.61"/>
    <n v="390.8"/>
    <x v="18"/>
    <n v="2019"/>
    <x v="0"/>
    <x v="3"/>
    <x v="240"/>
    <x v="1"/>
    <n v="372.19"/>
    <n v="4.7600000000000003E-2"/>
    <n v="18.61"/>
    <n v="8.9"/>
  </r>
  <r>
    <s v="650-98-6268"/>
    <x v="2"/>
    <s v="Mandalay"/>
    <x v="0"/>
    <x v="0"/>
    <x v="4"/>
    <n v="20.87"/>
    <n v="3"/>
    <n v="3.13"/>
    <n v="65.739999999999995"/>
    <x v="80"/>
    <n v="2019"/>
    <x v="1"/>
    <x v="5"/>
    <x v="318"/>
    <x v="2"/>
    <n v="62.61"/>
    <n v="4.7600000000000003E-2"/>
    <n v="3.13"/>
    <n v="8"/>
  </r>
  <r>
    <s v="741-73-3559"/>
    <x v="2"/>
    <s v="Mandalay"/>
    <x v="1"/>
    <x v="1"/>
    <x v="3"/>
    <n v="67.27"/>
    <n v="5"/>
    <n v="16.82"/>
    <n v="353.17"/>
    <x v="33"/>
    <n v="2019"/>
    <x v="2"/>
    <x v="5"/>
    <x v="272"/>
    <x v="1"/>
    <n v="336.35"/>
    <n v="4.7600000000000003E-2"/>
    <n v="16.82"/>
    <n v="6.9"/>
  </r>
  <r>
    <s v="325-77-6186"/>
    <x v="0"/>
    <s v="Yangon"/>
    <x v="0"/>
    <x v="0"/>
    <x v="2"/>
    <n v="90.65"/>
    <n v="10"/>
    <n v="45.33"/>
    <n v="951.83"/>
    <x v="1"/>
    <n v="2019"/>
    <x v="1"/>
    <x v="1"/>
    <x v="164"/>
    <x v="0"/>
    <n v="906.5"/>
    <n v="4.7600000000000003E-2"/>
    <n v="45.33"/>
    <n v="7.3"/>
  </r>
  <r>
    <s v="286-75-7818"/>
    <x v="2"/>
    <s v="Mandalay"/>
    <x v="1"/>
    <x v="1"/>
    <x v="5"/>
    <n v="69.08"/>
    <n v="2"/>
    <n v="6.91"/>
    <n v="145.07"/>
    <x v="82"/>
    <n v="2019"/>
    <x v="0"/>
    <x v="4"/>
    <x v="28"/>
    <x v="2"/>
    <n v="138.16"/>
    <n v="4.7600000000000003E-2"/>
    <n v="6.91"/>
    <n v="6.9"/>
  </r>
  <r>
    <s v="574-57-9721"/>
    <x v="1"/>
    <s v="Naypyitaw"/>
    <x v="1"/>
    <x v="1"/>
    <x v="4"/>
    <n v="43.27"/>
    <n v="2"/>
    <n v="4.33"/>
    <n v="90.87"/>
    <x v="1"/>
    <n v="2019"/>
    <x v="1"/>
    <x v="1"/>
    <x v="319"/>
    <x v="0"/>
    <n v="86.54"/>
    <n v="4.7600000000000003E-2"/>
    <n v="4.33"/>
    <n v="5.7"/>
  </r>
  <r>
    <s v="459-50-7686"/>
    <x v="0"/>
    <s v="Yangon"/>
    <x v="1"/>
    <x v="0"/>
    <x v="1"/>
    <n v="23.46"/>
    <n v="6"/>
    <n v="7.04"/>
    <n v="147.80000000000001"/>
    <x v="50"/>
    <n v="2019"/>
    <x v="0"/>
    <x v="2"/>
    <x v="195"/>
    <x v="0"/>
    <n v="140.76"/>
    <n v="4.7600000000000003E-2"/>
    <n v="7.04"/>
    <n v="6.4"/>
  </r>
  <r>
    <s v="616-87-0016"/>
    <x v="2"/>
    <s v="Mandalay"/>
    <x v="1"/>
    <x v="1"/>
    <x v="5"/>
    <n v="95.54"/>
    <n v="7"/>
    <n v="33.44"/>
    <n v="702.22"/>
    <x v="11"/>
    <n v="2019"/>
    <x v="1"/>
    <x v="0"/>
    <x v="6"/>
    <x v="2"/>
    <n v="668.78"/>
    <n v="4.7600000000000003E-2"/>
    <n v="33.44"/>
    <n v="9.6"/>
  </r>
  <r>
    <s v="837-55-7229"/>
    <x v="2"/>
    <s v="Mandalay"/>
    <x v="1"/>
    <x v="0"/>
    <x v="5"/>
    <n v="47.44"/>
    <n v="1"/>
    <n v="2.37"/>
    <n v="49.81"/>
    <x v="70"/>
    <n v="2019"/>
    <x v="2"/>
    <x v="1"/>
    <x v="96"/>
    <x v="2"/>
    <n v="47.44"/>
    <n v="4.7600000000000003E-2"/>
    <n v="2.37"/>
    <n v="6.8"/>
  </r>
  <r>
    <s v="751-69-0068"/>
    <x v="1"/>
    <s v="Naypyitaw"/>
    <x v="1"/>
    <x v="1"/>
    <x v="3"/>
    <n v="99.24"/>
    <n v="9"/>
    <n v="44.66"/>
    <n v="937.82"/>
    <x v="35"/>
    <n v="2019"/>
    <x v="1"/>
    <x v="6"/>
    <x v="268"/>
    <x v="0"/>
    <n v="893.16"/>
    <n v="4.7600000000000003E-2"/>
    <n v="44.66"/>
    <n v="9"/>
  </r>
  <r>
    <s v="257-73-1380"/>
    <x v="1"/>
    <s v="Naypyitaw"/>
    <x v="0"/>
    <x v="1"/>
    <x v="3"/>
    <n v="82.93"/>
    <n v="4"/>
    <n v="16.59"/>
    <n v="348.31"/>
    <x v="40"/>
    <n v="2019"/>
    <x v="0"/>
    <x v="2"/>
    <x v="320"/>
    <x v="0"/>
    <n v="331.72"/>
    <n v="4.7600000000000003E-2"/>
    <n v="16.59"/>
    <n v="9.6"/>
  </r>
  <r>
    <s v="345-08-4992"/>
    <x v="0"/>
    <s v="Yangon"/>
    <x v="1"/>
    <x v="1"/>
    <x v="2"/>
    <n v="33.99"/>
    <n v="6"/>
    <n v="10.199999999999999"/>
    <n v="214.14"/>
    <x v="1"/>
    <n v="2019"/>
    <x v="1"/>
    <x v="1"/>
    <x v="321"/>
    <x v="2"/>
    <n v="203.94"/>
    <n v="4.7600000000000003E-2"/>
    <n v="10.199999999999999"/>
    <n v="7.7"/>
  </r>
  <r>
    <s v="549-96-4200"/>
    <x v="1"/>
    <s v="Naypyitaw"/>
    <x v="0"/>
    <x v="1"/>
    <x v="4"/>
    <n v="17.04"/>
    <n v="4"/>
    <n v="3.41"/>
    <n v="71.569999999999993"/>
    <x v="1"/>
    <n v="2019"/>
    <x v="1"/>
    <x v="1"/>
    <x v="322"/>
    <x v="0"/>
    <n v="68.16"/>
    <n v="4.7600000000000003E-2"/>
    <n v="3.41"/>
    <n v="7"/>
  </r>
  <r>
    <s v="810-60-6344"/>
    <x v="1"/>
    <s v="Naypyitaw"/>
    <x v="1"/>
    <x v="0"/>
    <x v="1"/>
    <n v="40.86"/>
    <n v="8"/>
    <n v="16.34"/>
    <n v="343.22"/>
    <x v="13"/>
    <n v="2019"/>
    <x v="2"/>
    <x v="4"/>
    <x v="242"/>
    <x v="2"/>
    <n v="326.88"/>
    <n v="4.7600000000000003E-2"/>
    <n v="16.34"/>
    <n v="6.5"/>
  </r>
  <r>
    <s v="450-28-2866"/>
    <x v="1"/>
    <s v="Naypyitaw"/>
    <x v="0"/>
    <x v="1"/>
    <x v="4"/>
    <n v="17.440000000000001"/>
    <n v="5"/>
    <n v="4.3600000000000003"/>
    <n v="91.56"/>
    <x v="15"/>
    <n v="2019"/>
    <x v="0"/>
    <x v="6"/>
    <x v="126"/>
    <x v="1"/>
    <n v="87.2"/>
    <n v="4.7600000000000003E-2"/>
    <n v="4.3600000000000003"/>
    <n v="8.1"/>
  </r>
  <r>
    <s v="394-30-3170"/>
    <x v="2"/>
    <s v="Mandalay"/>
    <x v="0"/>
    <x v="0"/>
    <x v="3"/>
    <n v="88.43"/>
    <n v="8"/>
    <n v="35.369999999999997"/>
    <n v="742.81"/>
    <x v="23"/>
    <n v="2019"/>
    <x v="1"/>
    <x v="1"/>
    <x v="323"/>
    <x v="2"/>
    <n v="707.44"/>
    <n v="4.7600000000000003E-2"/>
    <n v="35.369999999999997"/>
    <n v="4.3"/>
  </r>
  <r>
    <s v="138-17-5109"/>
    <x v="0"/>
    <s v="Yangon"/>
    <x v="0"/>
    <x v="0"/>
    <x v="2"/>
    <n v="89.21"/>
    <n v="9"/>
    <n v="40.14"/>
    <n v="843.03"/>
    <x v="15"/>
    <n v="2019"/>
    <x v="0"/>
    <x v="6"/>
    <x v="324"/>
    <x v="2"/>
    <n v="802.89"/>
    <n v="4.7600000000000003E-2"/>
    <n v="40.14"/>
    <n v="6.5"/>
  </r>
  <r>
    <s v="192-98-7397"/>
    <x v="1"/>
    <s v="Naypyitaw"/>
    <x v="1"/>
    <x v="1"/>
    <x v="5"/>
    <n v="12.78"/>
    <n v="1"/>
    <n v="0.64"/>
    <n v="13.42"/>
    <x v="66"/>
    <n v="2019"/>
    <x v="0"/>
    <x v="6"/>
    <x v="325"/>
    <x v="0"/>
    <n v="12.78"/>
    <n v="4.7600000000000003E-2"/>
    <n v="0.64"/>
    <n v="9.5"/>
  </r>
  <r>
    <s v="301-11-9629"/>
    <x v="0"/>
    <s v="Yangon"/>
    <x v="1"/>
    <x v="0"/>
    <x v="3"/>
    <n v="19.100000000000001"/>
    <n v="7"/>
    <n v="6.69"/>
    <n v="140.38999999999999"/>
    <x v="15"/>
    <n v="2019"/>
    <x v="0"/>
    <x v="6"/>
    <x v="100"/>
    <x v="1"/>
    <n v="133.69999999999999"/>
    <n v="4.7600000000000003E-2"/>
    <n v="6.69"/>
    <n v="9.6999999999999993"/>
  </r>
  <r>
    <s v="390-80-5128"/>
    <x v="2"/>
    <s v="Mandalay"/>
    <x v="0"/>
    <x v="0"/>
    <x v="0"/>
    <n v="19.149999999999999"/>
    <n v="1"/>
    <n v="0.96"/>
    <n v="20.11"/>
    <x v="26"/>
    <n v="2019"/>
    <x v="0"/>
    <x v="3"/>
    <x v="326"/>
    <x v="2"/>
    <n v="19.149999999999999"/>
    <n v="4.7600000000000003E-2"/>
    <n v="0.96"/>
    <n v="9.5"/>
  </r>
  <r>
    <s v="235-46-8343"/>
    <x v="1"/>
    <s v="Naypyitaw"/>
    <x v="0"/>
    <x v="1"/>
    <x v="4"/>
    <n v="27.66"/>
    <n v="10"/>
    <n v="13.83"/>
    <n v="290.43"/>
    <x v="44"/>
    <n v="2019"/>
    <x v="2"/>
    <x v="4"/>
    <x v="55"/>
    <x v="2"/>
    <n v="276.60000000000002"/>
    <n v="4.7600000000000003E-2"/>
    <n v="13.83"/>
    <n v="8.9"/>
  </r>
  <r>
    <s v="453-12-7053"/>
    <x v="1"/>
    <s v="Naypyitaw"/>
    <x v="1"/>
    <x v="1"/>
    <x v="5"/>
    <n v="45.74"/>
    <n v="3"/>
    <n v="6.86"/>
    <n v="144.08000000000001"/>
    <x v="24"/>
    <n v="2019"/>
    <x v="1"/>
    <x v="2"/>
    <x v="180"/>
    <x v="2"/>
    <n v="137.22"/>
    <n v="4.7600000000000003E-2"/>
    <n v="6.86"/>
    <n v="6.5"/>
  </r>
  <r>
    <s v="296-11-7041"/>
    <x v="2"/>
    <s v="Mandalay"/>
    <x v="0"/>
    <x v="0"/>
    <x v="0"/>
    <n v="27.07"/>
    <n v="1"/>
    <n v="1.35"/>
    <n v="28.42"/>
    <x v="52"/>
    <n v="2019"/>
    <x v="0"/>
    <x v="0"/>
    <x v="105"/>
    <x v="2"/>
    <n v="27.07"/>
    <n v="4.7600000000000003E-2"/>
    <n v="1.35"/>
    <n v="5.3"/>
  </r>
  <r>
    <s v="449-27-2918"/>
    <x v="2"/>
    <s v="Mandalay"/>
    <x v="0"/>
    <x v="0"/>
    <x v="3"/>
    <n v="39.119999999999997"/>
    <n v="1"/>
    <n v="1.96"/>
    <n v="41.08"/>
    <x v="58"/>
    <n v="2019"/>
    <x v="1"/>
    <x v="6"/>
    <x v="327"/>
    <x v="2"/>
    <n v="39.119999999999997"/>
    <n v="4.7600000000000003E-2"/>
    <n v="1.96"/>
    <n v="9.6"/>
  </r>
  <r>
    <s v="891-01-7034"/>
    <x v="2"/>
    <s v="Mandalay"/>
    <x v="1"/>
    <x v="0"/>
    <x v="1"/>
    <n v="74.709999999999994"/>
    <n v="6"/>
    <n v="22.41"/>
    <n v="470.67"/>
    <x v="17"/>
    <n v="2019"/>
    <x v="0"/>
    <x v="6"/>
    <x v="312"/>
    <x v="1"/>
    <n v="448.26"/>
    <n v="4.7600000000000003E-2"/>
    <n v="22.41"/>
    <n v="6.7"/>
  </r>
  <r>
    <s v="744-09-5786"/>
    <x v="2"/>
    <s v="Mandalay"/>
    <x v="1"/>
    <x v="1"/>
    <x v="1"/>
    <n v="22.01"/>
    <n v="6"/>
    <n v="6.6"/>
    <n v="138.66"/>
    <x v="56"/>
    <n v="2019"/>
    <x v="0"/>
    <x v="5"/>
    <x v="68"/>
    <x v="1"/>
    <n v="132.06"/>
    <n v="4.7600000000000003E-2"/>
    <n v="6.6"/>
    <n v="7.6"/>
  </r>
  <r>
    <s v="727-17-0390"/>
    <x v="0"/>
    <s v="Yangon"/>
    <x v="1"/>
    <x v="0"/>
    <x v="4"/>
    <n v="63.61"/>
    <n v="5"/>
    <n v="15.9"/>
    <n v="333.95"/>
    <x v="32"/>
    <n v="2019"/>
    <x v="1"/>
    <x v="0"/>
    <x v="31"/>
    <x v="0"/>
    <n v="318.05"/>
    <n v="4.7600000000000003E-2"/>
    <n v="15.9"/>
    <n v="4.8"/>
  </r>
  <r>
    <s v="568-88-3448"/>
    <x v="0"/>
    <s v="Yangon"/>
    <x v="1"/>
    <x v="1"/>
    <x v="0"/>
    <n v="25"/>
    <n v="1"/>
    <n v="1.25"/>
    <n v="26.25"/>
    <x v="2"/>
    <n v="2019"/>
    <x v="1"/>
    <x v="2"/>
    <x v="328"/>
    <x v="0"/>
    <n v="25"/>
    <n v="4.7600000000000003E-2"/>
    <n v="1.25"/>
    <n v="5.5"/>
  </r>
  <r>
    <s v="187-83-5490"/>
    <x v="0"/>
    <s v="Yangon"/>
    <x v="0"/>
    <x v="1"/>
    <x v="1"/>
    <n v="20.77"/>
    <n v="4"/>
    <n v="4.1500000000000004"/>
    <n v="87.23"/>
    <x v="82"/>
    <n v="2019"/>
    <x v="0"/>
    <x v="4"/>
    <x v="329"/>
    <x v="1"/>
    <n v="83.08"/>
    <n v="4.7600000000000003E-2"/>
    <n v="4.1500000000000004"/>
    <n v="4.7"/>
  </r>
  <r>
    <s v="767-54-1907"/>
    <x v="2"/>
    <s v="Mandalay"/>
    <x v="0"/>
    <x v="0"/>
    <x v="5"/>
    <n v="29.56"/>
    <n v="5"/>
    <n v="7.39"/>
    <n v="155.19"/>
    <x v="77"/>
    <n v="2019"/>
    <x v="2"/>
    <x v="5"/>
    <x v="330"/>
    <x v="1"/>
    <n v="147.80000000000001"/>
    <n v="4.7600000000000003E-2"/>
    <n v="7.39"/>
    <n v="6.9"/>
  </r>
  <r>
    <s v="710-46-4433"/>
    <x v="2"/>
    <s v="Mandalay"/>
    <x v="0"/>
    <x v="0"/>
    <x v="4"/>
    <n v="77.400000000000006"/>
    <n v="9"/>
    <n v="34.83"/>
    <n v="731.43"/>
    <x v="42"/>
    <n v="2019"/>
    <x v="2"/>
    <x v="1"/>
    <x v="331"/>
    <x v="2"/>
    <n v="696.6"/>
    <n v="4.7600000000000003E-2"/>
    <n v="34.83"/>
    <n v="4.5"/>
  </r>
  <r>
    <s v="533-33-5337"/>
    <x v="2"/>
    <s v="Mandalay"/>
    <x v="1"/>
    <x v="1"/>
    <x v="1"/>
    <n v="79.39"/>
    <n v="10"/>
    <n v="39.700000000000003"/>
    <n v="833.6"/>
    <x v="13"/>
    <n v="2019"/>
    <x v="2"/>
    <x v="4"/>
    <x v="181"/>
    <x v="1"/>
    <n v="793.9"/>
    <n v="4.7600000000000003E-2"/>
    <n v="39.700000000000003"/>
    <n v="6.2"/>
  </r>
  <r>
    <s v="325-90-8763"/>
    <x v="1"/>
    <s v="Naypyitaw"/>
    <x v="0"/>
    <x v="0"/>
    <x v="1"/>
    <n v="46.57"/>
    <n v="10"/>
    <n v="23.29"/>
    <n v="488.99"/>
    <x v="3"/>
    <n v="2019"/>
    <x v="0"/>
    <x v="2"/>
    <x v="139"/>
    <x v="1"/>
    <n v="465.7"/>
    <n v="4.7600000000000003E-2"/>
    <n v="23.29"/>
    <n v="7.6"/>
  </r>
  <r>
    <s v="729-46-7422"/>
    <x v="1"/>
    <s v="Naypyitaw"/>
    <x v="1"/>
    <x v="1"/>
    <x v="4"/>
    <n v="35.89"/>
    <n v="1"/>
    <n v="1.79"/>
    <n v="37.68"/>
    <x v="55"/>
    <n v="2019"/>
    <x v="2"/>
    <x v="0"/>
    <x v="233"/>
    <x v="2"/>
    <n v="35.89"/>
    <n v="4.7600000000000003E-2"/>
    <n v="1.79"/>
    <n v="7.9"/>
  </r>
  <r>
    <s v="639-76-1242"/>
    <x v="1"/>
    <s v="Naypyitaw"/>
    <x v="1"/>
    <x v="1"/>
    <x v="4"/>
    <n v="40.520000000000003"/>
    <n v="5"/>
    <n v="10.130000000000001"/>
    <n v="212.73"/>
    <x v="36"/>
    <n v="2019"/>
    <x v="2"/>
    <x v="2"/>
    <x v="332"/>
    <x v="1"/>
    <n v="202.6"/>
    <n v="4.7600000000000003E-2"/>
    <n v="10.130000000000001"/>
    <n v="4.5"/>
  </r>
  <r>
    <s v="234-03-4040"/>
    <x v="2"/>
    <s v="Mandalay"/>
    <x v="0"/>
    <x v="0"/>
    <x v="4"/>
    <n v="73.05"/>
    <n v="10"/>
    <n v="36.53"/>
    <n v="767.03"/>
    <x v="2"/>
    <n v="2019"/>
    <x v="1"/>
    <x v="2"/>
    <x v="298"/>
    <x v="2"/>
    <n v="730.5"/>
    <n v="4.7600000000000003E-2"/>
    <n v="36.53"/>
    <n v="8.6999999999999993"/>
  </r>
  <r>
    <s v="326-71-2155"/>
    <x v="1"/>
    <s v="Naypyitaw"/>
    <x v="1"/>
    <x v="0"/>
    <x v="3"/>
    <n v="73.95"/>
    <n v="4"/>
    <n v="14.79"/>
    <n v="310.58999999999997"/>
    <x v="36"/>
    <n v="2019"/>
    <x v="2"/>
    <x v="2"/>
    <x v="177"/>
    <x v="1"/>
    <n v="295.8"/>
    <n v="4.7600000000000003E-2"/>
    <n v="14.79"/>
    <n v="6.1"/>
  </r>
  <r>
    <s v="320-32-8842"/>
    <x v="1"/>
    <s v="Naypyitaw"/>
    <x v="0"/>
    <x v="0"/>
    <x v="4"/>
    <n v="22.62"/>
    <n v="1"/>
    <n v="1.1299999999999999"/>
    <n v="23.75"/>
    <x v="85"/>
    <n v="2019"/>
    <x v="1"/>
    <x v="2"/>
    <x v="262"/>
    <x v="1"/>
    <n v="22.62"/>
    <n v="4.7600000000000003E-2"/>
    <n v="1.1299999999999999"/>
    <n v="6.4"/>
  </r>
  <r>
    <s v="470-32-9057"/>
    <x v="0"/>
    <s v="Yangon"/>
    <x v="0"/>
    <x v="1"/>
    <x v="4"/>
    <n v="51.34"/>
    <n v="5"/>
    <n v="12.84"/>
    <n v="269.54000000000002"/>
    <x v="61"/>
    <n v="2019"/>
    <x v="1"/>
    <x v="4"/>
    <x v="26"/>
    <x v="2"/>
    <n v="256.7"/>
    <n v="4.7600000000000003E-2"/>
    <n v="12.84"/>
    <n v="9.1"/>
  </r>
  <r>
    <s v="878-30-2331"/>
    <x v="1"/>
    <s v="Naypyitaw"/>
    <x v="0"/>
    <x v="0"/>
    <x v="3"/>
    <n v="54.55"/>
    <n v="10"/>
    <n v="27.28"/>
    <n v="572.78"/>
    <x v="22"/>
    <n v="2019"/>
    <x v="1"/>
    <x v="0"/>
    <x v="218"/>
    <x v="2"/>
    <n v="545.5"/>
    <n v="4.7600000000000003E-2"/>
    <n v="27.28"/>
    <n v="7.1"/>
  </r>
  <r>
    <s v="440-59-5691"/>
    <x v="1"/>
    <s v="Naypyitaw"/>
    <x v="0"/>
    <x v="0"/>
    <x v="0"/>
    <n v="37.15"/>
    <n v="7"/>
    <n v="13"/>
    <n v="273.05"/>
    <x v="4"/>
    <n v="2019"/>
    <x v="2"/>
    <x v="1"/>
    <x v="258"/>
    <x v="2"/>
    <n v="260.05"/>
    <n v="4.7600000000000003E-2"/>
    <n v="13"/>
    <n v="7.7"/>
  </r>
  <r>
    <s v="554-53-3790"/>
    <x v="2"/>
    <s v="Mandalay"/>
    <x v="1"/>
    <x v="1"/>
    <x v="3"/>
    <n v="37.020000000000003"/>
    <n v="6"/>
    <n v="11.11"/>
    <n v="233.23"/>
    <x v="23"/>
    <n v="2019"/>
    <x v="1"/>
    <x v="1"/>
    <x v="333"/>
    <x v="1"/>
    <n v="222.12"/>
    <n v="4.7600000000000003E-2"/>
    <n v="11.11"/>
    <n v="4.5"/>
  </r>
  <r>
    <s v="746-19-0921"/>
    <x v="1"/>
    <s v="Naypyitaw"/>
    <x v="1"/>
    <x v="1"/>
    <x v="4"/>
    <n v="21.58"/>
    <n v="1"/>
    <n v="1.08"/>
    <n v="22.66"/>
    <x v="57"/>
    <n v="2019"/>
    <x v="2"/>
    <x v="0"/>
    <x v="177"/>
    <x v="0"/>
    <n v="21.58"/>
    <n v="4.7600000000000003E-2"/>
    <n v="1.08"/>
    <n v="7.2"/>
  </r>
  <r>
    <s v="233-34-0817"/>
    <x v="1"/>
    <s v="Naypyitaw"/>
    <x v="0"/>
    <x v="0"/>
    <x v="1"/>
    <n v="98.84"/>
    <n v="1"/>
    <n v="4.9400000000000004"/>
    <n v="103.78"/>
    <x v="42"/>
    <n v="2019"/>
    <x v="2"/>
    <x v="1"/>
    <x v="274"/>
    <x v="1"/>
    <n v="98.84"/>
    <n v="4.7600000000000003E-2"/>
    <n v="4.9400000000000004"/>
    <n v="8.4"/>
  </r>
  <r>
    <s v="767-05-1286"/>
    <x v="1"/>
    <s v="Naypyitaw"/>
    <x v="0"/>
    <x v="0"/>
    <x v="2"/>
    <n v="83.77"/>
    <n v="6"/>
    <n v="25.13"/>
    <n v="527.75"/>
    <x v="54"/>
    <n v="2019"/>
    <x v="0"/>
    <x v="5"/>
    <x v="334"/>
    <x v="0"/>
    <n v="502.62"/>
    <n v="4.7600000000000003E-2"/>
    <n v="25.13"/>
    <n v="5.4"/>
  </r>
  <r>
    <s v="340-21-9136"/>
    <x v="0"/>
    <s v="Yangon"/>
    <x v="0"/>
    <x v="0"/>
    <x v="3"/>
    <n v="40.049999999999997"/>
    <n v="4"/>
    <n v="8.01"/>
    <n v="168.21"/>
    <x v="25"/>
    <n v="2019"/>
    <x v="0"/>
    <x v="1"/>
    <x v="335"/>
    <x v="1"/>
    <n v="160.19999999999999"/>
    <n v="4.7600000000000003E-2"/>
    <n v="8.01"/>
    <n v="9.6999999999999993"/>
  </r>
  <r>
    <s v="405-31-3305"/>
    <x v="0"/>
    <s v="Yangon"/>
    <x v="0"/>
    <x v="1"/>
    <x v="5"/>
    <n v="43.13"/>
    <n v="10"/>
    <n v="21.57"/>
    <n v="452.87"/>
    <x v="30"/>
    <n v="2019"/>
    <x v="2"/>
    <x v="0"/>
    <x v="201"/>
    <x v="2"/>
    <n v="431.3"/>
    <n v="4.7600000000000003E-2"/>
    <n v="21.57"/>
    <n v="5.5"/>
  </r>
  <r>
    <s v="731-59-7531"/>
    <x v="2"/>
    <s v="Mandalay"/>
    <x v="0"/>
    <x v="1"/>
    <x v="0"/>
    <n v="72.569999999999993"/>
    <n v="8"/>
    <n v="29.03"/>
    <n v="609.59"/>
    <x v="73"/>
    <n v="2019"/>
    <x v="1"/>
    <x v="0"/>
    <x v="326"/>
    <x v="1"/>
    <n v="580.55999999999995"/>
    <n v="4.7600000000000003E-2"/>
    <n v="29.03"/>
    <n v="4.5999999999999996"/>
  </r>
  <r>
    <s v="676-39-6028"/>
    <x v="0"/>
    <s v="Yangon"/>
    <x v="0"/>
    <x v="0"/>
    <x v="1"/>
    <n v="64.44"/>
    <n v="5"/>
    <n v="16.11"/>
    <n v="338.31"/>
    <x v="73"/>
    <n v="2019"/>
    <x v="1"/>
    <x v="0"/>
    <x v="72"/>
    <x v="1"/>
    <n v="322.2"/>
    <n v="4.7600000000000003E-2"/>
    <n v="16.11"/>
    <n v="6.6"/>
  </r>
  <r>
    <s v="502-05-1910"/>
    <x v="0"/>
    <s v="Yangon"/>
    <x v="1"/>
    <x v="1"/>
    <x v="0"/>
    <n v="65.180000000000007"/>
    <n v="3"/>
    <n v="9.7799999999999994"/>
    <n v="205.32"/>
    <x v="6"/>
    <n v="2019"/>
    <x v="2"/>
    <x v="3"/>
    <x v="82"/>
    <x v="2"/>
    <n v="195.54"/>
    <n v="4.7600000000000003E-2"/>
    <n v="9.7799999999999994"/>
    <n v="6.3"/>
  </r>
  <r>
    <s v="485-30-8700"/>
    <x v="0"/>
    <s v="Yangon"/>
    <x v="1"/>
    <x v="0"/>
    <x v="3"/>
    <n v="33.26"/>
    <n v="5"/>
    <n v="8.32"/>
    <n v="174.62"/>
    <x v="79"/>
    <n v="2019"/>
    <x v="1"/>
    <x v="3"/>
    <x v="279"/>
    <x v="2"/>
    <n v="166.3"/>
    <n v="4.7600000000000003E-2"/>
    <n v="8.32"/>
    <n v="4.2"/>
  </r>
  <r>
    <s v="598-47-9715"/>
    <x v="1"/>
    <s v="Naypyitaw"/>
    <x v="1"/>
    <x v="1"/>
    <x v="1"/>
    <n v="84.07"/>
    <n v="4"/>
    <n v="16.809999999999999"/>
    <n v="353.09"/>
    <x v="37"/>
    <n v="2019"/>
    <x v="1"/>
    <x v="4"/>
    <x v="336"/>
    <x v="0"/>
    <n v="336.28"/>
    <n v="4.7600000000000003E-2"/>
    <n v="16.809999999999999"/>
    <n v="4.4000000000000004"/>
  </r>
  <r>
    <s v="701-69-8742"/>
    <x v="2"/>
    <s v="Mandalay"/>
    <x v="1"/>
    <x v="1"/>
    <x v="3"/>
    <n v="34.369999999999997"/>
    <n v="10"/>
    <n v="17.190000000000001"/>
    <n v="360.89"/>
    <x v="32"/>
    <n v="2019"/>
    <x v="1"/>
    <x v="0"/>
    <x v="41"/>
    <x v="0"/>
    <n v="343.7"/>
    <n v="4.7600000000000003E-2"/>
    <n v="17.190000000000001"/>
    <n v="6.7"/>
  </r>
  <r>
    <s v="575-67-1508"/>
    <x v="0"/>
    <s v="Yangon"/>
    <x v="1"/>
    <x v="1"/>
    <x v="1"/>
    <n v="38.6"/>
    <n v="1"/>
    <n v="1.93"/>
    <n v="40.53"/>
    <x v="71"/>
    <n v="2019"/>
    <x v="0"/>
    <x v="6"/>
    <x v="55"/>
    <x v="0"/>
    <n v="38.6"/>
    <n v="4.7600000000000003E-2"/>
    <n v="1.93"/>
    <n v="6.7"/>
  </r>
  <r>
    <s v="541-08-3113"/>
    <x v="1"/>
    <s v="Naypyitaw"/>
    <x v="1"/>
    <x v="1"/>
    <x v="4"/>
    <n v="65.97"/>
    <n v="8"/>
    <n v="26.39"/>
    <n v="554.15"/>
    <x v="30"/>
    <n v="2019"/>
    <x v="2"/>
    <x v="0"/>
    <x v="245"/>
    <x v="1"/>
    <n v="527.76"/>
    <n v="4.7600000000000003E-2"/>
    <n v="26.39"/>
    <n v="8.4"/>
  </r>
  <r>
    <s v="246-11-3901"/>
    <x v="1"/>
    <s v="Naypyitaw"/>
    <x v="1"/>
    <x v="0"/>
    <x v="1"/>
    <n v="32.799999999999997"/>
    <n v="10"/>
    <n v="16.399999999999999"/>
    <n v="344.4"/>
    <x v="42"/>
    <n v="2019"/>
    <x v="2"/>
    <x v="1"/>
    <x v="294"/>
    <x v="1"/>
    <n v="328"/>
    <n v="4.7600000000000003E-2"/>
    <n v="16.399999999999999"/>
    <n v="6.2"/>
  </r>
  <r>
    <s v="674-15-9296"/>
    <x v="0"/>
    <s v="Yangon"/>
    <x v="1"/>
    <x v="1"/>
    <x v="3"/>
    <n v="37.14"/>
    <n v="5"/>
    <n v="9.2899999999999991"/>
    <n v="194.99"/>
    <x v="66"/>
    <n v="2019"/>
    <x v="0"/>
    <x v="6"/>
    <x v="137"/>
    <x v="0"/>
    <n v="185.7"/>
    <n v="4.7600000000000003E-2"/>
    <n v="9.2899999999999991"/>
    <n v="5"/>
  </r>
  <r>
    <s v="305-18-3552"/>
    <x v="2"/>
    <s v="Mandalay"/>
    <x v="0"/>
    <x v="1"/>
    <x v="2"/>
    <n v="60.38"/>
    <n v="10"/>
    <n v="30.19"/>
    <n v="633.99"/>
    <x v="12"/>
    <n v="2019"/>
    <x v="2"/>
    <x v="6"/>
    <x v="15"/>
    <x v="1"/>
    <n v="603.79999999999995"/>
    <n v="4.7600000000000003E-2"/>
    <n v="30.19"/>
    <n v="6"/>
  </r>
  <r>
    <s v="493-65-6248"/>
    <x v="1"/>
    <s v="Naypyitaw"/>
    <x v="0"/>
    <x v="0"/>
    <x v="3"/>
    <n v="36.979999999999997"/>
    <n v="10"/>
    <n v="18.489999999999998"/>
    <n v="388.29"/>
    <x v="17"/>
    <n v="2019"/>
    <x v="0"/>
    <x v="6"/>
    <x v="28"/>
    <x v="2"/>
    <n v="369.8"/>
    <n v="4.7600000000000003E-2"/>
    <n v="18.489999999999998"/>
    <n v="7"/>
  </r>
  <r>
    <s v="438-01-4015"/>
    <x v="2"/>
    <s v="Mandalay"/>
    <x v="0"/>
    <x v="0"/>
    <x v="3"/>
    <n v="49.49"/>
    <n v="4"/>
    <n v="9.9"/>
    <n v="207.86"/>
    <x v="76"/>
    <n v="2019"/>
    <x v="1"/>
    <x v="4"/>
    <x v="337"/>
    <x v="0"/>
    <n v="197.96"/>
    <n v="4.7600000000000003E-2"/>
    <n v="9.9"/>
    <n v="6.6"/>
  </r>
  <r>
    <s v="709-58-4068"/>
    <x v="2"/>
    <s v="Mandalay"/>
    <x v="1"/>
    <x v="0"/>
    <x v="5"/>
    <n v="41.09"/>
    <n v="10"/>
    <n v="20.55"/>
    <n v="431.45"/>
    <x v="38"/>
    <n v="2019"/>
    <x v="2"/>
    <x v="4"/>
    <x v="51"/>
    <x v="1"/>
    <n v="410.9"/>
    <n v="4.7600000000000003E-2"/>
    <n v="20.55"/>
    <n v="7.3"/>
  </r>
  <r>
    <s v="795-49-7276"/>
    <x v="0"/>
    <s v="Yangon"/>
    <x v="1"/>
    <x v="1"/>
    <x v="5"/>
    <n v="37.15"/>
    <n v="4"/>
    <n v="7.43"/>
    <n v="156.03"/>
    <x v="28"/>
    <n v="2019"/>
    <x v="1"/>
    <x v="0"/>
    <x v="188"/>
    <x v="0"/>
    <n v="148.6"/>
    <n v="4.7600000000000003E-2"/>
    <n v="7.43"/>
    <n v="8.3000000000000007"/>
  </r>
  <r>
    <s v="556-72-8512"/>
    <x v="1"/>
    <s v="Naypyitaw"/>
    <x v="1"/>
    <x v="1"/>
    <x v="2"/>
    <n v="22.96"/>
    <n v="1"/>
    <n v="1.1499999999999999"/>
    <n v="24.11"/>
    <x v="74"/>
    <n v="2019"/>
    <x v="0"/>
    <x v="5"/>
    <x v="338"/>
    <x v="1"/>
    <n v="22.96"/>
    <n v="4.7600000000000003E-2"/>
    <n v="1.1499999999999999"/>
    <n v="4.3"/>
  </r>
  <r>
    <s v="627-95-3243"/>
    <x v="2"/>
    <s v="Mandalay"/>
    <x v="0"/>
    <x v="0"/>
    <x v="2"/>
    <n v="77.680000000000007"/>
    <n v="9"/>
    <n v="34.96"/>
    <n v="734.08"/>
    <x v="87"/>
    <n v="2019"/>
    <x v="2"/>
    <x v="3"/>
    <x v="265"/>
    <x v="0"/>
    <n v="699.12"/>
    <n v="4.7600000000000003E-2"/>
    <n v="34.96"/>
    <n v="9.8000000000000007"/>
  </r>
  <r>
    <s v="686-41-0932"/>
    <x v="2"/>
    <s v="Mandalay"/>
    <x v="1"/>
    <x v="0"/>
    <x v="5"/>
    <n v="34.700000000000003"/>
    <n v="2"/>
    <n v="3.47"/>
    <n v="72.87"/>
    <x v="45"/>
    <n v="2019"/>
    <x v="1"/>
    <x v="5"/>
    <x v="28"/>
    <x v="0"/>
    <n v="69.400000000000006"/>
    <n v="4.7600000000000003E-2"/>
    <n v="3.47"/>
    <n v="8.1999999999999993"/>
  </r>
  <r>
    <s v="510-09-5628"/>
    <x v="0"/>
    <s v="Yangon"/>
    <x v="0"/>
    <x v="0"/>
    <x v="5"/>
    <n v="19.66"/>
    <n v="10"/>
    <n v="9.83"/>
    <n v="206.43"/>
    <x v="20"/>
    <n v="2019"/>
    <x v="1"/>
    <x v="1"/>
    <x v="339"/>
    <x v="2"/>
    <n v="196.6"/>
    <n v="4.7600000000000003E-2"/>
    <n v="9.83"/>
    <n v="7.2"/>
  </r>
  <r>
    <s v="608-04-3797"/>
    <x v="2"/>
    <s v="Mandalay"/>
    <x v="0"/>
    <x v="0"/>
    <x v="0"/>
    <n v="25.32"/>
    <n v="8"/>
    <n v="10.130000000000001"/>
    <n v="212.69"/>
    <x v="19"/>
    <n v="2019"/>
    <x v="1"/>
    <x v="6"/>
    <x v="181"/>
    <x v="0"/>
    <n v="202.56"/>
    <n v="4.7600000000000003E-2"/>
    <n v="10.130000000000001"/>
    <n v="8.6999999999999993"/>
  </r>
  <r>
    <s v="148-82-2527"/>
    <x v="1"/>
    <s v="Naypyitaw"/>
    <x v="0"/>
    <x v="0"/>
    <x v="2"/>
    <n v="12.12"/>
    <n v="10"/>
    <n v="6.06"/>
    <n v="127.26"/>
    <x v="19"/>
    <n v="2019"/>
    <x v="1"/>
    <x v="6"/>
    <x v="189"/>
    <x v="2"/>
    <n v="121.2"/>
    <n v="4.7600000000000003E-2"/>
    <n v="6.06"/>
    <n v="8.4"/>
  </r>
  <r>
    <s v="437-53-3084"/>
    <x v="2"/>
    <s v="Mandalay"/>
    <x v="1"/>
    <x v="1"/>
    <x v="5"/>
    <n v="99.89"/>
    <n v="2"/>
    <n v="9.99"/>
    <n v="209.77"/>
    <x v="84"/>
    <n v="2019"/>
    <x v="2"/>
    <x v="6"/>
    <x v="340"/>
    <x v="0"/>
    <n v="199.78"/>
    <n v="4.7600000000000003E-2"/>
    <n v="9.99"/>
    <n v="7.1"/>
  </r>
  <r>
    <s v="632-32-4574"/>
    <x v="2"/>
    <s v="Mandalay"/>
    <x v="1"/>
    <x v="1"/>
    <x v="3"/>
    <n v="75.92"/>
    <n v="8"/>
    <n v="30.37"/>
    <n v="637.73"/>
    <x v="80"/>
    <n v="2019"/>
    <x v="1"/>
    <x v="5"/>
    <x v="341"/>
    <x v="1"/>
    <n v="607.36"/>
    <n v="4.7600000000000003E-2"/>
    <n v="30.37"/>
    <n v="5.5"/>
  </r>
  <r>
    <s v="556-97-7101"/>
    <x v="1"/>
    <s v="Naypyitaw"/>
    <x v="1"/>
    <x v="0"/>
    <x v="1"/>
    <n v="63.22"/>
    <n v="2"/>
    <n v="6.32"/>
    <n v="132.76"/>
    <x v="17"/>
    <n v="2019"/>
    <x v="0"/>
    <x v="6"/>
    <x v="232"/>
    <x v="1"/>
    <n v="126.44"/>
    <n v="4.7600000000000003E-2"/>
    <n v="6.32"/>
    <n v="8.5"/>
  </r>
  <r>
    <s v="862-59-8517"/>
    <x v="1"/>
    <s v="Naypyitaw"/>
    <x v="1"/>
    <x v="0"/>
    <x v="4"/>
    <n v="90.24"/>
    <n v="6"/>
    <n v="27.07"/>
    <n v="568.51"/>
    <x v="3"/>
    <n v="2019"/>
    <x v="0"/>
    <x v="2"/>
    <x v="342"/>
    <x v="1"/>
    <n v="541.44000000000005"/>
    <n v="4.7600000000000003E-2"/>
    <n v="27.07"/>
    <n v="6.2"/>
  </r>
  <r>
    <s v="401-18-8016"/>
    <x v="2"/>
    <s v="Mandalay"/>
    <x v="0"/>
    <x v="0"/>
    <x v="3"/>
    <n v="98.13"/>
    <n v="1"/>
    <n v="4.91"/>
    <n v="103.04"/>
    <x v="18"/>
    <n v="2019"/>
    <x v="0"/>
    <x v="3"/>
    <x v="24"/>
    <x v="1"/>
    <n v="98.13"/>
    <n v="4.7600000000000003E-2"/>
    <n v="4.91"/>
    <n v="8.9"/>
  </r>
  <r>
    <s v="420-18-8989"/>
    <x v="0"/>
    <s v="Yangon"/>
    <x v="0"/>
    <x v="0"/>
    <x v="3"/>
    <n v="51.52"/>
    <n v="8"/>
    <n v="20.61"/>
    <n v="432.77"/>
    <x v="30"/>
    <n v="2019"/>
    <x v="2"/>
    <x v="0"/>
    <x v="46"/>
    <x v="1"/>
    <n v="412.16"/>
    <n v="4.7600000000000003E-2"/>
    <n v="20.61"/>
    <n v="9.6"/>
  </r>
  <r>
    <s v="277-63-2961"/>
    <x v="2"/>
    <s v="Mandalay"/>
    <x v="0"/>
    <x v="1"/>
    <x v="3"/>
    <n v="73.97"/>
    <n v="1"/>
    <n v="3.7"/>
    <n v="77.67"/>
    <x v="36"/>
    <n v="2019"/>
    <x v="2"/>
    <x v="2"/>
    <x v="183"/>
    <x v="2"/>
    <n v="73.97"/>
    <n v="4.7600000000000003E-2"/>
    <n v="3.7"/>
    <n v="5.4"/>
  </r>
  <r>
    <s v="573-98-8548"/>
    <x v="1"/>
    <s v="Naypyitaw"/>
    <x v="0"/>
    <x v="0"/>
    <x v="5"/>
    <n v="31.9"/>
    <n v="1"/>
    <n v="1.6"/>
    <n v="33.5"/>
    <x v="0"/>
    <n v="2019"/>
    <x v="0"/>
    <x v="0"/>
    <x v="343"/>
    <x v="0"/>
    <n v="31.9"/>
    <n v="4.7600000000000003E-2"/>
    <n v="1.6"/>
    <n v="9.1"/>
  </r>
  <r>
    <s v="620-02-2046"/>
    <x v="1"/>
    <s v="Naypyitaw"/>
    <x v="1"/>
    <x v="1"/>
    <x v="2"/>
    <n v="69.400000000000006"/>
    <n v="2"/>
    <n v="6.94"/>
    <n v="145.74"/>
    <x v="3"/>
    <n v="2019"/>
    <x v="0"/>
    <x v="2"/>
    <x v="28"/>
    <x v="0"/>
    <n v="138.80000000000001"/>
    <n v="4.7600000000000003E-2"/>
    <n v="6.94"/>
    <n v="9"/>
  </r>
  <r>
    <s v="282-35-2475"/>
    <x v="2"/>
    <s v="Mandalay"/>
    <x v="1"/>
    <x v="0"/>
    <x v="3"/>
    <n v="93.31"/>
    <n v="2"/>
    <n v="9.33"/>
    <n v="195.95"/>
    <x v="5"/>
    <n v="2019"/>
    <x v="1"/>
    <x v="3"/>
    <x v="344"/>
    <x v="1"/>
    <n v="186.62"/>
    <n v="4.7600000000000003E-2"/>
    <n v="9.33"/>
    <n v="6.3"/>
  </r>
  <r>
    <s v="511-54-3087"/>
    <x v="2"/>
    <s v="Mandalay"/>
    <x v="1"/>
    <x v="1"/>
    <x v="3"/>
    <n v="88.45"/>
    <n v="1"/>
    <n v="4.42"/>
    <n v="92.87"/>
    <x v="6"/>
    <n v="2019"/>
    <x v="2"/>
    <x v="3"/>
    <x v="345"/>
    <x v="2"/>
    <n v="88.45"/>
    <n v="4.7600000000000003E-2"/>
    <n v="4.42"/>
    <n v="9.5"/>
  </r>
  <r>
    <s v="726-29-6793"/>
    <x v="0"/>
    <s v="Yangon"/>
    <x v="0"/>
    <x v="1"/>
    <x v="1"/>
    <n v="24.18"/>
    <n v="8"/>
    <n v="9.67"/>
    <n v="203.11"/>
    <x v="26"/>
    <n v="2019"/>
    <x v="0"/>
    <x v="3"/>
    <x v="98"/>
    <x v="0"/>
    <n v="193.44"/>
    <n v="4.7600000000000003E-2"/>
    <n v="9.67"/>
    <n v="9.8000000000000007"/>
  </r>
  <r>
    <s v="387-49-4215"/>
    <x v="2"/>
    <s v="Mandalay"/>
    <x v="0"/>
    <x v="0"/>
    <x v="3"/>
    <n v="48.5"/>
    <n v="3"/>
    <n v="7.28"/>
    <n v="152.78"/>
    <x v="66"/>
    <n v="2019"/>
    <x v="0"/>
    <x v="6"/>
    <x v="165"/>
    <x v="1"/>
    <n v="145.5"/>
    <n v="4.7600000000000003E-2"/>
    <n v="7.28"/>
    <n v="6.7"/>
  </r>
  <r>
    <s v="862-17-9201"/>
    <x v="2"/>
    <s v="Mandalay"/>
    <x v="1"/>
    <x v="0"/>
    <x v="4"/>
    <n v="84.05"/>
    <n v="6"/>
    <n v="25.22"/>
    <n v="529.52"/>
    <x v="71"/>
    <n v="2019"/>
    <x v="0"/>
    <x v="6"/>
    <x v="346"/>
    <x v="2"/>
    <n v="504.3"/>
    <n v="4.7600000000000003E-2"/>
    <n v="25.22"/>
    <n v="7.7"/>
  </r>
  <r>
    <s v="291-21-5991"/>
    <x v="2"/>
    <s v="Mandalay"/>
    <x v="0"/>
    <x v="1"/>
    <x v="0"/>
    <n v="61.29"/>
    <n v="5"/>
    <n v="15.32"/>
    <n v="321.77"/>
    <x v="14"/>
    <n v="2019"/>
    <x v="1"/>
    <x v="1"/>
    <x v="296"/>
    <x v="1"/>
    <n v="306.45"/>
    <n v="4.7600000000000003E-2"/>
    <n v="15.32"/>
    <n v="7"/>
  </r>
  <r>
    <s v="602-80-9671"/>
    <x v="1"/>
    <s v="Naypyitaw"/>
    <x v="0"/>
    <x v="0"/>
    <x v="2"/>
    <n v="15.95"/>
    <n v="6"/>
    <n v="4.79"/>
    <n v="100.49"/>
    <x v="57"/>
    <n v="2019"/>
    <x v="2"/>
    <x v="0"/>
    <x v="8"/>
    <x v="2"/>
    <n v="95.7"/>
    <n v="4.7600000000000003E-2"/>
    <n v="4.79"/>
    <n v="5.0999999999999996"/>
  </r>
  <r>
    <s v="347-72-6115"/>
    <x v="2"/>
    <s v="Mandalay"/>
    <x v="0"/>
    <x v="0"/>
    <x v="3"/>
    <n v="90.74"/>
    <n v="7"/>
    <n v="31.76"/>
    <n v="666.94"/>
    <x v="65"/>
    <n v="2019"/>
    <x v="0"/>
    <x v="5"/>
    <x v="172"/>
    <x v="2"/>
    <n v="635.17999999999995"/>
    <n v="4.7600000000000003E-2"/>
    <n v="31.76"/>
    <n v="6.2"/>
  </r>
  <r>
    <s v="209-61-0206"/>
    <x v="0"/>
    <s v="Yangon"/>
    <x v="1"/>
    <x v="0"/>
    <x v="2"/>
    <n v="42.91"/>
    <n v="5"/>
    <n v="10.73"/>
    <n v="225.28"/>
    <x v="0"/>
    <n v="2019"/>
    <x v="0"/>
    <x v="0"/>
    <x v="260"/>
    <x v="0"/>
    <n v="214.55"/>
    <n v="4.7600000000000003E-2"/>
    <n v="10.73"/>
    <n v="6.1"/>
  </r>
  <r>
    <s v="595-27-4851"/>
    <x v="0"/>
    <s v="Yangon"/>
    <x v="1"/>
    <x v="0"/>
    <x v="5"/>
    <n v="54.28"/>
    <n v="7"/>
    <n v="19"/>
    <n v="398.96"/>
    <x v="3"/>
    <n v="2019"/>
    <x v="0"/>
    <x v="2"/>
    <x v="347"/>
    <x v="0"/>
    <n v="379.96"/>
    <n v="4.7600000000000003E-2"/>
    <n v="19"/>
    <n v="9.3000000000000007"/>
  </r>
  <r>
    <s v="189-52-0236"/>
    <x v="0"/>
    <s v="Yangon"/>
    <x v="1"/>
    <x v="1"/>
    <x v="1"/>
    <n v="99.55"/>
    <n v="7"/>
    <n v="34.840000000000003"/>
    <n v="731.69"/>
    <x v="86"/>
    <n v="2019"/>
    <x v="1"/>
    <x v="4"/>
    <x v="348"/>
    <x v="1"/>
    <n v="696.85"/>
    <n v="4.7600000000000003E-2"/>
    <n v="34.840000000000003"/>
    <n v="7.6"/>
  </r>
  <r>
    <s v="503-07-0930"/>
    <x v="1"/>
    <s v="Naypyitaw"/>
    <x v="0"/>
    <x v="1"/>
    <x v="3"/>
    <n v="58.39"/>
    <n v="7"/>
    <n v="20.440000000000001"/>
    <n v="429.17"/>
    <x v="55"/>
    <n v="2019"/>
    <x v="2"/>
    <x v="0"/>
    <x v="349"/>
    <x v="2"/>
    <n v="408.73"/>
    <n v="4.7600000000000003E-2"/>
    <n v="20.440000000000001"/>
    <n v="8.1999999999999993"/>
  </r>
  <r>
    <s v="413-20-6708"/>
    <x v="1"/>
    <s v="Naypyitaw"/>
    <x v="0"/>
    <x v="0"/>
    <x v="5"/>
    <n v="51.47"/>
    <n v="1"/>
    <n v="2.57"/>
    <n v="54.04"/>
    <x v="79"/>
    <n v="2019"/>
    <x v="1"/>
    <x v="3"/>
    <x v="350"/>
    <x v="0"/>
    <n v="51.47"/>
    <n v="4.7600000000000003E-2"/>
    <n v="2.57"/>
    <n v="8.5"/>
  </r>
  <r>
    <s v="425-85-2085"/>
    <x v="2"/>
    <s v="Mandalay"/>
    <x v="0"/>
    <x v="1"/>
    <x v="0"/>
    <n v="54.86"/>
    <n v="5"/>
    <n v="13.72"/>
    <n v="288.02"/>
    <x v="14"/>
    <n v="2019"/>
    <x v="1"/>
    <x v="1"/>
    <x v="13"/>
    <x v="0"/>
    <n v="274.3"/>
    <n v="4.7600000000000003E-2"/>
    <n v="13.72"/>
    <n v="9.8000000000000007"/>
  </r>
  <r>
    <s v="521-18-7827"/>
    <x v="1"/>
    <s v="Naypyitaw"/>
    <x v="0"/>
    <x v="1"/>
    <x v="2"/>
    <n v="39.39"/>
    <n v="5"/>
    <n v="9.85"/>
    <n v="206.8"/>
    <x v="49"/>
    <n v="2019"/>
    <x v="0"/>
    <x v="6"/>
    <x v="351"/>
    <x v="2"/>
    <n v="196.95"/>
    <n v="4.7600000000000003E-2"/>
    <n v="9.85"/>
    <n v="8.6999999999999993"/>
  </r>
  <r>
    <s v="220-28-1851"/>
    <x v="0"/>
    <s v="Yangon"/>
    <x v="1"/>
    <x v="1"/>
    <x v="2"/>
    <n v="34.729999999999997"/>
    <n v="2"/>
    <n v="3.47"/>
    <n v="72.930000000000007"/>
    <x v="59"/>
    <n v="2019"/>
    <x v="1"/>
    <x v="1"/>
    <x v="92"/>
    <x v="0"/>
    <n v="69.459999999999994"/>
    <n v="4.7600000000000003E-2"/>
    <n v="3.47"/>
    <n v="9.6999999999999993"/>
  </r>
  <r>
    <s v="600-38-9738"/>
    <x v="1"/>
    <s v="Naypyitaw"/>
    <x v="0"/>
    <x v="1"/>
    <x v="3"/>
    <n v="71.92"/>
    <n v="5"/>
    <n v="17.98"/>
    <n v="377.58"/>
    <x v="29"/>
    <n v="2019"/>
    <x v="0"/>
    <x v="4"/>
    <x v="184"/>
    <x v="2"/>
    <n v="359.6"/>
    <n v="4.7600000000000003E-2"/>
    <n v="17.98"/>
    <n v="4.3"/>
  </r>
  <r>
    <s v="734-91-1155"/>
    <x v="2"/>
    <s v="Mandalay"/>
    <x v="1"/>
    <x v="0"/>
    <x v="1"/>
    <n v="45.71"/>
    <n v="3"/>
    <n v="6.86"/>
    <n v="143.99"/>
    <x v="58"/>
    <n v="2019"/>
    <x v="1"/>
    <x v="6"/>
    <x v="352"/>
    <x v="2"/>
    <n v="137.13"/>
    <n v="4.7600000000000003E-2"/>
    <n v="6.86"/>
    <n v="7.7"/>
  </r>
  <r>
    <s v="451-28-5717"/>
    <x v="1"/>
    <s v="Naypyitaw"/>
    <x v="0"/>
    <x v="0"/>
    <x v="2"/>
    <n v="83.17"/>
    <n v="6"/>
    <n v="24.95"/>
    <n v="523.97"/>
    <x v="80"/>
    <n v="2019"/>
    <x v="1"/>
    <x v="5"/>
    <x v="219"/>
    <x v="1"/>
    <n v="499.02"/>
    <n v="4.7600000000000003E-2"/>
    <n v="24.95"/>
    <n v="7.3"/>
  </r>
  <r>
    <s v="609-81-8548"/>
    <x v="0"/>
    <s v="Yangon"/>
    <x v="0"/>
    <x v="0"/>
    <x v="2"/>
    <n v="37.44"/>
    <n v="6"/>
    <n v="11.23"/>
    <n v="235.87"/>
    <x v="10"/>
    <n v="2019"/>
    <x v="2"/>
    <x v="5"/>
    <x v="353"/>
    <x v="2"/>
    <n v="224.64"/>
    <n v="4.7600000000000003E-2"/>
    <n v="11.23"/>
    <n v="5.9"/>
  </r>
  <r>
    <s v="133-14-7229"/>
    <x v="1"/>
    <s v="Naypyitaw"/>
    <x v="1"/>
    <x v="1"/>
    <x v="0"/>
    <n v="62.87"/>
    <n v="2"/>
    <n v="6.29"/>
    <n v="132.03"/>
    <x v="17"/>
    <n v="2019"/>
    <x v="0"/>
    <x v="6"/>
    <x v="354"/>
    <x v="1"/>
    <n v="125.74"/>
    <n v="4.7600000000000003E-2"/>
    <n v="6.29"/>
    <n v="5"/>
  </r>
  <r>
    <s v="534-01-4457"/>
    <x v="0"/>
    <s v="Yangon"/>
    <x v="1"/>
    <x v="1"/>
    <x v="4"/>
    <n v="81.709999999999994"/>
    <n v="6"/>
    <n v="24.51"/>
    <n v="514.77"/>
    <x v="3"/>
    <n v="2019"/>
    <x v="0"/>
    <x v="2"/>
    <x v="6"/>
    <x v="2"/>
    <n v="490.26"/>
    <n v="4.7600000000000003E-2"/>
    <n v="24.51"/>
    <n v="8"/>
  </r>
  <r>
    <s v="719-89-8991"/>
    <x v="0"/>
    <s v="Yangon"/>
    <x v="0"/>
    <x v="0"/>
    <x v="3"/>
    <n v="91.41"/>
    <n v="5"/>
    <n v="22.85"/>
    <n v="479.9"/>
    <x v="6"/>
    <n v="2019"/>
    <x v="2"/>
    <x v="3"/>
    <x v="355"/>
    <x v="0"/>
    <n v="457.05"/>
    <n v="4.7600000000000003E-2"/>
    <n v="22.85"/>
    <n v="7.1"/>
  </r>
  <r>
    <s v="286-62-6248"/>
    <x v="2"/>
    <s v="Mandalay"/>
    <x v="1"/>
    <x v="1"/>
    <x v="5"/>
    <n v="39.21"/>
    <n v="4"/>
    <n v="7.84"/>
    <n v="164.68"/>
    <x v="65"/>
    <n v="2019"/>
    <x v="0"/>
    <x v="5"/>
    <x v="356"/>
    <x v="2"/>
    <n v="156.84"/>
    <n v="4.7600000000000003E-2"/>
    <n v="7.84"/>
    <n v="9"/>
  </r>
  <r>
    <s v="339-38-9982"/>
    <x v="2"/>
    <s v="Mandalay"/>
    <x v="0"/>
    <x v="1"/>
    <x v="5"/>
    <n v="59.86"/>
    <n v="2"/>
    <n v="5.99"/>
    <n v="125.71"/>
    <x v="50"/>
    <n v="2019"/>
    <x v="0"/>
    <x v="2"/>
    <x v="304"/>
    <x v="0"/>
    <n v="119.72"/>
    <n v="4.7600000000000003E-2"/>
    <n v="5.99"/>
    <n v="6.7"/>
  </r>
  <r>
    <s v="827-44-5872"/>
    <x v="2"/>
    <s v="Mandalay"/>
    <x v="0"/>
    <x v="0"/>
    <x v="4"/>
    <n v="54.36"/>
    <n v="10"/>
    <n v="27.18"/>
    <n v="570.78"/>
    <x v="13"/>
    <n v="2019"/>
    <x v="2"/>
    <x v="4"/>
    <x v="56"/>
    <x v="2"/>
    <n v="543.6"/>
    <n v="4.7600000000000003E-2"/>
    <n v="27.18"/>
    <n v="6.1"/>
  </r>
  <r>
    <s v="827-77-7633"/>
    <x v="0"/>
    <s v="Yangon"/>
    <x v="1"/>
    <x v="1"/>
    <x v="3"/>
    <n v="98.09"/>
    <n v="9"/>
    <n v="44.14"/>
    <n v="926.95"/>
    <x v="21"/>
    <n v="2019"/>
    <x v="2"/>
    <x v="2"/>
    <x v="357"/>
    <x v="1"/>
    <n v="882.81"/>
    <n v="4.7600000000000003E-2"/>
    <n v="44.14"/>
    <n v="9.3000000000000007"/>
  </r>
  <r>
    <s v="287-83-1405"/>
    <x v="0"/>
    <s v="Yangon"/>
    <x v="1"/>
    <x v="1"/>
    <x v="0"/>
    <n v="25.43"/>
    <n v="6"/>
    <n v="7.63"/>
    <n v="160.21"/>
    <x v="12"/>
    <n v="2019"/>
    <x v="2"/>
    <x v="6"/>
    <x v="54"/>
    <x v="0"/>
    <n v="152.58000000000001"/>
    <n v="4.7600000000000003E-2"/>
    <n v="7.63"/>
    <n v="7"/>
  </r>
  <r>
    <s v="435-13-4908"/>
    <x v="0"/>
    <s v="Yangon"/>
    <x v="0"/>
    <x v="1"/>
    <x v="5"/>
    <n v="86.68"/>
    <n v="8"/>
    <n v="34.67"/>
    <n v="728.11"/>
    <x v="46"/>
    <n v="2019"/>
    <x v="0"/>
    <x v="4"/>
    <x v="358"/>
    <x v="2"/>
    <n v="693.44"/>
    <n v="4.7600000000000003E-2"/>
    <n v="34.67"/>
    <n v="7.2"/>
  </r>
  <r>
    <s v="857-67-9057"/>
    <x v="2"/>
    <s v="Mandalay"/>
    <x v="1"/>
    <x v="1"/>
    <x v="1"/>
    <n v="22.95"/>
    <n v="10"/>
    <n v="11.48"/>
    <n v="240.98"/>
    <x v="10"/>
    <n v="2019"/>
    <x v="2"/>
    <x v="5"/>
    <x v="25"/>
    <x v="0"/>
    <n v="229.5"/>
    <n v="4.7600000000000003E-2"/>
    <n v="11.48"/>
    <n v="8.1999999999999993"/>
  </r>
  <r>
    <s v="236-27-1144"/>
    <x v="1"/>
    <s v="Naypyitaw"/>
    <x v="1"/>
    <x v="0"/>
    <x v="4"/>
    <n v="16.309999999999999"/>
    <n v="9"/>
    <n v="7.34"/>
    <n v="154.13"/>
    <x v="58"/>
    <n v="2019"/>
    <x v="1"/>
    <x v="6"/>
    <x v="359"/>
    <x v="0"/>
    <n v="146.79"/>
    <n v="4.7600000000000003E-2"/>
    <n v="7.34"/>
    <n v="8.4"/>
  </r>
  <r>
    <s v="892-05-6689"/>
    <x v="0"/>
    <s v="Yangon"/>
    <x v="1"/>
    <x v="0"/>
    <x v="2"/>
    <n v="28.32"/>
    <n v="5"/>
    <n v="7.08"/>
    <n v="148.68"/>
    <x v="16"/>
    <n v="2019"/>
    <x v="1"/>
    <x v="3"/>
    <x v="360"/>
    <x v="0"/>
    <n v="141.6"/>
    <n v="4.7600000000000003E-2"/>
    <n v="7.08"/>
    <n v="6.2"/>
  </r>
  <r>
    <s v="583-41-4548"/>
    <x v="1"/>
    <s v="Naypyitaw"/>
    <x v="1"/>
    <x v="1"/>
    <x v="2"/>
    <n v="16.670000000000002"/>
    <n v="7"/>
    <n v="5.83"/>
    <n v="122.52"/>
    <x v="13"/>
    <n v="2019"/>
    <x v="2"/>
    <x v="4"/>
    <x v="150"/>
    <x v="0"/>
    <n v="116.69"/>
    <n v="4.7600000000000003E-2"/>
    <n v="5.83"/>
    <n v="7.4"/>
  </r>
  <r>
    <s v="339-12-4827"/>
    <x v="2"/>
    <s v="Mandalay"/>
    <x v="0"/>
    <x v="0"/>
    <x v="5"/>
    <n v="73.959999999999994"/>
    <n v="1"/>
    <n v="3.7"/>
    <n v="77.66"/>
    <x v="0"/>
    <n v="2019"/>
    <x v="0"/>
    <x v="0"/>
    <x v="102"/>
    <x v="2"/>
    <n v="73.959999999999994"/>
    <n v="4.7600000000000003E-2"/>
    <n v="3.7"/>
    <n v="5"/>
  </r>
  <r>
    <s v="643-38-7867"/>
    <x v="0"/>
    <s v="Yangon"/>
    <x v="1"/>
    <x v="1"/>
    <x v="2"/>
    <n v="97.94"/>
    <n v="1"/>
    <n v="4.9000000000000004"/>
    <n v="102.84"/>
    <x v="37"/>
    <n v="2019"/>
    <x v="1"/>
    <x v="4"/>
    <x v="231"/>
    <x v="0"/>
    <n v="97.94"/>
    <n v="4.7600000000000003E-2"/>
    <n v="4.9000000000000004"/>
    <n v="6.9"/>
  </r>
  <r>
    <s v="308-81-0538"/>
    <x v="0"/>
    <s v="Yangon"/>
    <x v="1"/>
    <x v="0"/>
    <x v="5"/>
    <n v="73.05"/>
    <n v="4"/>
    <n v="14.61"/>
    <n v="306.81"/>
    <x v="6"/>
    <n v="2019"/>
    <x v="2"/>
    <x v="3"/>
    <x v="361"/>
    <x v="2"/>
    <n v="292.2"/>
    <n v="4.7600000000000003E-2"/>
    <n v="14.61"/>
    <n v="4.9000000000000004"/>
  </r>
  <r>
    <s v="358-88-9262"/>
    <x v="1"/>
    <s v="Naypyitaw"/>
    <x v="0"/>
    <x v="0"/>
    <x v="4"/>
    <n v="87.48"/>
    <n v="6"/>
    <n v="26.24"/>
    <n v="551.12"/>
    <x v="60"/>
    <n v="2019"/>
    <x v="2"/>
    <x v="1"/>
    <x v="362"/>
    <x v="0"/>
    <n v="524.88"/>
    <n v="4.7600000000000003E-2"/>
    <n v="26.24"/>
    <n v="5.0999999999999996"/>
  </r>
  <r>
    <s v="460-35-4390"/>
    <x v="0"/>
    <s v="Yangon"/>
    <x v="1"/>
    <x v="1"/>
    <x v="2"/>
    <n v="30.68"/>
    <n v="3"/>
    <n v="4.5999999999999996"/>
    <n v="96.64"/>
    <x v="49"/>
    <n v="2019"/>
    <x v="0"/>
    <x v="6"/>
    <x v="224"/>
    <x v="0"/>
    <n v="92.04"/>
    <n v="4.7600000000000003E-2"/>
    <n v="4.5999999999999996"/>
    <n v="9.1"/>
  </r>
  <r>
    <s v="343-87-0864"/>
    <x v="1"/>
    <s v="Naypyitaw"/>
    <x v="0"/>
    <x v="1"/>
    <x v="0"/>
    <n v="75.88"/>
    <n v="1"/>
    <n v="3.79"/>
    <n v="79.67"/>
    <x v="75"/>
    <n v="2019"/>
    <x v="0"/>
    <x v="4"/>
    <x v="363"/>
    <x v="2"/>
    <n v="75.88"/>
    <n v="4.7600000000000003E-2"/>
    <n v="3.79"/>
    <n v="7.1"/>
  </r>
  <r>
    <s v="173-50-1108"/>
    <x v="2"/>
    <s v="Mandalay"/>
    <x v="0"/>
    <x v="0"/>
    <x v="3"/>
    <n v="20.18"/>
    <n v="4"/>
    <n v="4.04"/>
    <n v="84.76"/>
    <x v="77"/>
    <n v="2019"/>
    <x v="2"/>
    <x v="5"/>
    <x v="280"/>
    <x v="2"/>
    <n v="80.72"/>
    <n v="4.7600000000000003E-2"/>
    <n v="4.04"/>
    <n v="5"/>
  </r>
  <r>
    <s v="243-47-2663"/>
    <x v="1"/>
    <s v="Naypyitaw"/>
    <x v="0"/>
    <x v="1"/>
    <x v="1"/>
    <n v="18.77"/>
    <n v="6"/>
    <n v="5.63"/>
    <n v="118.25"/>
    <x v="26"/>
    <n v="2019"/>
    <x v="0"/>
    <x v="3"/>
    <x v="122"/>
    <x v="2"/>
    <n v="112.62"/>
    <n v="4.7600000000000003E-2"/>
    <n v="5.63"/>
    <n v="5.5"/>
  </r>
  <r>
    <s v="841-18-8232"/>
    <x v="2"/>
    <s v="Mandalay"/>
    <x v="1"/>
    <x v="0"/>
    <x v="4"/>
    <n v="71.2"/>
    <n v="1"/>
    <n v="3.56"/>
    <n v="74.760000000000005"/>
    <x v="0"/>
    <n v="2019"/>
    <x v="0"/>
    <x v="0"/>
    <x v="364"/>
    <x v="2"/>
    <n v="71.2"/>
    <n v="4.7600000000000003E-2"/>
    <n v="3.56"/>
    <n v="9.1999999999999993"/>
  </r>
  <r>
    <s v="701-23-5550"/>
    <x v="2"/>
    <s v="Mandalay"/>
    <x v="0"/>
    <x v="1"/>
    <x v="2"/>
    <n v="38.81"/>
    <n v="4"/>
    <n v="7.76"/>
    <n v="163"/>
    <x v="35"/>
    <n v="2019"/>
    <x v="1"/>
    <x v="6"/>
    <x v="61"/>
    <x v="0"/>
    <n v="155.24"/>
    <n v="4.7600000000000003E-2"/>
    <n v="7.76"/>
    <n v="4.9000000000000004"/>
  </r>
  <r>
    <s v="647-50-1224"/>
    <x v="0"/>
    <s v="Yangon"/>
    <x v="1"/>
    <x v="0"/>
    <x v="5"/>
    <n v="29.42"/>
    <n v="10"/>
    <n v="14.71"/>
    <n v="308.91000000000003"/>
    <x v="52"/>
    <n v="2019"/>
    <x v="0"/>
    <x v="0"/>
    <x v="293"/>
    <x v="0"/>
    <n v="294.2"/>
    <n v="4.7600000000000003E-2"/>
    <n v="14.71"/>
    <n v="8.9"/>
  </r>
  <r>
    <s v="541-48-8554"/>
    <x v="0"/>
    <s v="Yangon"/>
    <x v="1"/>
    <x v="1"/>
    <x v="3"/>
    <n v="60.95"/>
    <n v="9"/>
    <n v="27.43"/>
    <n v="575.98"/>
    <x v="27"/>
    <n v="2019"/>
    <x v="0"/>
    <x v="3"/>
    <x v="365"/>
    <x v="2"/>
    <n v="548.54999999999995"/>
    <n v="4.7600000000000003E-2"/>
    <n v="27.43"/>
    <n v="6"/>
  </r>
  <r>
    <s v="539-21-7227"/>
    <x v="2"/>
    <s v="Mandalay"/>
    <x v="1"/>
    <x v="0"/>
    <x v="3"/>
    <n v="51.54"/>
    <n v="5"/>
    <n v="12.89"/>
    <n v="270.58999999999997"/>
    <x v="53"/>
    <n v="2019"/>
    <x v="0"/>
    <x v="0"/>
    <x v="366"/>
    <x v="1"/>
    <n v="257.7"/>
    <n v="4.7600000000000003E-2"/>
    <n v="12.89"/>
    <n v="4.2"/>
  </r>
  <r>
    <s v="213-32-1216"/>
    <x v="0"/>
    <s v="Yangon"/>
    <x v="1"/>
    <x v="0"/>
    <x v="1"/>
    <n v="66.06"/>
    <n v="6"/>
    <n v="19.82"/>
    <n v="416.18"/>
    <x v="54"/>
    <n v="2019"/>
    <x v="0"/>
    <x v="5"/>
    <x v="367"/>
    <x v="1"/>
    <n v="396.36"/>
    <n v="4.7600000000000003E-2"/>
    <n v="19.82"/>
    <n v="7.3"/>
  </r>
  <r>
    <s v="747-58-7183"/>
    <x v="2"/>
    <s v="Mandalay"/>
    <x v="1"/>
    <x v="1"/>
    <x v="5"/>
    <n v="57.27"/>
    <n v="3"/>
    <n v="8.59"/>
    <n v="180.4"/>
    <x v="57"/>
    <n v="2019"/>
    <x v="2"/>
    <x v="0"/>
    <x v="106"/>
    <x v="0"/>
    <n v="171.81"/>
    <n v="4.7600000000000003E-2"/>
    <n v="8.59"/>
    <n v="6.5"/>
  </r>
  <r>
    <s v="582-52-8065"/>
    <x v="2"/>
    <s v="Mandalay"/>
    <x v="1"/>
    <x v="0"/>
    <x v="5"/>
    <n v="54.31"/>
    <n v="9"/>
    <n v="24.44"/>
    <n v="513.23"/>
    <x v="70"/>
    <n v="2019"/>
    <x v="2"/>
    <x v="1"/>
    <x v="368"/>
    <x v="1"/>
    <n v="488.79"/>
    <n v="4.7600000000000003E-2"/>
    <n v="24.44"/>
    <n v="8.9"/>
  </r>
  <r>
    <s v="210-57-1719"/>
    <x v="2"/>
    <s v="Mandalay"/>
    <x v="1"/>
    <x v="0"/>
    <x v="0"/>
    <n v="58.24"/>
    <n v="9"/>
    <n v="26.21"/>
    <n v="550.37"/>
    <x v="63"/>
    <n v="2019"/>
    <x v="2"/>
    <x v="6"/>
    <x v="369"/>
    <x v="1"/>
    <n v="524.16"/>
    <n v="4.7600000000000003E-2"/>
    <n v="26.21"/>
    <n v="9.6999999999999993"/>
  </r>
  <r>
    <s v="399-69-4630"/>
    <x v="1"/>
    <s v="Naypyitaw"/>
    <x v="1"/>
    <x v="1"/>
    <x v="1"/>
    <n v="22.21"/>
    <n v="6"/>
    <n v="6.66"/>
    <n v="139.91999999999999"/>
    <x v="37"/>
    <n v="2019"/>
    <x v="1"/>
    <x v="4"/>
    <x v="81"/>
    <x v="2"/>
    <n v="133.26"/>
    <n v="4.7600000000000003E-2"/>
    <n v="6.66"/>
    <n v="8.6"/>
  </r>
  <r>
    <s v="134-75-2619"/>
    <x v="0"/>
    <s v="Yangon"/>
    <x v="0"/>
    <x v="1"/>
    <x v="1"/>
    <n v="19.32"/>
    <n v="7"/>
    <n v="6.76"/>
    <n v="142"/>
    <x v="5"/>
    <n v="2019"/>
    <x v="1"/>
    <x v="3"/>
    <x v="370"/>
    <x v="1"/>
    <n v="135.24"/>
    <n v="4.7600000000000003E-2"/>
    <n v="6.76"/>
    <n v="6.9"/>
  </r>
  <r>
    <s v="356-44-8813"/>
    <x v="2"/>
    <s v="Mandalay"/>
    <x v="1"/>
    <x v="1"/>
    <x v="2"/>
    <n v="37.479999999999997"/>
    <n v="3"/>
    <n v="5.62"/>
    <n v="118.06"/>
    <x v="40"/>
    <n v="2019"/>
    <x v="0"/>
    <x v="2"/>
    <x v="286"/>
    <x v="2"/>
    <n v="112.44"/>
    <n v="4.7600000000000003E-2"/>
    <n v="5.62"/>
    <n v="7.7"/>
  </r>
  <r>
    <s v="198-66-9832"/>
    <x v="2"/>
    <s v="Mandalay"/>
    <x v="0"/>
    <x v="0"/>
    <x v="5"/>
    <n v="72.040000000000006"/>
    <n v="2"/>
    <n v="7.2"/>
    <n v="151.28"/>
    <x v="87"/>
    <n v="2019"/>
    <x v="2"/>
    <x v="3"/>
    <x v="371"/>
    <x v="1"/>
    <n v="144.08000000000001"/>
    <n v="4.7600000000000003E-2"/>
    <n v="7.2"/>
    <n v="9.5"/>
  </r>
  <r>
    <s v="283-26-5248"/>
    <x v="1"/>
    <s v="Naypyitaw"/>
    <x v="0"/>
    <x v="0"/>
    <x v="4"/>
    <n v="98.52"/>
    <n v="10"/>
    <n v="49.26"/>
    <n v="1034.46"/>
    <x v="74"/>
    <n v="2019"/>
    <x v="0"/>
    <x v="5"/>
    <x v="169"/>
    <x v="0"/>
    <n v="985.2"/>
    <n v="4.7600000000000003E-2"/>
    <n v="49.26"/>
    <n v="4.5"/>
  </r>
  <r>
    <s v="712-39-0363"/>
    <x v="0"/>
    <s v="Yangon"/>
    <x v="0"/>
    <x v="1"/>
    <x v="4"/>
    <n v="41.66"/>
    <n v="6"/>
    <n v="12.5"/>
    <n v="262.45999999999998"/>
    <x v="56"/>
    <n v="2019"/>
    <x v="0"/>
    <x v="5"/>
    <x v="145"/>
    <x v="0"/>
    <n v="249.96"/>
    <n v="4.7600000000000003E-2"/>
    <n v="12.5"/>
    <n v="5.6"/>
  </r>
  <r>
    <s v="218-59-9410"/>
    <x v="0"/>
    <s v="Yangon"/>
    <x v="0"/>
    <x v="0"/>
    <x v="2"/>
    <n v="72.42"/>
    <n v="3"/>
    <n v="10.86"/>
    <n v="228.12"/>
    <x v="14"/>
    <n v="2019"/>
    <x v="1"/>
    <x v="1"/>
    <x v="336"/>
    <x v="0"/>
    <n v="217.26"/>
    <n v="4.7600000000000003E-2"/>
    <n v="10.86"/>
    <n v="8.1999999999999993"/>
  </r>
  <r>
    <s v="174-75-0888"/>
    <x v="2"/>
    <s v="Mandalay"/>
    <x v="1"/>
    <x v="1"/>
    <x v="1"/>
    <n v="21.58"/>
    <n v="9"/>
    <n v="9.7100000000000009"/>
    <n v="203.93"/>
    <x v="86"/>
    <n v="2019"/>
    <x v="1"/>
    <x v="4"/>
    <x v="372"/>
    <x v="1"/>
    <n v="194.22"/>
    <n v="4.7600000000000003E-2"/>
    <n v="9.7100000000000009"/>
    <n v="7.3"/>
  </r>
  <r>
    <s v="866-99-7614"/>
    <x v="1"/>
    <s v="Naypyitaw"/>
    <x v="1"/>
    <x v="1"/>
    <x v="4"/>
    <n v="89.2"/>
    <n v="10"/>
    <n v="44.6"/>
    <n v="936.6"/>
    <x v="48"/>
    <n v="2019"/>
    <x v="2"/>
    <x v="3"/>
    <x v="324"/>
    <x v="2"/>
    <n v="892"/>
    <n v="4.7600000000000003E-2"/>
    <n v="44.6"/>
    <n v="4.4000000000000004"/>
  </r>
  <r>
    <s v="134-54-4720"/>
    <x v="2"/>
    <s v="Mandalay"/>
    <x v="1"/>
    <x v="0"/>
    <x v="1"/>
    <n v="42.42"/>
    <n v="8"/>
    <n v="16.97"/>
    <n v="356.33"/>
    <x v="74"/>
    <n v="2019"/>
    <x v="0"/>
    <x v="5"/>
    <x v="139"/>
    <x v="0"/>
    <n v="339.36"/>
    <n v="4.7600000000000003E-2"/>
    <n v="16.97"/>
    <n v="5.7"/>
  </r>
  <r>
    <s v="760-90-2357"/>
    <x v="0"/>
    <s v="Yangon"/>
    <x v="0"/>
    <x v="1"/>
    <x v="1"/>
    <n v="74.510000000000005"/>
    <n v="6"/>
    <n v="22.35"/>
    <n v="469.41"/>
    <x v="80"/>
    <n v="2019"/>
    <x v="1"/>
    <x v="5"/>
    <x v="264"/>
    <x v="0"/>
    <n v="447.06"/>
    <n v="4.7600000000000003E-2"/>
    <n v="22.35"/>
    <n v="5"/>
  </r>
  <r>
    <s v="514-37-2845"/>
    <x v="2"/>
    <s v="Mandalay"/>
    <x v="1"/>
    <x v="1"/>
    <x v="5"/>
    <n v="99.25"/>
    <n v="2"/>
    <n v="9.93"/>
    <n v="208.43"/>
    <x v="80"/>
    <n v="2019"/>
    <x v="1"/>
    <x v="5"/>
    <x v="276"/>
    <x v="1"/>
    <n v="198.5"/>
    <n v="4.7600000000000003E-2"/>
    <n v="9.93"/>
    <n v="9"/>
  </r>
  <r>
    <s v="698-98-5964"/>
    <x v="0"/>
    <s v="Yangon"/>
    <x v="1"/>
    <x v="0"/>
    <x v="4"/>
    <n v="81.209999999999994"/>
    <n v="10"/>
    <n v="40.61"/>
    <n v="852.71"/>
    <x v="29"/>
    <n v="2019"/>
    <x v="0"/>
    <x v="4"/>
    <x v="39"/>
    <x v="2"/>
    <n v="812.1"/>
    <n v="4.7600000000000003E-2"/>
    <n v="40.61"/>
    <n v="6.3"/>
  </r>
  <r>
    <s v="718-57-9773"/>
    <x v="1"/>
    <s v="Naypyitaw"/>
    <x v="1"/>
    <x v="0"/>
    <x v="3"/>
    <n v="49.33"/>
    <n v="10"/>
    <n v="24.67"/>
    <n v="517.97"/>
    <x v="36"/>
    <n v="2019"/>
    <x v="2"/>
    <x v="2"/>
    <x v="64"/>
    <x v="2"/>
    <n v="493.3"/>
    <n v="4.7600000000000003E-2"/>
    <n v="24.67"/>
    <n v="9.4"/>
  </r>
  <r>
    <s v="651-88-7328"/>
    <x v="0"/>
    <s v="Yangon"/>
    <x v="1"/>
    <x v="0"/>
    <x v="5"/>
    <n v="65.739999999999995"/>
    <n v="9"/>
    <n v="29.58"/>
    <n v="621.24"/>
    <x v="17"/>
    <n v="2019"/>
    <x v="0"/>
    <x v="6"/>
    <x v="353"/>
    <x v="1"/>
    <n v="591.66"/>
    <n v="4.7600000000000003E-2"/>
    <n v="29.58"/>
    <n v="7.7"/>
  </r>
  <r>
    <s v="241-11-2261"/>
    <x v="2"/>
    <s v="Mandalay"/>
    <x v="1"/>
    <x v="0"/>
    <x v="5"/>
    <n v="79.86"/>
    <n v="7"/>
    <n v="27.95"/>
    <n v="586.97"/>
    <x v="8"/>
    <n v="2019"/>
    <x v="0"/>
    <x v="4"/>
    <x v="373"/>
    <x v="2"/>
    <n v="559.02"/>
    <n v="4.7600000000000003E-2"/>
    <n v="27.95"/>
    <n v="5.5"/>
  </r>
  <r>
    <s v="408-26-9866"/>
    <x v="1"/>
    <s v="Naypyitaw"/>
    <x v="1"/>
    <x v="0"/>
    <x v="3"/>
    <n v="73.98"/>
    <n v="7"/>
    <n v="25.89"/>
    <n v="543.75"/>
    <x v="22"/>
    <n v="2019"/>
    <x v="1"/>
    <x v="0"/>
    <x v="86"/>
    <x v="0"/>
    <n v="517.86"/>
    <n v="4.7600000000000003E-2"/>
    <n v="25.89"/>
    <n v="4.0999999999999996"/>
  </r>
  <r>
    <s v="834-83-1826"/>
    <x v="2"/>
    <s v="Mandalay"/>
    <x v="0"/>
    <x v="0"/>
    <x v="2"/>
    <n v="82.04"/>
    <n v="5"/>
    <n v="20.51"/>
    <n v="430.71"/>
    <x v="6"/>
    <n v="2019"/>
    <x v="2"/>
    <x v="3"/>
    <x v="361"/>
    <x v="2"/>
    <n v="410.2"/>
    <n v="4.7600000000000003E-2"/>
    <n v="20.51"/>
    <n v="7.6"/>
  </r>
  <r>
    <s v="343-61-3544"/>
    <x v="2"/>
    <s v="Mandalay"/>
    <x v="0"/>
    <x v="1"/>
    <x v="3"/>
    <n v="26.67"/>
    <n v="10"/>
    <n v="13.34"/>
    <n v="280.04000000000002"/>
    <x v="71"/>
    <n v="2019"/>
    <x v="0"/>
    <x v="6"/>
    <x v="340"/>
    <x v="1"/>
    <n v="266.7"/>
    <n v="4.7600000000000003E-2"/>
    <n v="13.34"/>
    <n v="8.6"/>
  </r>
  <r>
    <s v="239-48-4278"/>
    <x v="0"/>
    <s v="Yangon"/>
    <x v="0"/>
    <x v="1"/>
    <x v="4"/>
    <n v="10.130000000000001"/>
    <n v="7"/>
    <n v="3.55"/>
    <n v="74.459999999999994"/>
    <x v="24"/>
    <n v="2019"/>
    <x v="1"/>
    <x v="2"/>
    <x v="323"/>
    <x v="0"/>
    <n v="70.91"/>
    <n v="4.7600000000000003E-2"/>
    <n v="3.55"/>
    <n v="8.3000000000000007"/>
  </r>
  <r>
    <s v="355-34-6244"/>
    <x v="2"/>
    <s v="Mandalay"/>
    <x v="1"/>
    <x v="1"/>
    <x v="4"/>
    <n v="72.39"/>
    <n v="2"/>
    <n v="7.24"/>
    <n v="152.02000000000001"/>
    <x v="50"/>
    <n v="2019"/>
    <x v="0"/>
    <x v="2"/>
    <x v="374"/>
    <x v="2"/>
    <n v="144.78"/>
    <n v="4.7600000000000003E-2"/>
    <n v="7.24"/>
    <n v="8.1"/>
  </r>
  <r>
    <s v="550-84-8664"/>
    <x v="0"/>
    <s v="Yangon"/>
    <x v="1"/>
    <x v="1"/>
    <x v="3"/>
    <n v="85.91"/>
    <n v="5"/>
    <n v="21.48"/>
    <n v="451.03"/>
    <x v="23"/>
    <n v="2019"/>
    <x v="1"/>
    <x v="1"/>
    <x v="375"/>
    <x v="2"/>
    <n v="429.55"/>
    <n v="4.7600000000000003E-2"/>
    <n v="21.48"/>
    <n v="8.6"/>
  </r>
  <r>
    <s v="339-96-8318"/>
    <x v="2"/>
    <s v="Mandalay"/>
    <x v="0"/>
    <x v="1"/>
    <x v="5"/>
    <n v="81.31"/>
    <n v="7"/>
    <n v="28.46"/>
    <n v="597.63"/>
    <x v="59"/>
    <n v="2019"/>
    <x v="1"/>
    <x v="1"/>
    <x v="349"/>
    <x v="0"/>
    <n v="569.16999999999996"/>
    <n v="4.7600000000000003E-2"/>
    <n v="28.46"/>
    <n v="6.3"/>
  </r>
  <r>
    <s v="458-61-0011"/>
    <x v="2"/>
    <s v="Mandalay"/>
    <x v="1"/>
    <x v="1"/>
    <x v="4"/>
    <n v="60.3"/>
    <n v="4"/>
    <n v="12.06"/>
    <n v="253.26"/>
    <x v="9"/>
    <n v="2019"/>
    <x v="2"/>
    <x v="5"/>
    <x v="362"/>
    <x v="1"/>
    <n v="241.2"/>
    <n v="4.7600000000000003E-2"/>
    <n v="12.06"/>
    <n v="5.8"/>
  </r>
  <r>
    <s v="592-34-6155"/>
    <x v="1"/>
    <s v="Naypyitaw"/>
    <x v="1"/>
    <x v="1"/>
    <x v="4"/>
    <n v="31.77"/>
    <n v="4"/>
    <n v="6.35"/>
    <n v="133.43"/>
    <x v="78"/>
    <n v="2019"/>
    <x v="0"/>
    <x v="3"/>
    <x v="140"/>
    <x v="0"/>
    <n v="127.08"/>
    <n v="4.7600000000000003E-2"/>
    <n v="6.35"/>
    <n v="6.2"/>
  </r>
  <r>
    <s v="797-88-0493"/>
    <x v="0"/>
    <s v="Yangon"/>
    <x v="1"/>
    <x v="0"/>
    <x v="0"/>
    <n v="64.27"/>
    <n v="4"/>
    <n v="12.85"/>
    <n v="269.93"/>
    <x v="58"/>
    <n v="2019"/>
    <x v="1"/>
    <x v="6"/>
    <x v="376"/>
    <x v="1"/>
    <n v="257.08"/>
    <n v="4.7600000000000003E-2"/>
    <n v="12.85"/>
    <n v="7.7"/>
  </r>
  <r>
    <s v="207-73-1363"/>
    <x v="2"/>
    <s v="Mandalay"/>
    <x v="1"/>
    <x v="1"/>
    <x v="0"/>
    <n v="69.510000000000005"/>
    <n v="2"/>
    <n v="6.95"/>
    <n v="145.97"/>
    <x v="59"/>
    <n v="2019"/>
    <x v="1"/>
    <x v="1"/>
    <x v="377"/>
    <x v="0"/>
    <n v="139.02000000000001"/>
    <n v="4.7600000000000003E-2"/>
    <n v="6.95"/>
    <n v="8.1"/>
  </r>
  <r>
    <s v="390-31-6381"/>
    <x v="1"/>
    <s v="Naypyitaw"/>
    <x v="1"/>
    <x v="1"/>
    <x v="4"/>
    <n v="27.22"/>
    <n v="3"/>
    <n v="4.08"/>
    <n v="85.74"/>
    <x v="27"/>
    <n v="2019"/>
    <x v="0"/>
    <x v="3"/>
    <x v="378"/>
    <x v="1"/>
    <n v="81.66"/>
    <n v="4.7600000000000003E-2"/>
    <n v="4.08"/>
    <n v="7.3"/>
  </r>
  <r>
    <s v="443-82-0585"/>
    <x v="0"/>
    <s v="Yangon"/>
    <x v="0"/>
    <x v="0"/>
    <x v="0"/>
    <n v="77.680000000000007"/>
    <n v="4"/>
    <n v="15.54"/>
    <n v="326.26"/>
    <x v="60"/>
    <n v="2019"/>
    <x v="2"/>
    <x v="1"/>
    <x v="85"/>
    <x v="1"/>
    <n v="310.72000000000003"/>
    <n v="4.7600000000000003E-2"/>
    <n v="15.54"/>
    <n v="8.4"/>
  </r>
  <r>
    <s v="339-18-7061"/>
    <x v="1"/>
    <s v="Naypyitaw"/>
    <x v="0"/>
    <x v="0"/>
    <x v="5"/>
    <n v="92.98"/>
    <n v="2"/>
    <n v="9.3000000000000007"/>
    <n v="195.26"/>
    <x v="77"/>
    <n v="2019"/>
    <x v="2"/>
    <x v="5"/>
    <x v="379"/>
    <x v="2"/>
    <n v="185.96"/>
    <n v="4.7600000000000003E-2"/>
    <n v="9.3000000000000007"/>
    <n v="8"/>
  </r>
  <r>
    <s v="359-90-3665"/>
    <x v="2"/>
    <s v="Mandalay"/>
    <x v="0"/>
    <x v="0"/>
    <x v="5"/>
    <n v="18.079999999999998"/>
    <n v="4"/>
    <n v="3.62"/>
    <n v="75.94"/>
    <x v="78"/>
    <n v="2019"/>
    <x v="0"/>
    <x v="3"/>
    <x v="172"/>
    <x v="2"/>
    <n v="72.319999999999993"/>
    <n v="4.7600000000000003E-2"/>
    <n v="3.62"/>
    <n v="9.5"/>
  </r>
  <r>
    <s v="375-72-3056"/>
    <x v="2"/>
    <s v="Mandalay"/>
    <x v="1"/>
    <x v="1"/>
    <x v="3"/>
    <n v="63.06"/>
    <n v="3"/>
    <n v="9.4600000000000009"/>
    <n v="198.64"/>
    <x v="64"/>
    <n v="2019"/>
    <x v="0"/>
    <x v="0"/>
    <x v="380"/>
    <x v="0"/>
    <n v="189.18"/>
    <n v="4.7600000000000003E-2"/>
    <n v="9.4600000000000009"/>
    <n v="7"/>
  </r>
  <r>
    <s v="127-47-6963"/>
    <x v="0"/>
    <s v="Yangon"/>
    <x v="1"/>
    <x v="1"/>
    <x v="0"/>
    <n v="51.71"/>
    <n v="4"/>
    <n v="10.34"/>
    <n v="217.18"/>
    <x v="11"/>
    <n v="2019"/>
    <x v="1"/>
    <x v="0"/>
    <x v="318"/>
    <x v="2"/>
    <n v="206.84"/>
    <n v="4.7600000000000003E-2"/>
    <n v="10.34"/>
    <n v="9.8000000000000007"/>
  </r>
  <r>
    <s v="278-86-2735"/>
    <x v="0"/>
    <s v="Yangon"/>
    <x v="1"/>
    <x v="0"/>
    <x v="4"/>
    <n v="52.34"/>
    <n v="3"/>
    <n v="7.85"/>
    <n v="164.87"/>
    <x v="39"/>
    <n v="2019"/>
    <x v="1"/>
    <x v="5"/>
    <x v="381"/>
    <x v="1"/>
    <n v="157.02000000000001"/>
    <n v="4.7600000000000003E-2"/>
    <n v="7.85"/>
    <n v="9.1999999999999993"/>
  </r>
  <r>
    <s v="695-28-6250"/>
    <x v="0"/>
    <s v="Yangon"/>
    <x v="1"/>
    <x v="0"/>
    <x v="3"/>
    <n v="43.06"/>
    <n v="5"/>
    <n v="10.77"/>
    <n v="226.07"/>
    <x v="87"/>
    <n v="2019"/>
    <x v="2"/>
    <x v="3"/>
    <x v="382"/>
    <x v="0"/>
    <n v="215.3"/>
    <n v="4.7600000000000003E-2"/>
    <n v="10.77"/>
    <n v="7.7"/>
  </r>
  <r>
    <s v="379-17-6588"/>
    <x v="1"/>
    <s v="Naypyitaw"/>
    <x v="1"/>
    <x v="1"/>
    <x v="5"/>
    <n v="59.61"/>
    <n v="10"/>
    <n v="29.81"/>
    <n v="625.91"/>
    <x v="86"/>
    <n v="2019"/>
    <x v="1"/>
    <x v="4"/>
    <x v="383"/>
    <x v="1"/>
    <n v="596.1"/>
    <n v="4.7600000000000003E-2"/>
    <n v="29.81"/>
    <n v="5.3"/>
  </r>
  <r>
    <s v="227-50-3718"/>
    <x v="0"/>
    <s v="Yangon"/>
    <x v="1"/>
    <x v="1"/>
    <x v="0"/>
    <n v="14.62"/>
    <n v="5"/>
    <n v="3.66"/>
    <n v="76.760000000000005"/>
    <x v="31"/>
    <n v="2019"/>
    <x v="1"/>
    <x v="3"/>
    <x v="384"/>
    <x v="1"/>
    <n v="73.099999999999994"/>
    <n v="4.7600000000000003E-2"/>
    <n v="3.66"/>
    <n v="4.4000000000000004"/>
  </r>
  <r>
    <s v="302-15-2162"/>
    <x v="1"/>
    <s v="Naypyitaw"/>
    <x v="0"/>
    <x v="1"/>
    <x v="0"/>
    <n v="46.53"/>
    <n v="6"/>
    <n v="13.96"/>
    <n v="293.14"/>
    <x v="2"/>
    <n v="2019"/>
    <x v="1"/>
    <x v="2"/>
    <x v="200"/>
    <x v="2"/>
    <n v="279.18"/>
    <n v="4.7600000000000003E-2"/>
    <n v="13.96"/>
    <n v="4.3"/>
  </r>
  <r>
    <s v="788-07-8452"/>
    <x v="1"/>
    <s v="Naypyitaw"/>
    <x v="0"/>
    <x v="0"/>
    <x v="2"/>
    <n v="24.24"/>
    <n v="7"/>
    <n v="8.48"/>
    <n v="178.16"/>
    <x v="3"/>
    <n v="2019"/>
    <x v="0"/>
    <x v="2"/>
    <x v="180"/>
    <x v="0"/>
    <n v="169.68"/>
    <n v="4.7600000000000003E-2"/>
    <n v="8.48"/>
    <n v="9.4"/>
  </r>
  <r>
    <s v="560-49-6611"/>
    <x v="0"/>
    <s v="Yangon"/>
    <x v="0"/>
    <x v="0"/>
    <x v="3"/>
    <n v="45.58"/>
    <n v="1"/>
    <n v="2.2799999999999998"/>
    <n v="47.86"/>
    <x v="13"/>
    <n v="2019"/>
    <x v="2"/>
    <x v="4"/>
    <x v="385"/>
    <x v="1"/>
    <n v="45.58"/>
    <n v="4.7600000000000003E-2"/>
    <n v="2.2799999999999998"/>
    <n v="9.8000000000000007"/>
  </r>
  <r>
    <s v="880-35-0356"/>
    <x v="0"/>
    <s v="Yangon"/>
    <x v="0"/>
    <x v="0"/>
    <x v="3"/>
    <n v="75.2"/>
    <n v="3"/>
    <n v="11.28"/>
    <n v="236.88"/>
    <x v="63"/>
    <n v="2019"/>
    <x v="2"/>
    <x v="6"/>
    <x v="159"/>
    <x v="0"/>
    <n v="225.6"/>
    <n v="4.7600000000000003E-2"/>
    <n v="11.28"/>
    <n v="4.8"/>
  </r>
  <r>
    <s v="585-11-6748"/>
    <x v="2"/>
    <s v="Mandalay"/>
    <x v="0"/>
    <x v="1"/>
    <x v="3"/>
    <n v="96.8"/>
    <n v="3"/>
    <n v="14.52"/>
    <n v="304.92"/>
    <x v="20"/>
    <n v="2019"/>
    <x v="1"/>
    <x v="1"/>
    <x v="137"/>
    <x v="1"/>
    <n v="290.39999999999998"/>
    <n v="4.7600000000000003E-2"/>
    <n v="14.52"/>
    <n v="5.3"/>
  </r>
  <r>
    <s v="470-31-3286"/>
    <x v="2"/>
    <s v="Mandalay"/>
    <x v="1"/>
    <x v="1"/>
    <x v="0"/>
    <n v="14.82"/>
    <n v="3"/>
    <n v="2.2200000000000002"/>
    <n v="46.68"/>
    <x v="59"/>
    <n v="2019"/>
    <x v="1"/>
    <x v="1"/>
    <x v="170"/>
    <x v="2"/>
    <n v="44.46"/>
    <n v="4.7600000000000003E-2"/>
    <n v="2.2200000000000002"/>
    <n v="8.6999999999999993"/>
  </r>
  <r>
    <s v="152-68-2907"/>
    <x v="0"/>
    <s v="Yangon"/>
    <x v="1"/>
    <x v="1"/>
    <x v="4"/>
    <n v="52.2"/>
    <n v="3"/>
    <n v="7.83"/>
    <n v="164.43"/>
    <x v="42"/>
    <n v="2019"/>
    <x v="2"/>
    <x v="1"/>
    <x v="241"/>
    <x v="2"/>
    <n v="156.6"/>
    <n v="4.7600000000000003E-2"/>
    <n v="7.83"/>
    <n v="9.5"/>
  </r>
  <r>
    <s v="123-35-4896"/>
    <x v="1"/>
    <s v="Naypyitaw"/>
    <x v="1"/>
    <x v="0"/>
    <x v="3"/>
    <n v="46.66"/>
    <n v="9"/>
    <n v="21"/>
    <n v="440.94"/>
    <x v="21"/>
    <n v="2019"/>
    <x v="2"/>
    <x v="2"/>
    <x v="386"/>
    <x v="0"/>
    <n v="419.94"/>
    <n v="4.7600000000000003E-2"/>
    <n v="21"/>
    <n v="5.3"/>
  </r>
  <r>
    <s v="258-69-7810"/>
    <x v="1"/>
    <s v="Naypyitaw"/>
    <x v="1"/>
    <x v="0"/>
    <x v="5"/>
    <n v="36.85"/>
    <n v="5"/>
    <n v="9.2100000000000009"/>
    <n v="193.46"/>
    <x v="53"/>
    <n v="2019"/>
    <x v="0"/>
    <x v="0"/>
    <x v="387"/>
    <x v="1"/>
    <n v="184.25"/>
    <n v="4.7600000000000003E-2"/>
    <n v="9.2100000000000009"/>
    <n v="9.1999999999999993"/>
  </r>
  <r>
    <s v="334-64-2006"/>
    <x v="0"/>
    <s v="Yangon"/>
    <x v="0"/>
    <x v="0"/>
    <x v="2"/>
    <n v="70.319999999999993"/>
    <n v="2"/>
    <n v="7.03"/>
    <n v="147.66999999999999"/>
    <x v="62"/>
    <n v="2019"/>
    <x v="1"/>
    <x v="2"/>
    <x v="388"/>
    <x v="0"/>
    <n v="140.63999999999999"/>
    <n v="4.7600000000000003E-2"/>
    <n v="7.03"/>
    <n v="9.6"/>
  </r>
  <r>
    <s v="219-61-4139"/>
    <x v="1"/>
    <s v="Naypyitaw"/>
    <x v="1"/>
    <x v="1"/>
    <x v="1"/>
    <n v="83.08"/>
    <n v="1"/>
    <n v="4.1500000000000004"/>
    <n v="87.23"/>
    <x v="54"/>
    <n v="2019"/>
    <x v="0"/>
    <x v="5"/>
    <x v="361"/>
    <x v="0"/>
    <n v="83.08"/>
    <n v="4.7600000000000003E-2"/>
    <n v="4.1500000000000004"/>
    <n v="6.4"/>
  </r>
  <r>
    <s v="881-41-7302"/>
    <x v="1"/>
    <s v="Naypyitaw"/>
    <x v="1"/>
    <x v="0"/>
    <x v="5"/>
    <n v="64.989999999999995"/>
    <n v="1"/>
    <n v="3.25"/>
    <n v="68.239999999999995"/>
    <x v="53"/>
    <n v="2019"/>
    <x v="0"/>
    <x v="0"/>
    <x v="389"/>
    <x v="2"/>
    <n v="64.989999999999995"/>
    <n v="4.7600000000000003E-2"/>
    <n v="3.25"/>
    <n v="4.5"/>
  </r>
  <r>
    <s v="373-09-4567"/>
    <x v="1"/>
    <s v="Naypyitaw"/>
    <x v="1"/>
    <x v="1"/>
    <x v="4"/>
    <n v="77.56"/>
    <n v="10"/>
    <n v="38.78"/>
    <n v="814.38"/>
    <x v="86"/>
    <n v="2019"/>
    <x v="1"/>
    <x v="4"/>
    <x v="82"/>
    <x v="0"/>
    <n v="775.6"/>
    <n v="4.7600000000000003E-2"/>
    <n v="38.78"/>
    <n v="6.9"/>
  </r>
  <r>
    <s v="642-30-6693"/>
    <x v="2"/>
    <s v="Mandalay"/>
    <x v="1"/>
    <x v="0"/>
    <x v="3"/>
    <n v="54.51"/>
    <n v="6"/>
    <n v="16.350000000000001"/>
    <n v="343.41"/>
    <x v="85"/>
    <n v="2019"/>
    <x v="1"/>
    <x v="2"/>
    <x v="376"/>
    <x v="0"/>
    <n v="327.06"/>
    <n v="4.7600000000000003E-2"/>
    <n v="16.350000000000001"/>
    <n v="7.8"/>
  </r>
  <r>
    <s v="484-22-8230"/>
    <x v="1"/>
    <s v="Naypyitaw"/>
    <x v="0"/>
    <x v="0"/>
    <x v="5"/>
    <n v="51.89"/>
    <n v="7"/>
    <n v="18.16"/>
    <n v="381.39"/>
    <x v="66"/>
    <n v="2019"/>
    <x v="0"/>
    <x v="6"/>
    <x v="390"/>
    <x v="1"/>
    <n v="363.23"/>
    <n v="4.7600000000000003E-2"/>
    <n v="18.16"/>
    <n v="4.5"/>
  </r>
  <r>
    <s v="830-58-2383"/>
    <x v="2"/>
    <s v="Mandalay"/>
    <x v="1"/>
    <x v="1"/>
    <x v="2"/>
    <n v="31.75"/>
    <n v="4"/>
    <n v="6.35"/>
    <n v="133.35"/>
    <x v="4"/>
    <n v="2019"/>
    <x v="2"/>
    <x v="1"/>
    <x v="108"/>
    <x v="1"/>
    <n v="127"/>
    <n v="4.7600000000000003E-2"/>
    <n v="6.35"/>
    <n v="8.6"/>
  </r>
  <r>
    <s v="559-98-9873"/>
    <x v="0"/>
    <s v="Yangon"/>
    <x v="0"/>
    <x v="0"/>
    <x v="5"/>
    <n v="53.65"/>
    <n v="7"/>
    <n v="18.78"/>
    <n v="394.33"/>
    <x v="34"/>
    <n v="2019"/>
    <x v="2"/>
    <x v="2"/>
    <x v="391"/>
    <x v="0"/>
    <n v="375.55"/>
    <n v="4.7600000000000003E-2"/>
    <n v="18.78"/>
    <n v="5.2"/>
  </r>
  <r>
    <s v="544-32-5024"/>
    <x v="1"/>
    <s v="Naypyitaw"/>
    <x v="0"/>
    <x v="0"/>
    <x v="4"/>
    <n v="49.79"/>
    <n v="4"/>
    <n v="9.9600000000000009"/>
    <n v="209.12"/>
    <x v="61"/>
    <n v="2019"/>
    <x v="1"/>
    <x v="4"/>
    <x v="156"/>
    <x v="2"/>
    <n v="199.16"/>
    <n v="4.7600000000000003E-2"/>
    <n v="9.9600000000000009"/>
    <n v="6.4"/>
  </r>
  <r>
    <s v="318-12-0304"/>
    <x v="0"/>
    <s v="Yangon"/>
    <x v="1"/>
    <x v="1"/>
    <x v="5"/>
    <n v="30.61"/>
    <n v="1"/>
    <n v="1.53"/>
    <n v="32.14"/>
    <x v="54"/>
    <n v="2019"/>
    <x v="0"/>
    <x v="5"/>
    <x v="22"/>
    <x v="0"/>
    <n v="30.61"/>
    <n v="4.7600000000000003E-2"/>
    <n v="1.53"/>
    <n v="5.2"/>
  </r>
  <r>
    <s v="349-97-8902"/>
    <x v="2"/>
    <s v="Mandalay"/>
    <x v="0"/>
    <x v="1"/>
    <x v="4"/>
    <n v="57.89"/>
    <n v="2"/>
    <n v="5.79"/>
    <n v="121.57"/>
    <x v="29"/>
    <n v="2019"/>
    <x v="0"/>
    <x v="4"/>
    <x v="4"/>
    <x v="0"/>
    <n v="115.78"/>
    <n v="4.7600000000000003E-2"/>
    <n v="5.79"/>
    <n v="8.9"/>
  </r>
  <r>
    <s v="421-95-9805"/>
    <x v="0"/>
    <s v="Yangon"/>
    <x v="1"/>
    <x v="0"/>
    <x v="1"/>
    <n v="28.96"/>
    <n v="1"/>
    <n v="1.45"/>
    <n v="30.41"/>
    <x v="13"/>
    <n v="2019"/>
    <x v="2"/>
    <x v="4"/>
    <x v="392"/>
    <x v="2"/>
    <n v="28.96"/>
    <n v="4.7600000000000003E-2"/>
    <n v="1.45"/>
    <n v="6.2"/>
  </r>
  <r>
    <s v="277-35-5865"/>
    <x v="1"/>
    <s v="Naypyitaw"/>
    <x v="0"/>
    <x v="0"/>
    <x v="4"/>
    <n v="98.97"/>
    <n v="9"/>
    <n v="44.54"/>
    <n v="935.27"/>
    <x v="11"/>
    <n v="2019"/>
    <x v="1"/>
    <x v="0"/>
    <x v="219"/>
    <x v="1"/>
    <n v="890.73"/>
    <n v="4.7600000000000003E-2"/>
    <n v="44.54"/>
    <n v="6.7"/>
  </r>
  <r>
    <s v="789-23-8625"/>
    <x v="2"/>
    <s v="Mandalay"/>
    <x v="0"/>
    <x v="1"/>
    <x v="5"/>
    <n v="93.22"/>
    <n v="3"/>
    <n v="13.98"/>
    <n v="293.64"/>
    <x v="46"/>
    <n v="2019"/>
    <x v="0"/>
    <x v="4"/>
    <x v="393"/>
    <x v="1"/>
    <n v="279.66000000000003"/>
    <n v="4.7600000000000003E-2"/>
    <n v="13.98"/>
    <n v="7.2"/>
  </r>
  <r>
    <s v="284-54-4231"/>
    <x v="1"/>
    <s v="Naypyitaw"/>
    <x v="0"/>
    <x v="1"/>
    <x v="3"/>
    <n v="80.930000000000007"/>
    <n v="1"/>
    <n v="4.05"/>
    <n v="84.98"/>
    <x v="64"/>
    <n v="2019"/>
    <x v="0"/>
    <x v="0"/>
    <x v="394"/>
    <x v="2"/>
    <n v="80.930000000000007"/>
    <n v="4.7600000000000003E-2"/>
    <n v="4.05"/>
    <n v="9"/>
  </r>
  <r>
    <s v="443-59-0061"/>
    <x v="0"/>
    <s v="Yangon"/>
    <x v="0"/>
    <x v="1"/>
    <x v="4"/>
    <n v="67.45"/>
    <n v="10"/>
    <n v="33.729999999999997"/>
    <n v="708.23"/>
    <x v="36"/>
    <n v="2019"/>
    <x v="2"/>
    <x v="2"/>
    <x v="210"/>
    <x v="0"/>
    <n v="674.5"/>
    <n v="4.7600000000000003E-2"/>
    <n v="33.729999999999997"/>
    <n v="4.2"/>
  </r>
  <r>
    <s v="509-29-3912"/>
    <x v="0"/>
    <s v="Yangon"/>
    <x v="0"/>
    <x v="0"/>
    <x v="3"/>
    <n v="38.72"/>
    <n v="9"/>
    <n v="17.420000000000002"/>
    <n v="365.9"/>
    <x v="80"/>
    <n v="2019"/>
    <x v="1"/>
    <x v="5"/>
    <x v="395"/>
    <x v="0"/>
    <n v="348.48"/>
    <n v="4.7600000000000003E-2"/>
    <n v="17.420000000000002"/>
    <n v="4.2"/>
  </r>
  <r>
    <s v="327-40-9673"/>
    <x v="2"/>
    <s v="Mandalay"/>
    <x v="0"/>
    <x v="1"/>
    <x v="3"/>
    <n v="72.599999999999994"/>
    <n v="6"/>
    <n v="21.78"/>
    <n v="457.38"/>
    <x v="50"/>
    <n v="2019"/>
    <x v="0"/>
    <x v="2"/>
    <x v="396"/>
    <x v="1"/>
    <n v="435.6"/>
    <n v="4.7600000000000003E-2"/>
    <n v="21.78"/>
    <n v="6.9"/>
  </r>
  <r>
    <s v="840-19-2096"/>
    <x v="1"/>
    <s v="Naypyitaw"/>
    <x v="0"/>
    <x v="1"/>
    <x v="1"/>
    <n v="87.91"/>
    <n v="5"/>
    <n v="21.98"/>
    <n v="461.53"/>
    <x v="86"/>
    <n v="2019"/>
    <x v="1"/>
    <x v="4"/>
    <x v="397"/>
    <x v="0"/>
    <n v="439.55"/>
    <n v="4.7600000000000003E-2"/>
    <n v="21.98"/>
    <n v="4.4000000000000004"/>
  </r>
  <r>
    <s v="828-46-6863"/>
    <x v="0"/>
    <s v="Yangon"/>
    <x v="0"/>
    <x v="1"/>
    <x v="4"/>
    <n v="98.53"/>
    <n v="6"/>
    <n v="29.56"/>
    <n v="620.74"/>
    <x v="54"/>
    <n v="2019"/>
    <x v="0"/>
    <x v="5"/>
    <x v="218"/>
    <x v="2"/>
    <n v="591.17999999999995"/>
    <n v="4.7600000000000003E-2"/>
    <n v="29.56"/>
    <n v="4"/>
  </r>
  <r>
    <s v="641-96-3695"/>
    <x v="1"/>
    <s v="Naypyitaw"/>
    <x v="0"/>
    <x v="0"/>
    <x v="5"/>
    <n v="43.46"/>
    <n v="6"/>
    <n v="13.04"/>
    <n v="273.8"/>
    <x v="13"/>
    <n v="2019"/>
    <x v="2"/>
    <x v="4"/>
    <x v="84"/>
    <x v="0"/>
    <n v="260.76"/>
    <n v="4.7600000000000003E-2"/>
    <n v="13.04"/>
    <n v="8.5"/>
  </r>
  <r>
    <s v="420-97-3340"/>
    <x v="0"/>
    <s v="Yangon"/>
    <x v="1"/>
    <x v="0"/>
    <x v="4"/>
    <n v="71.680000000000007"/>
    <n v="3"/>
    <n v="10.75"/>
    <n v="225.79"/>
    <x v="61"/>
    <n v="2019"/>
    <x v="1"/>
    <x v="4"/>
    <x v="19"/>
    <x v="2"/>
    <n v="215.04"/>
    <n v="4.7600000000000003E-2"/>
    <n v="10.75"/>
    <n v="9.1999999999999993"/>
  </r>
  <r>
    <s v="436-54-4512"/>
    <x v="0"/>
    <s v="Yangon"/>
    <x v="0"/>
    <x v="0"/>
    <x v="4"/>
    <n v="91.61"/>
    <n v="1"/>
    <n v="4.58"/>
    <n v="96.19"/>
    <x v="80"/>
    <n v="2019"/>
    <x v="1"/>
    <x v="5"/>
    <x v="143"/>
    <x v="1"/>
    <n v="91.61"/>
    <n v="4.7600000000000003E-2"/>
    <n v="4.58"/>
    <n v="9.8000000000000007"/>
  </r>
  <r>
    <s v="670-79-6321"/>
    <x v="2"/>
    <s v="Mandalay"/>
    <x v="0"/>
    <x v="0"/>
    <x v="2"/>
    <n v="94.59"/>
    <n v="7"/>
    <n v="33.11"/>
    <n v="695.24"/>
    <x v="29"/>
    <n v="2019"/>
    <x v="0"/>
    <x v="4"/>
    <x v="398"/>
    <x v="2"/>
    <n v="662.13"/>
    <n v="4.7600000000000003E-2"/>
    <n v="33.11"/>
    <n v="4.9000000000000004"/>
  </r>
  <r>
    <s v="852-62-7105"/>
    <x v="2"/>
    <s v="Mandalay"/>
    <x v="1"/>
    <x v="0"/>
    <x v="5"/>
    <n v="83.25"/>
    <n v="10"/>
    <n v="41.63"/>
    <n v="874.13"/>
    <x v="52"/>
    <n v="2019"/>
    <x v="0"/>
    <x v="0"/>
    <x v="210"/>
    <x v="2"/>
    <n v="832.5"/>
    <n v="4.7600000000000003E-2"/>
    <n v="41.63"/>
    <n v="4.4000000000000004"/>
  </r>
  <r>
    <s v="598-06-7312"/>
    <x v="2"/>
    <s v="Mandalay"/>
    <x v="0"/>
    <x v="1"/>
    <x v="5"/>
    <n v="91.35"/>
    <n v="1"/>
    <n v="4.57"/>
    <n v="95.92"/>
    <x v="69"/>
    <n v="2019"/>
    <x v="2"/>
    <x v="0"/>
    <x v="324"/>
    <x v="1"/>
    <n v="91.35"/>
    <n v="4.7600000000000003E-2"/>
    <n v="4.57"/>
    <n v="6.8"/>
  </r>
  <r>
    <s v="135-13-8269"/>
    <x v="2"/>
    <s v="Mandalay"/>
    <x v="0"/>
    <x v="0"/>
    <x v="4"/>
    <n v="78.88"/>
    <n v="2"/>
    <n v="7.89"/>
    <n v="165.65"/>
    <x v="53"/>
    <n v="2019"/>
    <x v="0"/>
    <x v="0"/>
    <x v="399"/>
    <x v="1"/>
    <n v="157.76"/>
    <n v="4.7600000000000003E-2"/>
    <n v="7.89"/>
    <n v="9.1"/>
  </r>
  <r>
    <s v="816-57-2053"/>
    <x v="0"/>
    <s v="Yangon"/>
    <x v="1"/>
    <x v="1"/>
    <x v="3"/>
    <n v="60.87"/>
    <n v="2"/>
    <n v="6.09"/>
    <n v="127.83"/>
    <x v="11"/>
    <n v="2019"/>
    <x v="1"/>
    <x v="0"/>
    <x v="378"/>
    <x v="0"/>
    <n v="121.74"/>
    <n v="4.7600000000000003E-2"/>
    <n v="6.09"/>
    <n v="8.6999999999999993"/>
  </r>
  <r>
    <s v="628-90-8624"/>
    <x v="2"/>
    <s v="Mandalay"/>
    <x v="0"/>
    <x v="1"/>
    <x v="0"/>
    <n v="82.58"/>
    <n v="10"/>
    <n v="41.29"/>
    <n v="867.09"/>
    <x v="86"/>
    <n v="2019"/>
    <x v="1"/>
    <x v="4"/>
    <x v="400"/>
    <x v="1"/>
    <n v="825.8"/>
    <n v="4.7600000000000003E-2"/>
    <n v="41.29"/>
    <n v="5"/>
  </r>
  <r>
    <s v="856-66-2701"/>
    <x v="0"/>
    <s v="Yangon"/>
    <x v="0"/>
    <x v="1"/>
    <x v="2"/>
    <n v="53.3"/>
    <n v="3"/>
    <n v="8"/>
    <n v="167.9"/>
    <x v="25"/>
    <n v="2019"/>
    <x v="0"/>
    <x v="1"/>
    <x v="401"/>
    <x v="0"/>
    <n v="159.9"/>
    <n v="4.7600000000000003E-2"/>
    <n v="8"/>
    <n v="7.5"/>
  </r>
  <r>
    <s v="308-39-1707"/>
    <x v="0"/>
    <s v="Yangon"/>
    <x v="1"/>
    <x v="0"/>
    <x v="5"/>
    <n v="12.09"/>
    <n v="1"/>
    <n v="0.6"/>
    <n v="12.69"/>
    <x v="53"/>
    <n v="2019"/>
    <x v="0"/>
    <x v="0"/>
    <x v="96"/>
    <x v="2"/>
    <n v="12.09"/>
    <n v="4.7600000000000003E-2"/>
    <n v="0.6"/>
    <n v="8.1999999999999993"/>
  </r>
  <r>
    <s v="149-61-1929"/>
    <x v="0"/>
    <s v="Yangon"/>
    <x v="1"/>
    <x v="1"/>
    <x v="3"/>
    <n v="64.19"/>
    <n v="10"/>
    <n v="32.1"/>
    <n v="674"/>
    <x v="64"/>
    <n v="2019"/>
    <x v="0"/>
    <x v="0"/>
    <x v="402"/>
    <x v="2"/>
    <n v="641.9"/>
    <n v="4.7600000000000003E-2"/>
    <n v="32.1"/>
    <n v="6.7"/>
  </r>
  <r>
    <s v="655-07-2265"/>
    <x v="0"/>
    <s v="Yangon"/>
    <x v="1"/>
    <x v="1"/>
    <x v="1"/>
    <n v="78.31"/>
    <n v="3"/>
    <n v="11.75"/>
    <n v="246.68"/>
    <x v="19"/>
    <n v="2019"/>
    <x v="1"/>
    <x v="6"/>
    <x v="382"/>
    <x v="0"/>
    <n v="234.93"/>
    <n v="4.7600000000000003E-2"/>
    <n v="11.75"/>
    <n v="5.4"/>
  </r>
  <r>
    <s v="589-02-8023"/>
    <x v="0"/>
    <s v="Yangon"/>
    <x v="0"/>
    <x v="1"/>
    <x v="4"/>
    <n v="83.77"/>
    <n v="2"/>
    <n v="8.3800000000000008"/>
    <n v="175.92"/>
    <x v="15"/>
    <n v="2019"/>
    <x v="0"/>
    <x v="6"/>
    <x v="200"/>
    <x v="2"/>
    <n v="167.54"/>
    <n v="4.7600000000000003E-2"/>
    <n v="8.3800000000000008"/>
    <n v="7"/>
  </r>
  <r>
    <s v="420-04-7590"/>
    <x v="2"/>
    <s v="Mandalay"/>
    <x v="1"/>
    <x v="1"/>
    <x v="2"/>
    <n v="99.7"/>
    <n v="3"/>
    <n v="14.96"/>
    <n v="314.06"/>
    <x v="79"/>
    <n v="2019"/>
    <x v="1"/>
    <x v="3"/>
    <x v="403"/>
    <x v="0"/>
    <n v="299.10000000000002"/>
    <n v="4.7600000000000003E-2"/>
    <n v="14.96"/>
    <n v="4.7"/>
  </r>
  <r>
    <s v="182-88-2763"/>
    <x v="2"/>
    <s v="Mandalay"/>
    <x v="0"/>
    <x v="1"/>
    <x v="4"/>
    <n v="79.91"/>
    <n v="3"/>
    <n v="11.99"/>
    <n v="251.72"/>
    <x v="80"/>
    <n v="2019"/>
    <x v="1"/>
    <x v="5"/>
    <x v="198"/>
    <x v="2"/>
    <n v="239.73"/>
    <n v="4.7600000000000003E-2"/>
    <n v="11.99"/>
    <n v="5"/>
  </r>
  <r>
    <s v="188-55-0967"/>
    <x v="2"/>
    <s v="Mandalay"/>
    <x v="0"/>
    <x v="1"/>
    <x v="0"/>
    <n v="66.47"/>
    <n v="10"/>
    <n v="33.24"/>
    <n v="697.94"/>
    <x v="15"/>
    <n v="2019"/>
    <x v="0"/>
    <x v="6"/>
    <x v="66"/>
    <x v="2"/>
    <n v="664.7"/>
    <n v="4.7600000000000003E-2"/>
    <n v="33.24"/>
    <n v="5"/>
  </r>
  <r>
    <s v="610-46-4100"/>
    <x v="0"/>
    <s v="Yangon"/>
    <x v="1"/>
    <x v="1"/>
    <x v="0"/>
    <n v="28.95"/>
    <n v="7"/>
    <n v="10.130000000000001"/>
    <n v="212.78"/>
    <x v="2"/>
    <n v="2019"/>
    <x v="1"/>
    <x v="2"/>
    <x v="106"/>
    <x v="2"/>
    <n v="202.65"/>
    <n v="4.7600000000000003E-2"/>
    <n v="10.130000000000001"/>
    <n v="6"/>
  </r>
  <r>
    <s v="318-81-2368"/>
    <x v="1"/>
    <s v="Naypyitaw"/>
    <x v="1"/>
    <x v="0"/>
    <x v="1"/>
    <n v="46.2"/>
    <n v="1"/>
    <n v="2.31"/>
    <n v="48.51"/>
    <x v="35"/>
    <n v="2019"/>
    <x v="1"/>
    <x v="6"/>
    <x v="404"/>
    <x v="1"/>
    <n v="46.2"/>
    <n v="4.7600000000000003E-2"/>
    <n v="2.31"/>
    <n v="6.3"/>
  </r>
  <r>
    <s v="364-33-8584"/>
    <x v="2"/>
    <s v="Mandalay"/>
    <x v="0"/>
    <x v="0"/>
    <x v="4"/>
    <n v="17.63"/>
    <n v="5"/>
    <n v="4.41"/>
    <n v="92.56"/>
    <x v="1"/>
    <n v="2019"/>
    <x v="1"/>
    <x v="1"/>
    <x v="398"/>
    <x v="1"/>
    <n v="88.15"/>
    <n v="4.7600000000000003E-2"/>
    <n v="4.41"/>
    <n v="8.5"/>
  </r>
  <r>
    <s v="665-63-9737"/>
    <x v="2"/>
    <s v="Mandalay"/>
    <x v="1"/>
    <x v="1"/>
    <x v="5"/>
    <n v="52.42"/>
    <n v="3"/>
    <n v="7.86"/>
    <n v="165.12"/>
    <x v="33"/>
    <n v="2019"/>
    <x v="2"/>
    <x v="5"/>
    <x v="24"/>
    <x v="0"/>
    <n v="157.26"/>
    <n v="4.7600000000000003E-2"/>
    <n v="7.86"/>
    <n v="7.5"/>
  </r>
  <r>
    <s v="695-09-5146"/>
    <x v="2"/>
    <s v="Mandalay"/>
    <x v="0"/>
    <x v="0"/>
    <x v="4"/>
    <n v="98.79"/>
    <n v="3"/>
    <n v="14.82"/>
    <n v="311.19"/>
    <x v="55"/>
    <n v="2019"/>
    <x v="2"/>
    <x v="0"/>
    <x v="405"/>
    <x v="0"/>
    <n v="296.37"/>
    <n v="4.7600000000000003E-2"/>
    <n v="14.82"/>
    <n v="6.4"/>
  </r>
  <r>
    <s v="155-45-3814"/>
    <x v="1"/>
    <s v="Naypyitaw"/>
    <x v="0"/>
    <x v="0"/>
    <x v="1"/>
    <n v="88.55"/>
    <n v="8"/>
    <n v="35.42"/>
    <n v="743.82"/>
    <x v="35"/>
    <n v="2019"/>
    <x v="1"/>
    <x v="6"/>
    <x v="406"/>
    <x v="0"/>
    <n v="708.4"/>
    <n v="4.7600000000000003E-2"/>
    <n v="35.42"/>
    <n v="4.7"/>
  </r>
  <r>
    <s v="794-32-2436"/>
    <x v="2"/>
    <s v="Mandalay"/>
    <x v="0"/>
    <x v="1"/>
    <x v="1"/>
    <n v="55.67"/>
    <n v="2"/>
    <n v="5.57"/>
    <n v="116.91"/>
    <x v="39"/>
    <n v="2019"/>
    <x v="1"/>
    <x v="5"/>
    <x v="264"/>
    <x v="0"/>
    <n v="111.34"/>
    <n v="4.7600000000000003E-2"/>
    <n v="5.57"/>
    <n v="6"/>
  </r>
  <r>
    <s v="131-15-8856"/>
    <x v="1"/>
    <s v="Naypyitaw"/>
    <x v="0"/>
    <x v="0"/>
    <x v="4"/>
    <n v="72.52"/>
    <n v="8"/>
    <n v="29.01"/>
    <n v="609.16999999999996"/>
    <x v="73"/>
    <n v="2019"/>
    <x v="1"/>
    <x v="0"/>
    <x v="206"/>
    <x v="2"/>
    <n v="580.16"/>
    <n v="4.7600000000000003E-2"/>
    <n v="29.01"/>
    <n v="4"/>
  </r>
  <r>
    <s v="273-84-2164"/>
    <x v="1"/>
    <s v="Naypyitaw"/>
    <x v="0"/>
    <x v="1"/>
    <x v="1"/>
    <n v="12.05"/>
    <n v="5"/>
    <n v="3.01"/>
    <n v="63.26"/>
    <x v="69"/>
    <n v="2019"/>
    <x v="2"/>
    <x v="0"/>
    <x v="183"/>
    <x v="0"/>
    <n v="60.25"/>
    <n v="4.7600000000000003E-2"/>
    <n v="3.01"/>
    <n v="5.5"/>
  </r>
  <r>
    <s v="706-36-6154"/>
    <x v="0"/>
    <s v="Yangon"/>
    <x v="0"/>
    <x v="1"/>
    <x v="2"/>
    <n v="19.36"/>
    <n v="9"/>
    <n v="8.7100000000000009"/>
    <n v="182.95"/>
    <x v="68"/>
    <n v="2019"/>
    <x v="0"/>
    <x v="1"/>
    <x v="362"/>
    <x v="0"/>
    <n v="174.24"/>
    <n v="4.7600000000000003E-2"/>
    <n v="8.7100000000000009"/>
    <n v="8.6999999999999993"/>
  </r>
  <r>
    <s v="778-89-7974"/>
    <x v="1"/>
    <s v="Naypyitaw"/>
    <x v="1"/>
    <x v="1"/>
    <x v="0"/>
    <n v="70.209999999999994"/>
    <n v="6"/>
    <n v="21.06"/>
    <n v="442.32"/>
    <x v="73"/>
    <n v="2019"/>
    <x v="1"/>
    <x v="0"/>
    <x v="407"/>
    <x v="1"/>
    <n v="421.26"/>
    <n v="4.7600000000000003E-2"/>
    <n v="21.06"/>
    <n v="7.4"/>
  </r>
  <r>
    <s v="574-31-8277"/>
    <x v="2"/>
    <s v="Mandalay"/>
    <x v="0"/>
    <x v="1"/>
    <x v="5"/>
    <n v="33.630000000000003"/>
    <n v="1"/>
    <n v="1.68"/>
    <n v="35.31"/>
    <x v="80"/>
    <n v="2019"/>
    <x v="1"/>
    <x v="5"/>
    <x v="374"/>
    <x v="1"/>
    <n v="33.630000000000003"/>
    <n v="4.7600000000000003E-2"/>
    <n v="1.68"/>
    <n v="5.6"/>
  </r>
  <r>
    <s v="859-71-0933"/>
    <x v="1"/>
    <s v="Naypyitaw"/>
    <x v="0"/>
    <x v="0"/>
    <x v="3"/>
    <n v="15.49"/>
    <n v="2"/>
    <n v="1.55"/>
    <n v="32.53"/>
    <x v="65"/>
    <n v="2019"/>
    <x v="0"/>
    <x v="5"/>
    <x v="50"/>
    <x v="1"/>
    <n v="30.98"/>
    <n v="4.7600000000000003E-2"/>
    <n v="1.55"/>
    <n v="6.3"/>
  </r>
  <r>
    <s v="740-11-5257"/>
    <x v="1"/>
    <s v="Naypyitaw"/>
    <x v="1"/>
    <x v="1"/>
    <x v="1"/>
    <n v="24.74"/>
    <n v="10"/>
    <n v="12.37"/>
    <n v="259.77"/>
    <x v="7"/>
    <n v="2019"/>
    <x v="2"/>
    <x v="2"/>
    <x v="95"/>
    <x v="1"/>
    <n v="247.4"/>
    <n v="4.7600000000000003E-2"/>
    <n v="12.37"/>
    <n v="7.1"/>
  </r>
  <r>
    <s v="369-82-2676"/>
    <x v="2"/>
    <s v="Mandalay"/>
    <x v="1"/>
    <x v="1"/>
    <x v="1"/>
    <n v="75.66"/>
    <n v="5"/>
    <n v="18.920000000000002"/>
    <n v="397.22"/>
    <x v="15"/>
    <n v="2019"/>
    <x v="0"/>
    <x v="6"/>
    <x v="282"/>
    <x v="0"/>
    <n v="378.3"/>
    <n v="4.7600000000000003E-2"/>
    <n v="18.920000000000002"/>
    <n v="7.8"/>
  </r>
  <r>
    <s v="563-47-4072"/>
    <x v="2"/>
    <s v="Mandalay"/>
    <x v="1"/>
    <x v="0"/>
    <x v="0"/>
    <n v="55.81"/>
    <n v="6"/>
    <n v="16.739999999999998"/>
    <n v="351.6"/>
    <x v="49"/>
    <n v="2019"/>
    <x v="0"/>
    <x v="6"/>
    <x v="408"/>
    <x v="1"/>
    <n v="334.86"/>
    <n v="4.7600000000000003E-2"/>
    <n v="16.739999999999998"/>
    <n v="9.9"/>
  </r>
  <r>
    <s v="742-04-5161"/>
    <x v="0"/>
    <s v="Yangon"/>
    <x v="0"/>
    <x v="1"/>
    <x v="2"/>
    <n v="72.78"/>
    <n v="10"/>
    <n v="36.39"/>
    <n v="764.19"/>
    <x v="36"/>
    <n v="2019"/>
    <x v="2"/>
    <x v="2"/>
    <x v="45"/>
    <x v="1"/>
    <n v="727.8"/>
    <n v="4.7600000000000003E-2"/>
    <n v="36.39"/>
    <n v="7.3"/>
  </r>
  <r>
    <s v="149-15-7606"/>
    <x v="2"/>
    <s v="Mandalay"/>
    <x v="0"/>
    <x v="1"/>
    <x v="3"/>
    <n v="37.32"/>
    <n v="9"/>
    <n v="16.79"/>
    <n v="352.67"/>
    <x v="43"/>
    <n v="2019"/>
    <x v="1"/>
    <x v="5"/>
    <x v="26"/>
    <x v="0"/>
    <n v="335.88"/>
    <n v="4.7600000000000003E-2"/>
    <n v="16.79"/>
    <n v="5.0999999999999996"/>
  </r>
  <r>
    <s v="133-77-3154"/>
    <x v="2"/>
    <s v="Mandalay"/>
    <x v="0"/>
    <x v="1"/>
    <x v="5"/>
    <n v="60.18"/>
    <n v="4"/>
    <n v="12.04"/>
    <n v="252.76"/>
    <x v="69"/>
    <n v="2019"/>
    <x v="2"/>
    <x v="0"/>
    <x v="358"/>
    <x v="2"/>
    <n v="240.72"/>
    <n v="4.7600000000000003E-2"/>
    <n v="12.04"/>
    <n v="9.4"/>
  </r>
  <r>
    <s v="169-52-4504"/>
    <x v="0"/>
    <s v="Yangon"/>
    <x v="1"/>
    <x v="0"/>
    <x v="1"/>
    <n v="15.69"/>
    <n v="3"/>
    <n v="2.35"/>
    <n v="49.42"/>
    <x v="86"/>
    <n v="2019"/>
    <x v="1"/>
    <x v="4"/>
    <x v="385"/>
    <x v="2"/>
    <n v="47.07"/>
    <n v="4.7600000000000003E-2"/>
    <n v="2.35"/>
    <n v="5.8"/>
  </r>
  <r>
    <s v="250-81-7186"/>
    <x v="1"/>
    <s v="Naypyitaw"/>
    <x v="1"/>
    <x v="0"/>
    <x v="1"/>
    <n v="99.69"/>
    <n v="1"/>
    <n v="4.9800000000000004"/>
    <n v="104.67"/>
    <x v="33"/>
    <n v="2019"/>
    <x v="2"/>
    <x v="5"/>
    <x v="81"/>
    <x v="2"/>
    <n v="99.69"/>
    <n v="4.7600000000000003E-2"/>
    <n v="4.9800000000000004"/>
    <n v="8"/>
  </r>
  <r>
    <s v="562-12-5430"/>
    <x v="0"/>
    <s v="Yangon"/>
    <x v="0"/>
    <x v="0"/>
    <x v="5"/>
    <n v="88.15"/>
    <n v="3"/>
    <n v="13.22"/>
    <n v="277.67"/>
    <x v="68"/>
    <n v="2019"/>
    <x v="0"/>
    <x v="1"/>
    <x v="41"/>
    <x v="0"/>
    <n v="264.45"/>
    <n v="4.7600000000000003E-2"/>
    <n v="13.22"/>
    <n v="7.9"/>
  </r>
  <r>
    <s v="816-72-8853"/>
    <x v="0"/>
    <s v="Yangon"/>
    <x v="0"/>
    <x v="0"/>
    <x v="3"/>
    <n v="27.93"/>
    <n v="5"/>
    <n v="6.98"/>
    <n v="146.63"/>
    <x v="71"/>
    <n v="2019"/>
    <x v="0"/>
    <x v="6"/>
    <x v="74"/>
    <x v="1"/>
    <n v="139.65"/>
    <n v="4.7600000000000003E-2"/>
    <n v="6.98"/>
    <n v="5.9"/>
  </r>
  <r>
    <s v="491-38-3499"/>
    <x v="0"/>
    <s v="Yangon"/>
    <x v="0"/>
    <x v="1"/>
    <x v="5"/>
    <n v="55.45"/>
    <n v="1"/>
    <n v="2.77"/>
    <n v="58.22"/>
    <x v="84"/>
    <n v="2019"/>
    <x v="2"/>
    <x v="6"/>
    <x v="409"/>
    <x v="2"/>
    <n v="55.45"/>
    <n v="4.7600000000000003E-2"/>
    <n v="2.77"/>
    <n v="4.9000000000000004"/>
  </r>
  <r>
    <s v="322-02-2271"/>
    <x v="2"/>
    <s v="Mandalay"/>
    <x v="1"/>
    <x v="0"/>
    <x v="3"/>
    <n v="42.97"/>
    <n v="3"/>
    <n v="6.45"/>
    <n v="135.36000000000001"/>
    <x v="36"/>
    <n v="2019"/>
    <x v="2"/>
    <x v="2"/>
    <x v="246"/>
    <x v="1"/>
    <n v="128.91"/>
    <n v="4.7600000000000003E-2"/>
    <n v="6.45"/>
    <n v="9.3000000000000007"/>
  </r>
  <r>
    <s v="842-29-4695"/>
    <x v="1"/>
    <s v="Naypyitaw"/>
    <x v="0"/>
    <x v="1"/>
    <x v="3"/>
    <n v="17.14"/>
    <n v="7"/>
    <n v="6"/>
    <n v="125.98"/>
    <x v="65"/>
    <n v="2019"/>
    <x v="0"/>
    <x v="5"/>
    <x v="348"/>
    <x v="2"/>
    <n v="119.98"/>
    <n v="4.7600000000000003E-2"/>
    <n v="6"/>
    <n v="7.9"/>
  </r>
  <r>
    <s v="725-67-2480"/>
    <x v="2"/>
    <s v="Mandalay"/>
    <x v="0"/>
    <x v="0"/>
    <x v="5"/>
    <n v="58.75"/>
    <n v="6"/>
    <n v="17.63"/>
    <n v="370.13"/>
    <x v="62"/>
    <n v="2019"/>
    <x v="1"/>
    <x v="2"/>
    <x v="92"/>
    <x v="2"/>
    <n v="352.5"/>
    <n v="4.7600000000000003E-2"/>
    <n v="17.63"/>
    <n v="5.9"/>
  </r>
  <r>
    <s v="641-51-2661"/>
    <x v="1"/>
    <s v="Naypyitaw"/>
    <x v="0"/>
    <x v="0"/>
    <x v="4"/>
    <n v="87.1"/>
    <n v="10"/>
    <n v="43.55"/>
    <n v="914.55"/>
    <x v="12"/>
    <n v="2019"/>
    <x v="2"/>
    <x v="6"/>
    <x v="410"/>
    <x v="2"/>
    <n v="871"/>
    <n v="4.7600000000000003E-2"/>
    <n v="43.55"/>
    <n v="9.9"/>
  </r>
  <r>
    <s v="714-02-3114"/>
    <x v="1"/>
    <s v="Naypyitaw"/>
    <x v="1"/>
    <x v="0"/>
    <x v="3"/>
    <n v="98.8"/>
    <n v="2"/>
    <n v="9.8800000000000008"/>
    <n v="207.48"/>
    <x v="81"/>
    <n v="2019"/>
    <x v="2"/>
    <x v="4"/>
    <x v="411"/>
    <x v="1"/>
    <n v="197.6"/>
    <n v="4.7600000000000003E-2"/>
    <n v="9.8800000000000008"/>
    <n v="7.7"/>
  </r>
  <r>
    <s v="518-17-2983"/>
    <x v="0"/>
    <s v="Yangon"/>
    <x v="1"/>
    <x v="0"/>
    <x v="5"/>
    <n v="48.63"/>
    <n v="4"/>
    <n v="9.73"/>
    <n v="204.25"/>
    <x v="87"/>
    <n v="2019"/>
    <x v="2"/>
    <x v="3"/>
    <x v="284"/>
    <x v="0"/>
    <n v="194.52"/>
    <n v="4.7600000000000003E-2"/>
    <n v="9.73"/>
    <n v="7.6"/>
  </r>
  <r>
    <s v="779-42-2410"/>
    <x v="2"/>
    <s v="Mandalay"/>
    <x v="0"/>
    <x v="1"/>
    <x v="4"/>
    <n v="57.74"/>
    <n v="3"/>
    <n v="8.66"/>
    <n v="181.88"/>
    <x v="9"/>
    <n v="2019"/>
    <x v="2"/>
    <x v="5"/>
    <x v="412"/>
    <x v="0"/>
    <n v="173.22"/>
    <n v="4.7600000000000003E-2"/>
    <n v="8.66"/>
    <n v="7.7"/>
  </r>
  <r>
    <s v="190-14-3147"/>
    <x v="2"/>
    <s v="Mandalay"/>
    <x v="1"/>
    <x v="0"/>
    <x v="0"/>
    <n v="17.97"/>
    <n v="4"/>
    <n v="3.59"/>
    <n v="75.47"/>
    <x v="55"/>
    <n v="2019"/>
    <x v="2"/>
    <x v="0"/>
    <x v="413"/>
    <x v="0"/>
    <n v="71.88"/>
    <n v="4.7600000000000003E-2"/>
    <n v="3.59"/>
    <n v="6.4"/>
  </r>
  <r>
    <s v="408-66-6712"/>
    <x v="1"/>
    <s v="Naypyitaw"/>
    <x v="0"/>
    <x v="0"/>
    <x v="0"/>
    <n v="47.71"/>
    <n v="6"/>
    <n v="14.31"/>
    <n v="300.57"/>
    <x v="69"/>
    <n v="2019"/>
    <x v="2"/>
    <x v="0"/>
    <x v="401"/>
    <x v="0"/>
    <n v="286.26"/>
    <n v="4.7600000000000003E-2"/>
    <n v="14.31"/>
    <n v="4.4000000000000004"/>
  </r>
  <r>
    <s v="679-22-6530"/>
    <x v="2"/>
    <s v="Mandalay"/>
    <x v="1"/>
    <x v="0"/>
    <x v="3"/>
    <n v="40.619999999999997"/>
    <n v="2"/>
    <n v="4.0599999999999996"/>
    <n v="85.3"/>
    <x v="29"/>
    <n v="2019"/>
    <x v="0"/>
    <x v="4"/>
    <x v="175"/>
    <x v="2"/>
    <n v="81.239999999999995"/>
    <n v="4.7600000000000003E-2"/>
    <n v="4.0599999999999996"/>
    <n v="4.0999999999999996"/>
  </r>
  <r>
    <s v="588-47-8641"/>
    <x v="0"/>
    <s v="Yangon"/>
    <x v="0"/>
    <x v="1"/>
    <x v="5"/>
    <n v="56.04"/>
    <n v="10"/>
    <n v="28.02"/>
    <n v="588.41999999999996"/>
    <x v="78"/>
    <n v="2019"/>
    <x v="0"/>
    <x v="3"/>
    <x v="171"/>
    <x v="0"/>
    <n v="560.4"/>
    <n v="4.7600000000000003E-2"/>
    <n v="28.02"/>
    <n v="4.4000000000000004"/>
  </r>
  <r>
    <s v="642-61-4706"/>
    <x v="2"/>
    <s v="Mandalay"/>
    <x v="0"/>
    <x v="1"/>
    <x v="4"/>
    <n v="93.4"/>
    <n v="2"/>
    <n v="9.34"/>
    <n v="196.14"/>
    <x v="73"/>
    <n v="2019"/>
    <x v="1"/>
    <x v="0"/>
    <x v="414"/>
    <x v="1"/>
    <n v="186.8"/>
    <n v="4.7600000000000003E-2"/>
    <n v="9.34"/>
    <n v="5.5"/>
  </r>
  <r>
    <s v="576-31-4774"/>
    <x v="2"/>
    <s v="Mandalay"/>
    <x v="1"/>
    <x v="0"/>
    <x v="0"/>
    <n v="73.41"/>
    <n v="3"/>
    <n v="11.01"/>
    <n v="231.24"/>
    <x v="22"/>
    <n v="2019"/>
    <x v="1"/>
    <x v="0"/>
    <x v="415"/>
    <x v="0"/>
    <n v="220.23"/>
    <n v="4.7600000000000003E-2"/>
    <n v="11.01"/>
    <n v="4"/>
  </r>
  <r>
    <s v="556-41-6224"/>
    <x v="1"/>
    <s v="Naypyitaw"/>
    <x v="1"/>
    <x v="1"/>
    <x v="0"/>
    <n v="33.64"/>
    <n v="8"/>
    <n v="13.46"/>
    <n v="282.58"/>
    <x v="42"/>
    <n v="2019"/>
    <x v="2"/>
    <x v="1"/>
    <x v="416"/>
    <x v="2"/>
    <n v="269.12"/>
    <n v="4.7600000000000003E-2"/>
    <n v="13.46"/>
    <n v="9.3000000000000007"/>
  </r>
  <r>
    <s v="811-03-8790"/>
    <x v="0"/>
    <s v="Yangon"/>
    <x v="1"/>
    <x v="0"/>
    <x v="1"/>
    <n v="45.48"/>
    <n v="10"/>
    <n v="22.74"/>
    <n v="477.54"/>
    <x v="59"/>
    <n v="2019"/>
    <x v="1"/>
    <x v="1"/>
    <x v="417"/>
    <x v="2"/>
    <n v="454.8"/>
    <n v="4.7600000000000003E-2"/>
    <n v="22.74"/>
    <n v="4.8"/>
  </r>
  <r>
    <s v="242-11-3142"/>
    <x v="2"/>
    <s v="Mandalay"/>
    <x v="0"/>
    <x v="1"/>
    <x v="5"/>
    <n v="83.77"/>
    <n v="2"/>
    <n v="8.3800000000000008"/>
    <n v="175.92"/>
    <x v="7"/>
    <n v="2019"/>
    <x v="2"/>
    <x v="2"/>
    <x v="129"/>
    <x v="1"/>
    <n v="167.54"/>
    <n v="4.7600000000000003E-2"/>
    <n v="8.3800000000000008"/>
    <n v="4.5999999999999996"/>
  </r>
  <r>
    <s v="752-23-3760"/>
    <x v="2"/>
    <s v="Mandalay"/>
    <x v="0"/>
    <x v="0"/>
    <x v="3"/>
    <n v="64.08"/>
    <n v="7"/>
    <n v="22.43"/>
    <n v="470.99"/>
    <x v="88"/>
    <n v="2019"/>
    <x v="2"/>
    <x v="6"/>
    <x v="418"/>
    <x v="2"/>
    <n v="448.56"/>
    <n v="4.7600000000000003E-2"/>
    <n v="22.43"/>
    <n v="7.3"/>
  </r>
  <r>
    <s v="274-05-5470"/>
    <x v="0"/>
    <s v="Yangon"/>
    <x v="0"/>
    <x v="0"/>
    <x v="4"/>
    <n v="73.47"/>
    <n v="4"/>
    <n v="14.69"/>
    <n v="308.57"/>
    <x v="55"/>
    <n v="2019"/>
    <x v="2"/>
    <x v="0"/>
    <x v="5"/>
    <x v="1"/>
    <n v="293.88"/>
    <n v="4.7600000000000003E-2"/>
    <n v="14.69"/>
    <n v="6"/>
  </r>
  <r>
    <s v="648-94-3045"/>
    <x v="1"/>
    <s v="Naypyitaw"/>
    <x v="1"/>
    <x v="1"/>
    <x v="0"/>
    <n v="58.95"/>
    <n v="10"/>
    <n v="29.48"/>
    <n v="618.98"/>
    <x v="13"/>
    <n v="2019"/>
    <x v="2"/>
    <x v="4"/>
    <x v="419"/>
    <x v="0"/>
    <n v="589.5"/>
    <n v="4.7600000000000003E-2"/>
    <n v="29.48"/>
    <n v="8.1"/>
  </r>
  <r>
    <s v="130-67-4723"/>
    <x v="0"/>
    <s v="Yangon"/>
    <x v="0"/>
    <x v="1"/>
    <x v="4"/>
    <n v="48.5"/>
    <n v="6"/>
    <n v="14.55"/>
    <n v="305.55"/>
    <x v="83"/>
    <n v="2019"/>
    <x v="0"/>
    <x v="1"/>
    <x v="317"/>
    <x v="0"/>
    <n v="291"/>
    <n v="4.7600000000000003E-2"/>
    <n v="14.55"/>
    <n v="9.4"/>
  </r>
  <r>
    <s v="528-87-5606"/>
    <x v="2"/>
    <s v="Mandalay"/>
    <x v="0"/>
    <x v="0"/>
    <x v="1"/>
    <n v="39.479999999999997"/>
    <n v="1"/>
    <n v="1.97"/>
    <n v="41.45"/>
    <x v="12"/>
    <n v="2019"/>
    <x v="2"/>
    <x v="6"/>
    <x v="213"/>
    <x v="1"/>
    <n v="39.479999999999997"/>
    <n v="4.7600000000000003E-2"/>
    <n v="1.97"/>
    <n v="6.5"/>
  </r>
  <r>
    <s v="320-85-2052"/>
    <x v="2"/>
    <s v="Mandalay"/>
    <x v="1"/>
    <x v="0"/>
    <x v="3"/>
    <n v="34.81"/>
    <n v="1"/>
    <n v="1.74"/>
    <n v="36.549999999999997"/>
    <x v="78"/>
    <n v="2019"/>
    <x v="0"/>
    <x v="3"/>
    <x v="41"/>
    <x v="2"/>
    <n v="34.81"/>
    <n v="4.7600000000000003E-2"/>
    <n v="1.74"/>
    <n v="7"/>
  </r>
  <r>
    <s v="370-96-0655"/>
    <x v="1"/>
    <s v="Naypyitaw"/>
    <x v="1"/>
    <x v="0"/>
    <x v="5"/>
    <n v="49.32"/>
    <n v="6"/>
    <n v="14.8"/>
    <n v="310.72000000000003"/>
    <x v="51"/>
    <n v="2019"/>
    <x v="0"/>
    <x v="5"/>
    <x v="190"/>
    <x v="0"/>
    <n v="295.92"/>
    <n v="4.7600000000000003E-2"/>
    <n v="14.8"/>
    <n v="7.1"/>
  </r>
  <r>
    <s v="105-10-6182"/>
    <x v="0"/>
    <s v="Yangon"/>
    <x v="0"/>
    <x v="1"/>
    <x v="5"/>
    <n v="21.48"/>
    <n v="2"/>
    <n v="2.15"/>
    <n v="45.11"/>
    <x v="33"/>
    <n v="2019"/>
    <x v="2"/>
    <x v="5"/>
    <x v="420"/>
    <x v="0"/>
    <n v="42.96"/>
    <n v="4.7600000000000003E-2"/>
    <n v="2.15"/>
    <n v="6.6"/>
  </r>
  <r>
    <s v="510-79-0415"/>
    <x v="2"/>
    <s v="Mandalay"/>
    <x v="0"/>
    <x v="0"/>
    <x v="3"/>
    <n v="23.08"/>
    <n v="6"/>
    <n v="6.92"/>
    <n v="145.4"/>
    <x v="46"/>
    <n v="2019"/>
    <x v="0"/>
    <x v="4"/>
    <x v="25"/>
    <x v="0"/>
    <n v="138.47999999999999"/>
    <n v="4.7600000000000003E-2"/>
    <n v="6.92"/>
    <n v="4.9000000000000004"/>
  </r>
  <r>
    <s v="241-96-5076"/>
    <x v="2"/>
    <s v="Mandalay"/>
    <x v="0"/>
    <x v="0"/>
    <x v="2"/>
    <n v="49.1"/>
    <n v="2"/>
    <n v="4.91"/>
    <n v="103.11"/>
    <x v="66"/>
    <n v="2019"/>
    <x v="0"/>
    <x v="6"/>
    <x v="187"/>
    <x v="2"/>
    <n v="98.2"/>
    <n v="4.7600000000000003E-2"/>
    <n v="4.91"/>
    <n v="6.4"/>
  </r>
  <r>
    <s v="767-97-4650"/>
    <x v="2"/>
    <s v="Mandalay"/>
    <x v="0"/>
    <x v="0"/>
    <x v="3"/>
    <n v="64.83"/>
    <n v="2"/>
    <n v="6.48"/>
    <n v="136.13999999999999"/>
    <x v="66"/>
    <n v="2019"/>
    <x v="0"/>
    <x v="6"/>
    <x v="421"/>
    <x v="2"/>
    <n v="129.66"/>
    <n v="4.7600000000000003E-2"/>
    <n v="6.48"/>
    <n v="8"/>
  </r>
  <r>
    <s v="648-83-1321"/>
    <x v="0"/>
    <s v="Yangon"/>
    <x v="0"/>
    <x v="1"/>
    <x v="2"/>
    <n v="63.56"/>
    <n v="10"/>
    <n v="31.78"/>
    <n v="667.38"/>
    <x v="65"/>
    <n v="2019"/>
    <x v="0"/>
    <x v="5"/>
    <x v="422"/>
    <x v="1"/>
    <n v="635.6"/>
    <n v="4.7600000000000003E-2"/>
    <n v="31.78"/>
    <n v="4.3"/>
  </r>
  <r>
    <s v="173-57-2300"/>
    <x v="1"/>
    <s v="Naypyitaw"/>
    <x v="0"/>
    <x v="1"/>
    <x v="3"/>
    <n v="72.88"/>
    <n v="2"/>
    <n v="7.29"/>
    <n v="153.05000000000001"/>
    <x v="45"/>
    <n v="2019"/>
    <x v="1"/>
    <x v="5"/>
    <x v="423"/>
    <x v="1"/>
    <n v="145.76"/>
    <n v="4.7600000000000003E-2"/>
    <n v="7.29"/>
    <n v="6.1"/>
  </r>
  <r>
    <s v="305-03-2383"/>
    <x v="0"/>
    <s v="Yangon"/>
    <x v="1"/>
    <x v="0"/>
    <x v="4"/>
    <n v="67.099999999999994"/>
    <n v="3"/>
    <n v="10.07"/>
    <n v="211.37"/>
    <x v="42"/>
    <n v="2019"/>
    <x v="2"/>
    <x v="1"/>
    <x v="130"/>
    <x v="1"/>
    <n v="201.3"/>
    <n v="4.7600000000000003E-2"/>
    <n v="10.07"/>
    <n v="7.5"/>
  </r>
  <r>
    <s v="394-55-6384"/>
    <x v="1"/>
    <s v="Naypyitaw"/>
    <x v="0"/>
    <x v="0"/>
    <x v="3"/>
    <n v="70.19"/>
    <n v="9"/>
    <n v="31.59"/>
    <n v="663.3"/>
    <x v="25"/>
    <n v="2019"/>
    <x v="0"/>
    <x v="1"/>
    <x v="309"/>
    <x v="1"/>
    <n v="631.71"/>
    <n v="4.7600000000000003E-2"/>
    <n v="31.59"/>
    <n v="6.7"/>
  </r>
  <r>
    <s v="266-20-6657"/>
    <x v="1"/>
    <s v="Naypyitaw"/>
    <x v="0"/>
    <x v="1"/>
    <x v="4"/>
    <n v="55.04"/>
    <n v="7"/>
    <n v="19.260000000000002"/>
    <n v="404.54"/>
    <x v="41"/>
    <n v="2019"/>
    <x v="1"/>
    <x v="6"/>
    <x v="30"/>
    <x v="0"/>
    <n v="385.28"/>
    <n v="4.7600000000000003E-2"/>
    <n v="19.260000000000002"/>
    <n v="5.2"/>
  </r>
  <r>
    <s v="689-05-1884"/>
    <x v="0"/>
    <s v="Yangon"/>
    <x v="0"/>
    <x v="1"/>
    <x v="0"/>
    <n v="48.63"/>
    <n v="10"/>
    <n v="24.32"/>
    <n v="510.62"/>
    <x v="31"/>
    <n v="2019"/>
    <x v="1"/>
    <x v="3"/>
    <x v="104"/>
    <x v="1"/>
    <n v="486.3"/>
    <n v="4.7600000000000003E-2"/>
    <n v="24.32"/>
    <n v="8.8000000000000007"/>
  </r>
  <r>
    <s v="196-01-2849"/>
    <x v="1"/>
    <s v="Naypyitaw"/>
    <x v="0"/>
    <x v="0"/>
    <x v="5"/>
    <n v="73.38"/>
    <n v="7"/>
    <n v="25.68"/>
    <n v="539.34"/>
    <x v="34"/>
    <n v="2019"/>
    <x v="2"/>
    <x v="2"/>
    <x v="424"/>
    <x v="1"/>
    <n v="513.66"/>
    <n v="4.7600000000000003E-2"/>
    <n v="25.68"/>
    <n v="9.5"/>
  </r>
  <r>
    <s v="372-62-5264"/>
    <x v="1"/>
    <s v="Naypyitaw"/>
    <x v="1"/>
    <x v="0"/>
    <x v="4"/>
    <n v="52.6"/>
    <n v="9"/>
    <n v="23.67"/>
    <n v="497.07"/>
    <x v="65"/>
    <n v="2019"/>
    <x v="0"/>
    <x v="5"/>
    <x v="51"/>
    <x v="1"/>
    <n v="473.4"/>
    <n v="4.7600000000000003E-2"/>
    <n v="23.67"/>
    <n v="7.6"/>
  </r>
  <r>
    <s v="800-09-8606"/>
    <x v="0"/>
    <s v="Yangon"/>
    <x v="0"/>
    <x v="0"/>
    <x v="2"/>
    <n v="87.37"/>
    <n v="5"/>
    <n v="21.84"/>
    <n v="458.69"/>
    <x v="71"/>
    <n v="2019"/>
    <x v="0"/>
    <x v="6"/>
    <x v="425"/>
    <x v="1"/>
    <n v="436.85"/>
    <n v="4.7600000000000003E-2"/>
    <n v="21.84"/>
    <n v="6.6"/>
  </r>
  <r>
    <s v="182-52-7000"/>
    <x v="0"/>
    <s v="Yangon"/>
    <x v="0"/>
    <x v="0"/>
    <x v="3"/>
    <n v="27.04"/>
    <n v="4"/>
    <n v="5.41"/>
    <n v="113.57"/>
    <x v="17"/>
    <n v="2019"/>
    <x v="0"/>
    <x v="6"/>
    <x v="263"/>
    <x v="0"/>
    <n v="108.16"/>
    <n v="4.7600000000000003E-2"/>
    <n v="5.41"/>
    <n v="6.9"/>
  </r>
  <r>
    <s v="826-58-8051"/>
    <x v="2"/>
    <s v="Mandalay"/>
    <x v="1"/>
    <x v="1"/>
    <x v="2"/>
    <n v="62.19"/>
    <n v="4"/>
    <n v="12.44"/>
    <n v="261.2"/>
    <x v="47"/>
    <n v="2019"/>
    <x v="0"/>
    <x v="2"/>
    <x v="162"/>
    <x v="0"/>
    <n v="248.76"/>
    <n v="4.7600000000000003E-2"/>
    <n v="12.44"/>
    <n v="4.3"/>
  </r>
  <r>
    <s v="868-06-0466"/>
    <x v="0"/>
    <s v="Yangon"/>
    <x v="0"/>
    <x v="1"/>
    <x v="1"/>
    <n v="69.58"/>
    <n v="9"/>
    <n v="31.31"/>
    <n v="657.53"/>
    <x v="88"/>
    <n v="2019"/>
    <x v="2"/>
    <x v="6"/>
    <x v="371"/>
    <x v="2"/>
    <n v="626.22"/>
    <n v="4.7600000000000003E-2"/>
    <n v="31.31"/>
    <n v="7.8"/>
  </r>
  <r>
    <s v="751-41-9720"/>
    <x v="1"/>
    <s v="Naypyitaw"/>
    <x v="1"/>
    <x v="1"/>
    <x v="2"/>
    <n v="97.5"/>
    <n v="10"/>
    <n v="48.75"/>
    <n v="1023.75"/>
    <x v="52"/>
    <n v="2019"/>
    <x v="0"/>
    <x v="0"/>
    <x v="426"/>
    <x v="0"/>
    <n v="975"/>
    <n v="4.7600000000000003E-2"/>
    <n v="48.75"/>
    <n v="8"/>
  </r>
  <r>
    <s v="626-43-7888"/>
    <x v="1"/>
    <s v="Naypyitaw"/>
    <x v="1"/>
    <x v="0"/>
    <x v="5"/>
    <n v="60.41"/>
    <n v="8"/>
    <n v="24.16"/>
    <n v="507.44"/>
    <x v="13"/>
    <n v="2019"/>
    <x v="2"/>
    <x v="4"/>
    <x v="384"/>
    <x v="0"/>
    <n v="483.28"/>
    <n v="4.7600000000000003E-2"/>
    <n v="24.16"/>
    <n v="9.6"/>
  </r>
  <r>
    <s v="176-64-7711"/>
    <x v="2"/>
    <s v="Mandalay"/>
    <x v="1"/>
    <x v="1"/>
    <x v="4"/>
    <n v="32.32"/>
    <n v="3"/>
    <n v="4.8499999999999996"/>
    <n v="101.81"/>
    <x v="39"/>
    <n v="2019"/>
    <x v="1"/>
    <x v="5"/>
    <x v="386"/>
    <x v="2"/>
    <n v="96.96"/>
    <n v="4.7600000000000003E-2"/>
    <n v="4.8499999999999996"/>
    <n v="4.3"/>
  </r>
  <r>
    <s v="191-29-0321"/>
    <x v="2"/>
    <s v="Mandalay"/>
    <x v="0"/>
    <x v="0"/>
    <x v="5"/>
    <n v="19.77"/>
    <n v="10"/>
    <n v="9.89"/>
    <n v="207.59"/>
    <x v="33"/>
    <n v="2019"/>
    <x v="2"/>
    <x v="5"/>
    <x v="427"/>
    <x v="2"/>
    <n v="197.7"/>
    <n v="4.7600000000000003E-2"/>
    <n v="9.89"/>
    <n v="5"/>
  </r>
  <r>
    <s v="729-06-2010"/>
    <x v="2"/>
    <s v="Mandalay"/>
    <x v="0"/>
    <x v="1"/>
    <x v="0"/>
    <n v="80.47"/>
    <n v="9"/>
    <n v="36.21"/>
    <n v="760.44"/>
    <x v="47"/>
    <n v="2019"/>
    <x v="0"/>
    <x v="2"/>
    <x v="428"/>
    <x v="1"/>
    <n v="724.23"/>
    <n v="4.7600000000000003E-2"/>
    <n v="36.21"/>
    <n v="9.1999999999999993"/>
  </r>
  <r>
    <s v="640-48-5028"/>
    <x v="2"/>
    <s v="Mandalay"/>
    <x v="0"/>
    <x v="0"/>
    <x v="2"/>
    <n v="88.39"/>
    <n v="9"/>
    <n v="39.78"/>
    <n v="835.29"/>
    <x v="22"/>
    <n v="2019"/>
    <x v="1"/>
    <x v="0"/>
    <x v="343"/>
    <x v="1"/>
    <n v="795.51"/>
    <n v="4.7600000000000003E-2"/>
    <n v="39.78"/>
    <n v="6.3"/>
  </r>
  <r>
    <s v="186-79-9562"/>
    <x v="2"/>
    <s v="Mandalay"/>
    <x v="1"/>
    <x v="1"/>
    <x v="0"/>
    <n v="71.77"/>
    <n v="7"/>
    <n v="25.12"/>
    <n v="527.51"/>
    <x v="14"/>
    <n v="2019"/>
    <x v="1"/>
    <x v="1"/>
    <x v="429"/>
    <x v="1"/>
    <n v="502.39"/>
    <n v="4.7600000000000003E-2"/>
    <n v="25.12"/>
    <n v="8.9"/>
  </r>
  <r>
    <s v="834-45-5519"/>
    <x v="2"/>
    <s v="Mandalay"/>
    <x v="1"/>
    <x v="0"/>
    <x v="1"/>
    <n v="43"/>
    <n v="4"/>
    <n v="8.6"/>
    <n v="180.6"/>
    <x v="82"/>
    <n v="2019"/>
    <x v="0"/>
    <x v="4"/>
    <x v="109"/>
    <x v="0"/>
    <n v="172"/>
    <n v="4.7600000000000003E-2"/>
    <n v="8.6"/>
    <n v="7.6"/>
  </r>
  <r>
    <s v="162-65-8559"/>
    <x v="1"/>
    <s v="Naypyitaw"/>
    <x v="0"/>
    <x v="1"/>
    <x v="4"/>
    <n v="68.98"/>
    <n v="1"/>
    <n v="3.45"/>
    <n v="72.430000000000007"/>
    <x v="18"/>
    <n v="2019"/>
    <x v="0"/>
    <x v="3"/>
    <x v="430"/>
    <x v="1"/>
    <n v="68.98"/>
    <n v="4.7600000000000003E-2"/>
    <n v="3.45"/>
    <n v="4.8"/>
  </r>
  <r>
    <s v="760-27-5490"/>
    <x v="1"/>
    <s v="Naypyitaw"/>
    <x v="1"/>
    <x v="1"/>
    <x v="5"/>
    <n v="15.62"/>
    <n v="8"/>
    <n v="6.25"/>
    <n v="131.21"/>
    <x v="40"/>
    <n v="2019"/>
    <x v="0"/>
    <x v="2"/>
    <x v="291"/>
    <x v="0"/>
    <n v="124.96"/>
    <n v="4.7600000000000003E-2"/>
    <n v="6.25"/>
    <n v="9.1"/>
  </r>
  <r>
    <s v="445-30-9252"/>
    <x v="0"/>
    <s v="Yangon"/>
    <x v="1"/>
    <x v="1"/>
    <x v="3"/>
    <n v="25.7"/>
    <n v="3"/>
    <n v="3.86"/>
    <n v="80.959999999999994"/>
    <x v="29"/>
    <n v="2019"/>
    <x v="0"/>
    <x v="4"/>
    <x v="422"/>
    <x v="0"/>
    <n v="77.099999999999994"/>
    <n v="4.7600000000000003E-2"/>
    <n v="3.86"/>
    <n v="6.1"/>
  </r>
  <r>
    <s v="786-94-2700"/>
    <x v="0"/>
    <s v="Yangon"/>
    <x v="0"/>
    <x v="1"/>
    <x v="4"/>
    <n v="80.62"/>
    <n v="6"/>
    <n v="24.19"/>
    <n v="507.91"/>
    <x v="38"/>
    <n v="2019"/>
    <x v="2"/>
    <x v="4"/>
    <x v="307"/>
    <x v="1"/>
    <n v="483.72"/>
    <n v="4.7600000000000003E-2"/>
    <n v="24.19"/>
    <n v="9.1"/>
  </r>
  <r>
    <s v="728-88-7867"/>
    <x v="1"/>
    <s v="Naypyitaw"/>
    <x v="0"/>
    <x v="0"/>
    <x v="2"/>
    <n v="75.53"/>
    <n v="4"/>
    <n v="15.11"/>
    <n v="317.23"/>
    <x v="35"/>
    <n v="2019"/>
    <x v="1"/>
    <x v="6"/>
    <x v="350"/>
    <x v="0"/>
    <n v="302.12"/>
    <n v="4.7600000000000003E-2"/>
    <n v="15.11"/>
    <n v="8.3000000000000007"/>
  </r>
  <r>
    <s v="183-21-3799"/>
    <x v="1"/>
    <s v="Naypyitaw"/>
    <x v="1"/>
    <x v="0"/>
    <x v="1"/>
    <n v="77.63"/>
    <n v="9"/>
    <n v="34.93"/>
    <n v="733.6"/>
    <x v="88"/>
    <n v="2019"/>
    <x v="2"/>
    <x v="6"/>
    <x v="431"/>
    <x v="0"/>
    <n v="698.67"/>
    <n v="4.7600000000000003E-2"/>
    <n v="34.93"/>
    <n v="7.2"/>
  </r>
  <r>
    <s v="268-20-3585"/>
    <x v="1"/>
    <s v="Naypyitaw"/>
    <x v="1"/>
    <x v="0"/>
    <x v="0"/>
    <n v="13.85"/>
    <n v="9"/>
    <n v="6.23"/>
    <n v="130.88"/>
    <x v="87"/>
    <n v="2019"/>
    <x v="2"/>
    <x v="3"/>
    <x v="165"/>
    <x v="0"/>
    <n v="124.65"/>
    <n v="4.7600000000000003E-2"/>
    <n v="6.23"/>
    <n v="6"/>
  </r>
  <r>
    <s v="735-32-9839"/>
    <x v="1"/>
    <s v="Naypyitaw"/>
    <x v="0"/>
    <x v="1"/>
    <x v="5"/>
    <n v="98.7"/>
    <n v="8"/>
    <n v="39.479999999999997"/>
    <n v="829.08"/>
    <x v="82"/>
    <n v="2019"/>
    <x v="0"/>
    <x v="4"/>
    <x v="130"/>
    <x v="0"/>
    <n v="789.6"/>
    <n v="4.7600000000000003E-2"/>
    <n v="39.479999999999997"/>
    <n v="8.5"/>
  </r>
  <r>
    <s v="258-92-7466"/>
    <x v="0"/>
    <s v="Yangon"/>
    <x v="1"/>
    <x v="0"/>
    <x v="0"/>
    <n v="35.68"/>
    <n v="5"/>
    <n v="8.92"/>
    <n v="187.32"/>
    <x v="10"/>
    <n v="2019"/>
    <x v="2"/>
    <x v="5"/>
    <x v="333"/>
    <x v="2"/>
    <n v="178.4"/>
    <n v="4.7600000000000003E-2"/>
    <n v="8.92"/>
    <n v="6.6"/>
  </r>
  <r>
    <s v="857-16-3520"/>
    <x v="0"/>
    <s v="Yangon"/>
    <x v="0"/>
    <x v="0"/>
    <x v="5"/>
    <n v="71.459999999999994"/>
    <n v="7"/>
    <n v="25.01"/>
    <n v="525.23"/>
    <x v="61"/>
    <n v="2019"/>
    <x v="1"/>
    <x v="4"/>
    <x v="432"/>
    <x v="0"/>
    <n v="500.22"/>
    <n v="4.7600000000000003E-2"/>
    <n v="25.01"/>
    <n v="4.5"/>
  </r>
  <r>
    <s v="482-17-1179"/>
    <x v="0"/>
    <s v="Yangon"/>
    <x v="0"/>
    <x v="1"/>
    <x v="1"/>
    <n v="11.94"/>
    <n v="3"/>
    <n v="1.79"/>
    <n v="37.61"/>
    <x v="64"/>
    <n v="2019"/>
    <x v="0"/>
    <x v="0"/>
    <x v="433"/>
    <x v="2"/>
    <n v="35.82"/>
    <n v="4.7600000000000003E-2"/>
    <n v="1.79"/>
    <n v="8.1"/>
  </r>
  <r>
    <s v="788-21-5741"/>
    <x v="0"/>
    <s v="Yangon"/>
    <x v="1"/>
    <x v="1"/>
    <x v="5"/>
    <n v="45.38"/>
    <n v="3"/>
    <n v="6.81"/>
    <n v="142.94999999999999"/>
    <x v="21"/>
    <n v="2019"/>
    <x v="2"/>
    <x v="2"/>
    <x v="229"/>
    <x v="2"/>
    <n v="136.13999999999999"/>
    <n v="4.7600000000000003E-2"/>
    <n v="6.81"/>
    <n v="7.2"/>
  </r>
  <r>
    <s v="821-14-9046"/>
    <x v="2"/>
    <s v="Mandalay"/>
    <x v="0"/>
    <x v="0"/>
    <x v="5"/>
    <n v="17.48"/>
    <n v="6"/>
    <n v="5.24"/>
    <n v="110.12"/>
    <x v="68"/>
    <n v="2019"/>
    <x v="0"/>
    <x v="1"/>
    <x v="278"/>
    <x v="2"/>
    <n v="104.88"/>
    <n v="4.7600000000000003E-2"/>
    <n v="5.24"/>
    <n v="6.1"/>
  </r>
  <r>
    <s v="418-05-0656"/>
    <x v="2"/>
    <s v="Mandalay"/>
    <x v="1"/>
    <x v="0"/>
    <x v="5"/>
    <n v="25.56"/>
    <n v="7"/>
    <n v="8.9499999999999993"/>
    <n v="187.87"/>
    <x v="30"/>
    <n v="2019"/>
    <x v="2"/>
    <x v="0"/>
    <x v="434"/>
    <x v="1"/>
    <n v="178.92"/>
    <n v="4.7600000000000003E-2"/>
    <n v="8.9499999999999993"/>
    <n v="7.1"/>
  </r>
  <r>
    <s v="678-79-0726"/>
    <x v="1"/>
    <s v="Naypyitaw"/>
    <x v="0"/>
    <x v="0"/>
    <x v="3"/>
    <n v="90.63"/>
    <n v="9"/>
    <n v="40.78"/>
    <n v="856.45"/>
    <x v="68"/>
    <n v="2019"/>
    <x v="0"/>
    <x v="1"/>
    <x v="311"/>
    <x v="1"/>
    <n v="815.67"/>
    <n v="4.7600000000000003E-2"/>
    <n v="40.78"/>
    <n v="5.0999999999999996"/>
  </r>
  <r>
    <s v="776-68-1096"/>
    <x v="2"/>
    <s v="Mandalay"/>
    <x v="1"/>
    <x v="1"/>
    <x v="2"/>
    <n v="44.12"/>
    <n v="3"/>
    <n v="6.62"/>
    <n v="138.97999999999999"/>
    <x v="79"/>
    <n v="2019"/>
    <x v="1"/>
    <x v="3"/>
    <x v="286"/>
    <x v="2"/>
    <n v="132.36000000000001"/>
    <n v="4.7600000000000003E-2"/>
    <n v="6.62"/>
    <n v="7.9"/>
  </r>
  <r>
    <s v="592-46-1692"/>
    <x v="1"/>
    <s v="Naypyitaw"/>
    <x v="0"/>
    <x v="0"/>
    <x v="4"/>
    <n v="36.770000000000003"/>
    <n v="7"/>
    <n v="12.87"/>
    <n v="270.26"/>
    <x v="83"/>
    <n v="2019"/>
    <x v="0"/>
    <x v="1"/>
    <x v="435"/>
    <x v="1"/>
    <n v="257.39"/>
    <n v="4.7600000000000003E-2"/>
    <n v="12.87"/>
    <n v="7.4"/>
  </r>
  <r>
    <s v="434-35-9162"/>
    <x v="2"/>
    <s v="Mandalay"/>
    <x v="0"/>
    <x v="1"/>
    <x v="4"/>
    <n v="23.34"/>
    <n v="4"/>
    <n v="4.67"/>
    <n v="98.03"/>
    <x v="87"/>
    <n v="2019"/>
    <x v="2"/>
    <x v="3"/>
    <x v="387"/>
    <x v="0"/>
    <n v="93.36"/>
    <n v="4.7600000000000003E-2"/>
    <n v="4.67"/>
    <n v="7.4"/>
  </r>
  <r>
    <s v="149-14-0304"/>
    <x v="1"/>
    <s v="Naypyitaw"/>
    <x v="0"/>
    <x v="0"/>
    <x v="0"/>
    <n v="28.5"/>
    <n v="8"/>
    <n v="11.4"/>
    <n v="239.4"/>
    <x v="10"/>
    <n v="2019"/>
    <x v="2"/>
    <x v="5"/>
    <x v="436"/>
    <x v="1"/>
    <n v="228"/>
    <n v="4.7600000000000003E-2"/>
    <n v="11.4"/>
    <n v="6.6"/>
  </r>
  <r>
    <s v="442-44-6497"/>
    <x v="1"/>
    <s v="Naypyitaw"/>
    <x v="0"/>
    <x v="1"/>
    <x v="2"/>
    <n v="55.57"/>
    <n v="3"/>
    <n v="8.34"/>
    <n v="175.05"/>
    <x v="66"/>
    <n v="2019"/>
    <x v="0"/>
    <x v="6"/>
    <x v="437"/>
    <x v="2"/>
    <n v="166.71"/>
    <n v="4.7600000000000003E-2"/>
    <n v="8.34"/>
    <n v="5.9"/>
  </r>
  <r>
    <s v="174-64-0215"/>
    <x v="2"/>
    <s v="Mandalay"/>
    <x v="1"/>
    <x v="1"/>
    <x v="3"/>
    <n v="69.739999999999995"/>
    <n v="10"/>
    <n v="34.869999999999997"/>
    <n v="732.27"/>
    <x v="19"/>
    <n v="2019"/>
    <x v="1"/>
    <x v="6"/>
    <x v="438"/>
    <x v="2"/>
    <n v="697.4"/>
    <n v="4.7600000000000003E-2"/>
    <n v="34.869999999999997"/>
    <n v="8.9"/>
  </r>
  <r>
    <s v="210-74-9613"/>
    <x v="1"/>
    <s v="Naypyitaw"/>
    <x v="1"/>
    <x v="1"/>
    <x v="5"/>
    <n v="97.26"/>
    <n v="4"/>
    <n v="19.45"/>
    <n v="408.49"/>
    <x v="32"/>
    <n v="2019"/>
    <x v="1"/>
    <x v="0"/>
    <x v="439"/>
    <x v="0"/>
    <n v="389.04"/>
    <n v="4.7600000000000003E-2"/>
    <n v="19.45"/>
    <n v="6.8"/>
  </r>
  <r>
    <s v="299-29-0180"/>
    <x v="2"/>
    <s v="Mandalay"/>
    <x v="0"/>
    <x v="0"/>
    <x v="2"/>
    <n v="52.18"/>
    <n v="7"/>
    <n v="18.260000000000002"/>
    <n v="383.52"/>
    <x v="11"/>
    <n v="2019"/>
    <x v="1"/>
    <x v="0"/>
    <x v="200"/>
    <x v="1"/>
    <n v="365.26"/>
    <n v="4.7600000000000003E-2"/>
    <n v="18.260000000000002"/>
    <n v="9.3000000000000007"/>
  </r>
  <r>
    <s v="247-11-2470"/>
    <x v="0"/>
    <s v="Yangon"/>
    <x v="0"/>
    <x v="0"/>
    <x v="5"/>
    <n v="22.32"/>
    <n v="4"/>
    <n v="4.46"/>
    <n v="93.74"/>
    <x v="59"/>
    <n v="2019"/>
    <x v="1"/>
    <x v="1"/>
    <x v="293"/>
    <x v="2"/>
    <n v="89.28"/>
    <n v="4.7600000000000003E-2"/>
    <n v="4.46"/>
    <n v="4.4000000000000004"/>
  </r>
  <r>
    <s v="635-28-5728"/>
    <x v="0"/>
    <s v="Yangon"/>
    <x v="1"/>
    <x v="1"/>
    <x v="0"/>
    <n v="56"/>
    <n v="3"/>
    <n v="8.4"/>
    <n v="176.4"/>
    <x v="38"/>
    <n v="2019"/>
    <x v="2"/>
    <x v="4"/>
    <x v="295"/>
    <x v="0"/>
    <n v="168"/>
    <n v="4.7600000000000003E-2"/>
    <n v="8.4"/>
    <n v="4.8"/>
  </r>
  <r>
    <s v="756-49-0168"/>
    <x v="0"/>
    <s v="Yangon"/>
    <x v="0"/>
    <x v="1"/>
    <x v="5"/>
    <n v="19.7"/>
    <n v="1"/>
    <n v="0.99"/>
    <n v="20.69"/>
    <x v="4"/>
    <n v="2019"/>
    <x v="2"/>
    <x v="1"/>
    <x v="411"/>
    <x v="0"/>
    <n v="19.7"/>
    <n v="4.7600000000000003E-2"/>
    <n v="0.99"/>
    <n v="9.5"/>
  </r>
  <r>
    <s v="438-23-1242"/>
    <x v="2"/>
    <s v="Mandalay"/>
    <x v="1"/>
    <x v="1"/>
    <x v="1"/>
    <n v="75.88"/>
    <n v="7"/>
    <n v="26.56"/>
    <n v="557.72"/>
    <x v="46"/>
    <n v="2019"/>
    <x v="0"/>
    <x v="4"/>
    <x v="440"/>
    <x v="0"/>
    <n v="531.16"/>
    <n v="4.7600000000000003E-2"/>
    <n v="26.56"/>
    <n v="8.9"/>
  </r>
  <r>
    <s v="238-45-6950"/>
    <x v="2"/>
    <s v="Mandalay"/>
    <x v="0"/>
    <x v="1"/>
    <x v="4"/>
    <n v="53.72"/>
    <n v="1"/>
    <n v="2.69"/>
    <n v="56.41"/>
    <x v="59"/>
    <n v="2019"/>
    <x v="1"/>
    <x v="1"/>
    <x v="356"/>
    <x v="0"/>
    <n v="53.72"/>
    <n v="4.7600000000000003E-2"/>
    <n v="2.69"/>
    <n v="6.4"/>
  </r>
  <r>
    <s v="607-65-2441"/>
    <x v="1"/>
    <s v="Naypyitaw"/>
    <x v="0"/>
    <x v="1"/>
    <x v="0"/>
    <n v="81.95"/>
    <n v="10"/>
    <n v="40.98"/>
    <n v="860.48"/>
    <x v="24"/>
    <n v="2019"/>
    <x v="1"/>
    <x v="2"/>
    <x v="441"/>
    <x v="2"/>
    <n v="819.5"/>
    <n v="4.7600000000000003E-2"/>
    <n v="40.98"/>
    <n v="6"/>
  </r>
  <r>
    <s v="386-27-7606"/>
    <x v="1"/>
    <s v="Naypyitaw"/>
    <x v="0"/>
    <x v="0"/>
    <x v="2"/>
    <n v="81.2"/>
    <n v="7"/>
    <n v="28.42"/>
    <n v="596.82000000000005"/>
    <x v="28"/>
    <n v="2019"/>
    <x v="1"/>
    <x v="0"/>
    <x v="273"/>
    <x v="2"/>
    <n v="568.4"/>
    <n v="4.7600000000000003E-2"/>
    <n v="28.42"/>
    <n v="8.1"/>
  </r>
  <r>
    <s v="137-63-5492"/>
    <x v="1"/>
    <s v="Naypyitaw"/>
    <x v="1"/>
    <x v="1"/>
    <x v="1"/>
    <n v="58.76"/>
    <n v="10"/>
    <n v="29.38"/>
    <n v="616.98"/>
    <x v="71"/>
    <n v="2019"/>
    <x v="0"/>
    <x v="6"/>
    <x v="442"/>
    <x v="0"/>
    <n v="587.6"/>
    <n v="4.7600000000000003E-2"/>
    <n v="29.38"/>
    <n v="9"/>
  </r>
  <r>
    <s v="197-77-7132"/>
    <x v="2"/>
    <s v="Mandalay"/>
    <x v="0"/>
    <x v="1"/>
    <x v="1"/>
    <n v="91.56"/>
    <n v="8"/>
    <n v="36.619999999999997"/>
    <n v="769.1"/>
    <x v="52"/>
    <n v="2019"/>
    <x v="0"/>
    <x v="0"/>
    <x v="282"/>
    <x v="0"/>
    <n v="732.48"/>
    <n v="4.7600000000000003E-2"/>
    <n v="36.619999999999997"/>
    <n v="6"/>
  </r>
  <r>
    <s v="805-86-0265"/>
    <x v="0"/>
    <s v="Yangon"/>
    <x v="1"/>
    <x v="1"/>
    <x v="2"/>
    <n v="93.96"/>
    <n v="9"/>
    <n v="42.28"/>
    <n v="887.92"/>
    <x v="80"/>
    <n v="2019"/>
    <x v="1"/>
    <x v="5"/>
    <x v="102"/>
    <x v="1"/>
    <n v="845.64"/>
    <n v="4.7600000000000003E-2"/>
    <n v="42.28"/>
    <n v="9.8000000000000007"/>
  </r>
  <r>
    <s v="733-29-1227"/>
    <x v="1"/>
    <s v="Naypyitaw"/>
    <x v="1"/>
    <x v="1"/>
    <x v="2"/>
    <n v="55.61"/>
    <n v="7"/>
    <n v="19.46"/>
    <n v="408.73"/>
    <x v="28"/>
    <n v="2019"/>
    <x v="1"/>
    <x v="0"/>
    <x v="443"/>
    <x v="1"/>
    <n v="389.27"/>
    <n v="4.7600000000000003E-2"/>
    <n v="19.46"/>
    <n v="8.5"/>
  </r>
  <r>
    <s v="451-73-2711"/>
    <x v="1"/>
    <s v="Naypyitaw"/>
    <x v="1"/>
    <x v="1"/>
    <x v="4"/>
    <n v="84.83"/>
    <n v="1"/>
    <n v="4.24"/>
    <n v="89.07"/>
    <x v="78"/>
    <n v="2019"/>
    <x v="0"/>
    <x v="3"/>
    <x v="444"/>
    <x v="0"/>
    <n v="84.83"/>
    <n v="4.7600000000000003E-2"/>
    <n v="4.24"/>
    <n v="8.8000000000000007"/>
  </r>
  <r>
    <s v="373-14-0504"/>
    <x v="0"/>
    <s v="Yangon"/>
    <x v="0"/>
    <x v="0"/>
    <x v="3"/>
    <n v="71.63"/>
    <n v="2"/>
    <n v="7.16"/>
    <n v="150.41999999999999"/>
    <x v="12"/>
    <n v="2019"/>
    <x v="2"/>
    <x v="6"/>
    <x v="375"/>
    <x v="0"/>
    <n v="143.26"/>
    <n v="4.7600000000000003E-2"/>
    <n v="7.16"/>
    <n v="8.8000000000000007"/>
  </r>
  <r>
    <s v="546-80-2899"/>
    <x v="0"/>
    <s v="Yangon"/>
    <x v="0"/>
    <x v="1"/>
    <x v="2"/>
    <n v="37.69"/>
    <n v="2"/>
    <n v="3.77"/>
    <n v="79.150000000000006"/>
    <x v="9"/>
    <n v="2019"/>
    <x v="2"/>
    <x v="5"/>
    <x v="406"/>
    <x v="0"/>
    <n v="75.38"/>
    <n v="4.7600000000000003E-2"/>
    <n v="3.77"/>
    <n v="9.5"/>
  </r>
  <r>
    <s v="345-68-9016"/>
    <x v="1"/>
    <s v="Naypyitaw"/>
    <x v="0"/>
    <x v="0"/>
    <x v="3"/>
    <n v="31.67"/>
    <n v="8"/>
    <n v="12.67"/>
    <n v="266.02999999999997"/>
    <x v="56"/>
    <n v="2019"/>
    <x v="0"/>
    <x v="5"/>
    <x v="15"/>
    <x v="2"/>
    <n v="253.36"/>
    <n v="4.7600000000000003E-2"/>
    <n v="12.67"/>
    <n v="5.6"/>
  </r>
  <r>
    <s v="390-17-5806"/>
    <x v="1"/>
    <s v="Naypyitaw"/>
    <x v="0"/>
    <x v="0"/>
    <x v="4"/>
    <n v="38.42"/>
    <n v="1"/>
    <n v="1.92"/>
    <n v="40.340000000000003"/>
    <x v="30"/>
    <n v="2019"/>
    <x v="2"/>
    <x v="0"/>
    <x v="445"/>
    <x v="1"/>
    <n v="38.42"/>
    <n v="4.7600000000000003E-2"/>
    <n v="1.92"/>
    <n v="8.6"/>
  </r>
  <r>
    <s v="457-13-1708"/>
    <x v="2"/>
    <s v="Mandalay"/>
    <x v="0"/>
    <x v="1"/>
    <x v="5"/>
    <n v="65.23"/>
    <n v="10"/>
    <n v="32.619999999999997"/>
    <n v="684.92"/>
    <x v="66"/>
    <n v="2019"/>
    <x v="0"/>
    <x v="6"/>
    <x v="312"/>
    <x v="2"/>
    <n v="652.29999999999995"/>
    <n v="4.7600000000000003E-2"/>
    <n v="32.619999999999997"/>
    <n v="5.2"/>
  </r>
  <r>
    <s v="664-14-2882"/>
    <x v="1"/>
    <s v="Naypyitaw"/>
    <x v="0"/>
    <x v="0"/>
    <x v="2"/>
    <n v="10.53"/>
    <n v="5"/>
    <n v="2.63"/>
    <n v="55.28"/>
    <x v="74"/>
    <n v="2019"/>
    <x v="0"/>
    <x v="5"/>
    <x v="140"/>
    <x v="2"/>
    <n v="52.65"/>
    <n v="4.7600000000000003E-2"/>
    <n v="2.63"/>
    <n v="5.8"/>
  </r>
  <r>
    <s v="487-79-6868"/>
    <x v="2"/>
    <s v="Mandalay"/>
    <x v="0"/>
    <x v="0"/>
    <x v="2"/>
    <n v="12.29"/>
    <n v="9"/>
    <n v="5.53"/>
    <n v="116.14"/>
    <x v="58"/>
    <n v="2019"/>
    <x v="1"/>
    <x v="6"/>
    <x v="198"/>
    <x v="2"/>
    <n v="110.61"/>
    <n v="4.7600000000000003E-2"/>
    <n v="5.53"/>
    <n v="8"/>
  </r>
  <r>
    <s v="314-23-4520"/>
    <x v="1"/>
    <s v="Naypyitaw"/>
    <x v="0"/>
    <x v="1"/>
    <x v="0"/>
    <n v="81.23"/>
    <n v="7"/>
    <n v="28.43"/>
    <n v="597.04"/>
    <x v="15"/>
    <n v="2019"/>
    <x v="0"/>
    <x v="6"/>
    <x v="446"/>
    <x v="1"/>
    <n v="568.61"/>
    <n v="4.7600000000000003E-2"/>
    <n v="28.43"/>
    <n v="9"/>
  </r>
  <r>
    <s v="210-30-7976"/>
    <x v="2"/>
    <s v="Mandalay"/>
    <x v="0"/>
    <x v="0"/>
    <x v="5"/>
    <n v="22.32"/>
    <n v="4"/>
    <n v="4.46"/>
    <n v="93.74"/>
    <x v="86"/>
    <n v="2019"/>
    <x v="1"/>
    <x v="4"/>
    <x v="447"/>
    <x v="0"/>
    <n v="89.28"/>
    <n v="4.7600000000000003E-2"/>
    <n v="4.46"/>
    <n v="4.0999999999999996"/>
  </r>
  <r>
    <s v="585-86-8361"/>
    <x v="0"/>
    <s v="Yangon"/>
    <x v="1"/>
    <x v="0"/>
    <x v="4"/>
    <n v="27.28"/>
    <n v="5"/>
    <n v="6.82"/>
    <n v="143.22"/>
    <x v="36"/>
    <n v="2019"/>
    <x v="2"/>
    <x v="2"/>
    <x v="359"/>
    <x v="2"/>
    <n v="136.4"/>
    <n v="4.7600000000000003E-2"/>
    <n v="6.82"/>
    <n v="8.6"/>
  </r>
  <r>
    <s v="807-14-7833"/>
    <x v="0"/>
    <s v="Yangon"/>
    <x v="0"/>
    <x v="0"/>
    <x v="1"/>
    <n v="17.420000000000002"/>
    <n v="10"/>
    <n v="8.7100000000000009"/>
    <n v="182.91"/>
    <x v="70"/>
    <n v="2019"/>
    <x v="2"/>
    <x v="1"/>
    <x v="448"/>
    <x v="0"/>
    <n v="174.2"/>
    <n v="4.7600000000000003E-2"/>
    <n v="8.7100000000000009"/>
    <n v="7"/>
  </r>
  <r>
    <s v="775-72-1988"/>
    <x v="2"/>
    <s v="Mandalay"/>
    <x v="1"/>
    <x v="1"/>
    <x v="2"/>
    <n v="73.28"/>
    <n v="5"/>
    <n v="18.32"/>
    <n v="384.72"/>
    <x v="46"/>
    <n v="2019"/>
    <x v="0"/>
    <x v="4"/>
    <x v="184"/>
    <x v="0"/>
    <n v="366.4"/>
    <n v="4.7600000000000003E-2"/>
    <n v="18.32"/>
    <n v="8.4"/>
  </r>
  <r>
    <s v="288-38-3758"/>
    <x v="1"/>
    <s v="Naypyitaw"/>
    <x v="0"/>
    <x v="0"/>
    <x v="5"/>
    <n v="84.87"/>
    <n v="3"/>
    <n v="12.73"/>
    <n v="267.33999999999997"/>
    <x v="25"/>
    <n v="2019"/>
    <x v="0"/>
    <x v="1"/>
    <x v="5"/>
    <x v="0"/>
    <n v="254.61"/>
    <n v="4.7600000000000003E-2"/>
    <n v="12.73"/>
    <n v="7.4"/>
  </r>
  <r>
    <s v="652-43-6591"/>
    <x v="0"/>
    <s v="Yangon"/>
    <x v="1"/>
    <x v="0"/>
    <x v="5"/>
    <n v="97.29"/>
    <n v="8"/>
    <n v="38.92"/>
    <n v="817.24"/>
    <x v="11"/>
    <n v="2019"/>
    <x v="1"/>
    <x v="0"/>
    <x v="118"/>
    <x v="2"/>
    <n v="778.32"/>
    <n v="4.7600000000000003E-2"/>
    <n v="38.92"/>
    <n v="6.2"/>
  </r>
  <r>
    <s v="785-96-0615"/>
    <x v="2"/>
    <s v="Mandalay"/>
    <x v="0"/>
    <x v="0"/>
    <x v="1"/>
    <n v="35.74"/>
    <n v="8"/>
    <n v="14.3"/>
    <n v="300.22000000000003"/>
    <x v="21"/>
    <n v="2019"/>
    <x v="2"/>
    <x v="2"/>
    <x v="311"/>
    <x v="0"/>
    <n v="285.92"/>
    <n v="4.7600000000000003E-2"/>
    <n v="14.3"/>
    <n v="4.9000000000000004"/>
  </r>
  <r>
    <s v="406-46-7107"/>
    <x v="0"/>
    <s v="Yangon"/>
    <x v="1"/>
    <x v="0"/>
    <x v="2"/>
    <n v="96.52"/>
    <n v="6"/>
    <n v="28.96"/>
    <n v="608.08000000000004"/>
    <x v="83"/>
    <n v="2019"/>
    <x v="0"/>
    <x v="1"/>
    <x v="408"/>
    <x v="1"/>
    <n v="579.12"/>
    <n v="4.7600000000000003E-2"/>
    <n v="28.96"/>
    <n v="4.5"/>
  </r>
  <r>
    <s v="250-17-5703"/>
    <x v="0"/>
    <s v="Yangon"/>
    <x v="0"/>
    <x v="1"/>
    <x v="4"/>
    <n v="18.850000000000001"/>
    <n v="10"/>
    <n v="9.43"/>
    <n v="197.93"/>
    <x v="33"/>
    <n v="2019"/>
    <x v="2"/>
    <x v="5"/>
    <x v="202"/>
    <x v="0"/>
    <n v="188.5"/>
    <n v="4.7600000000000003E-2"/>
    <n v="9.43"/>
    <n v="5.6"/>
  </r>
  <r>
    <s v="156-95-3964"/>
    <x v="0"/>
    <s v="Yangon"/>
    <x v="1"/>
    <x v="0"/>
    <x v="4"/>
    <n v="55.39"/>
    <n v="4"/>
    <n v="11.08"/>
    <n v="232.64"/>
    <x v="5"/>
    <n v="2019"/>
    <x v="1"/>
    <x v="3"/>
    <x v="332"/>
    <x v="0"/>
    <n v="221.56"/>
    <n v="4.7600000000000003E-2"/>
    <n v="11.08"/>
    <n v="8"/>
  </r>
  <r>
    <s v="842-40-8179"/>
    <x v="2"/>
    <s v="Mandalay"/>
    <x v="0"/>
    <x v="0"/>
    <x v="4"/>
    <n v="77.2"/>
    <n v="10"/>
    <n v="38.6"/>
    <n v="810.6"/>
    <x v="48"/>
    <n v="2019"/>
    <x v="2"/>
    <x v="3"/>
    <x v="440"/>
    <x v="2"/>
    <n v="772"/>
    <n v="4.7600000000000003E-2"/>
    <n v="38.6"/>
    <n v="5.6"/>
  </r>
  <r>
    <s v="525-09-8450"/>
    <x v="2"/>
    <s v="Mandalay"/>
    <x v="1"/>
    <x v="1"/>
    <x v="1"/>
    <n v="72.13"/>
    <n v="10"/>
    <n v="36.07"/>
    <n v="757.37"/>
    <x v="82"/>
    <n v="2019"/>
    <x v="0"/>
    <x v="4"/>
    <x v="290"/>
    <x v="2"/>
    <n v="721.3"/>
    <n v="4.7600000000000003E-2"/>
    <n v="36.07"/>
    <n v="4.2"/>
  </r>
  <r>
    <s v="410-67-1709"/>
    <x v="0"/>
    <s v="Yangon"/>
    <x v="0"/>
    <x v="0"/>
    <x v="5"/>
    <n v="63.88"/>
    <n v="8"/>
    <n v="25.55"/>
    <n v="536.59"/>
    <x v="40"/>
    <n v="2019"/>
    <x v="0"/>
    <x v="2"/>
    <x v="449"/>
    <x v="0"/>
    <n v="511.04"/>
    <n v="4.7600000000000003E-2"/>
    <n v="25.55"/>
    <n v="9.9"/>
  </r>
  <r>
    <s v="587-73-4862"/>
    <x v="0"/>
    <s v="Yangon"/>
    <x v="0"/>
    <x v="0"/>
    <x v="0"/>
    <n v="10.69"/>
    <n v="5"/>
    <n v="2.67"/>
    <n v="56.12"/>
    <x v="58"/>
    <n v="2019"/>
    <x v="1"/>
    <x v="6"/>
    <x v="383"/>
    <x v="0"/>
    <n v="53.45"/>
    <n v="4.7600000000000003E-2"/>
    <n v="2.67"/>
    <n v="7.6"/>
  </r>
  <r>
    <s v="787-87-2010"/>
    <x v="0"/>
    <s v="Yangon"/>
    <x v="0"/>
    <x v="1"/>
    <x v="0"/>
    <n v="55.5"/>
    <n v="4"/>
    <n v="11.1"/>
    <n v="233.1"/>
    <x v="40"/>
    <n v="2019"/>
    <x v="0"/>
    <x v="2"/>
    <x v="74"/>
    <x v="2"/>
    <n v="222"/>
    <n v="4.7600000000000003E-2"/>
    <n v="11.1"/>
    <n v="6.6"/>
  </r>
  <r>
    <s v="593-14-4239"/>
    <x v="2"/>
    <s v="Mandalay"/>
    <x v="1"/>
    <x v="0"/>
    <x v="2"/>
    <n v="95.46"/>
    <n v="8"/>
    <n v="38.18"/>
    <n v="801.86"/>
    <x v="19"/>
    <n v="2019"/>
    <x v="1"/>
    <x v="6"/>
    <x v="138"/>
    <x v="0"/>
    <n v="763.68"/>
    <n v="4.7600000000000003E-2"/>
    <n v="38.18"/>
    <n v="4.7"/>
  </r>
  <r>
    <s v="801-88-0346"/>
    <x v="1"/>
    <s v="Naypyitaw"/>
    <x v="1"/>
    <x v="0"/>
    <x v="5"/>
    <n v="76.06"/>
    <n v="3"/>
    <n v="11.41"/>
    <n v="239.59"/>
    <x v="0"/>
    <n v="2019"/>
    <x v="0"/>
    <x v="0"/>
    <x v="450"/>
    <x v="2"/>
    <n v="228.18"/>
    <n v="4.7600000000000003E-2"/>
    <n v="11.41"/>
    <n v="9.8000000000000007"/>
  </r>
  <r>
    <s v="388-76-2555"/>
    <x v="2"/>
    <s v="Mandalay"/>
    <x v="1"/>
    <x v="1"/>
    <x v="3"/>
    <n v="13.69"/>
    <n v="6"/>
    <n v="4.1100000000000003"/>
    <n v="86.25"/>
    <x v="77"/>
    <n v="2019"/>
    <x v="2"/>
    <x v="5"/>
    <x v="451"/>
    <x v="1"/>
    <n v="82.14"/>
    <n v="4.7600000000000003E-2"/>
    <n v="4.1100000000000003"/>
    <n v="6.3"/>
  </r>
  <r>
    <s v="711-31-1234"/>
    <x v="2"/>
    <s v="Mandalay"/>
    <x v="1"/>
    <x v="0"/>
    <x v="1"/>
    <n v="95.64"/>
    <n v="4"/>
    <n v="19.13"/>
    <n v="401.69"/>
    <x v="32"/>
    <n v="2019"/>
    <x v="1"/>
    <x v="0"/>
    <x v="370"/>
    <x v="1"/>
    <n v="382.56"/>
    <n v="4.7600000000000003E-2"/>
    <n v="19.13"/>
    <n v="7.9"/>
  </r>
  <r>
    <s v="886-54-6089"/>
    <x v="0"/>
    <s v="Yangon"/>
    <x v="1"/>
    <x v="0"/>
    <x v="2"/>
    <n v="11.43"/>
    <n v="6"/>
    <n v="3.43"/>
    <n v="72.010000000000005"/>
    <x v="15"/>
    <n v="2019"/>
    <x v="0"/>
    <x v="6"/>
    <x v="45"/>
    <x v="1"/>
    <n v="68.58"/>
    <n v="4.7600000000000003E-2"/>
    <n v="3.43"/>
    <n v="7.7"/>
  </r>
  <r>
    <s v="707-32-7409"/>
    <x v="2"/>
    <s v="Mandalay"/>
    <x v="0"/>
    <x v="0"/>
    <x v="3"/>
    <n v="95.54"/>
    <n v="4"/>
    <n v="19.11"/>
    <n v="401.27"/>
    <x v="84"/>
    <n v="2019"/>
    <x v="2"/>
    <x v="6"/>
    <x v="452"/>
    <x v="0"/>
    <n v="382.16"/>
    <n v="4.7600000000000003E-2"/>
    <n v="19.11"/>
    <n v="4.5"/>
  </r>
  <r>
    <s v="759-98-4285"/>
    <x v="1"/>
    <s v="Naypyitaw"/>
    <x v="0"/>
    <x v="0"/>
    <x v="0"/>
    <n v="85.87"/>
    <n v="7"/>
    <n v="30.05"/>
    <n v="631.14"/>
    <x v="33"/>
    <n v="2019"/>
    <x v="2"/>
    <x v="5"/>
    <x v="54"/>
    <x v="2"/>
    <n v="601.09"/>
    <n v="4.7600000000000003E-2"/>
    <n v="30.05"/>
    <n v="8"/>
  </r>
  <r>
    <s v="201-63-8275"/>
    <x v="1"/>
    <s v="Naypyitaw"/>
    <x v="0"/>
    <x v="0"/>
    <x v="3"/>
    <n v="67.989999999999995"/>
    <n v="7"/>
    <n v="23.8"/>
    <n v="499.73"/>
    <x v="21"/>
    <n v="2019"/>
    <x v="2"/>
    <x v="2"/>
    <x v="453"/>
    <x v="0"/>
    <n v="475.93"/>
    <n v="4.7600000000000003E-2"/>
    <n v="23.8"/>
    <n v="5.7"/>
  </r>
  <r>
    <s v="471-06-8611"/>
    <x v="1"/>
    <s v="Naypyitaw"/>
    <x v="1"/>
    <x v="0"/>
    <x v="4"/>
    <n v="52.42"/>
    <n v="1"/>
    <n v="2.62"/>
    <n v="55.04"/>
    <x v="10"/>
    <n v="2019"/>
    <x v="2"/>
    <x v="5"/>
    <x v="417"/>
    <x v="2"/>
    <n v="52.42"/>
    <n v="4.7600000000000003E-2"/>
    <n v="2.62"/>
    <n v="6.3"/>
  </r>
  <r>
    <s v="200-16-5952"/>
    <x v="1"/>
    <s v="Naypyitaw"/>
    <x v="0"/>
    <x v="1"/>
    <x v="4"/>
    <n v="65.650000000000006"/>
    <n v="2"/>
    <n v="6.57"/>
    <n v="137.87"/>
    <x v="29"/>
    <n v="2019"/>
    <x v="0"/>
    <x v="4"/>
    <x v="252"/>
    <x v="1"/>
    <n v="131.30000000000001"/>
    <n v="4.7600000000000003E-2"/>
    <n v="6.57"/>
    <n v="6"/>
  </r>
  <r>
    <s v="120-54-2248"/>
    <x v="2"/>
    <s v="Mandalay"/>
    <x v="1"/>
    <x v="0"/>
    <x v="4"/>
    <n v="28.86"/>
    <n v="5"/>
    <n v="7.22"/>
    <n v="151.52000000000001"/>
    <x v="49"/>
    <n v="2019"/>
    <x v="0"/>
    <x v="6"/>
    <x v="182"/>
    <x v="2"/>
    <n v="144.30000000000001"/>
    <n v="4.7600000000000003E-2"/>
    <n v="7.22"/>
    <n v="8"/>
  </r>
  <r>
    <s v="102-77-2261"/>
    <x v="1"/>
    <s v="Naypyitaw"/>
    <x v="0"/>
    <x v="1"/>
    <x v="0"/>
    <n v="65.31"/>
    <n v="7"/>
    <n v="22.86"/>
    <n v="480.03"/>
    <x v="19"/>
    <n v="2019"/>
    <x v="1"/>
    <x v="6"/>
    <x v="454"/>
    <x v="2"/>
    <n v="457.17"/>
    <n v="4.7600000000000003E-2"/>
    <n v="22.86"/>
    <n v="4.2"/>
  </r>
  <r>
    <s v="875-31-8302"/>
    <x v="2"/>
    <s v="Mandalay"/>
    <x v="1"/>
    <x v="1"/>
    <x v="3"/>
    <n v="93.38"/>
    <n v="1"/>
    <n v="4.67"/>
    <n v="98.05"/>
    <x v="75"/>
    <n v="2019"/>
    <x v="0"/>
    <x v="4"/>
    <x v="270"/>
    <x v="1"/>
    <n v="93.38"/>
    <n v="4.7600000000000003E-2"/>
    <n v="4.67"/>
    <n v="9.6"/>
  </r>
  <r>
    <s v="102-06-2002"/>
    <x v="1"/>
    <s v="Naypyitaw"/>
    <x v="0"/>
    <x v="1"/>
    <x v="3"/>
    <n v="25.25"/>
    <n v="5"/>
    <n v="6.31"/>
    <n v="132.56"/>
    <x v="80"/>
    <n v="2019"/>
    <x v="1"/>
    <x v="5"/>
    <x v="455"/>
    <x v="1"/>
    <n v="126.25"/>
    <n v="4.7600000000000003E-2"/>
    <n v="6.31"/>
    <n v="6.1"/>
  </r>
  <r>
    <s v="457-94-0464"/>
    <x v="2"/>
    <s v="Mandalay"/>
    <x v="0"/>
    <x v="1"/>
    <x v="1"/>
    <n v="87.87"/>
    <n v="9"/>
    <n v="39.54"/>
    <n v="830.37"/>
    <x v="82"/>
    <n v="2019"/>
    <x v="0"/>
    <x v="4"/>
    <x v="456"/>
    <x v="0"/>
    <n v="790.83"/>
    <n v="4.7600000000000003E-2"/>
    <n v="39.54"/>
    <n v="5.6"/>
  </r>
  <r>
    <s v="629-42-4133"/>
    <x v="1"/>
    <s v="Naypyitaw"/>
    <x v="1"/>
    <x v="1"/>
    <x v="0"/>
    <n v="21.8"/>
    <n v="8"/>
    <n v="8.7200000000000006"/>
    <n v="183.12"/>
    <x v="88"/>
    <n v="2019"/>
    <x v="2"/>
    <x v="6"/>
    <x v="225"/>
    <x v="1"/>
    <n v="174.4"/>
    <n v="4.7600000000000003E-2"/>
    <n v="8.7200000000000006"/>
    <n v="8.3000000000000007"/>
  </r>
  <r>
    <s v="534-53-3526"/>
    <x v="0"/>
    <s v="Yangon"/>
    <x v="1"/>
    <x v="0"/>
    <x v="3"/>
    <n v="94.76"/>
    <n v="4"/>
    <n v="18.95"/>
    <n v="397.99"/>
    <x v="48"/>
    <n v="2019"/>
    <x v="2"/>
    <x v="3"/>
    <x v="432"/>
    <x v="0"/>
    <n v="379.04"/>
    <n v="4.7600000000000003E-2"/>
    <n v="18.95"/>
    <n v="7.8"/>
  </r>
  <r>
    <s v="307-04-2070"/>
    <x v="0"/>
    <s v="Yangon"/>
    <x v="0"/>
    <x v="0"/>
    <x v="5"/>
    <n v="30.62"/>
    <n v="1"/>
    <n v="1.53"/>
    <n v="32.15"/>
    <x v="63"/>
    <n v="2019"/>
    <x v="2"/>
    <x v="6"/>
    <x v="341"/>
    <x v="2"/>
    <n v="30.62"/>
    <n v="4.7600000000000003E-2"/>
    <n v="1.53"/>
    <n v="4.0999999999999996"/>
  </r>
  <r>
    <s v="468-99-7231"/>
    <x v="1"/>
    <s v="Naypyitaw"/>
    <x v="1"/>
    <x v="0"/>
    <x v="2"/>
    <n v="44.01"/>
    <n v="8"/>
    <n v="17.600000000000001"/>
    <n v="369.68"/>
    <x v="2"/>
    <n v="2019"/>
    <x v="1"/>
    <x v="2"/>
    <x v="24"/>
    <x v="1"/>
    <n v="352.08"/>
    <n v="4.7600000000000003E-2"/>
    <n v="17.600000000000001"/>
    <n v="8.8000000000000007"/>
  </r>
  <r>
    <s v="516-77-6464"/>
    <x v="1"/>
    <s v="Naypyitaw"/>
    <x v="0"/>
    <x v="0"/>
    <x v="0"/>
    <n v="10.16"/>
    <n v="5"/>
    <n v="2.54"/>
    <n v="53.34"/>
    <x v="7"/>
    <n v="2019"/>
    <x v="2"/>
    <x v="2"/>
    <x v="0"/>
    <x v="0"/>
    <n v="50.8"/>
    <n v="4.7600000000000003E-2"/>
    <n v="2.54"/>
    <n v="4.0999999999999996"/>
  </r>
  <r>
    <s v="404-91-5964"/>
    <x v="0"/>
    <s v="Yangon"/>
    <x v="1"/>
    <x v="1"/>
    <x v="1"/>
    <n v="74.58"/>
    <n v="7"/>
    <n v="26.1"/>
    <n v="548.16"/>
    <x v="87"/>
    <n v="2019"/>
    <x v="2"/>
    <x v="3"/>
    <x v="457"/>
    <x v="2"/>
    <n v="522.05999999999995"/>
    <n v="4.7600000000000003E-2"/>
    <n v="26.1"/>
    <n v="9"/>
  </r>
  <r>
    <s v="886-77-9084"/>
    <x v="1"/>
    <s v="Naypyitaw"/>
    <x v="1"/>
    <x v="1"/>
    <x v="1"/>
    <n v="71.89"/>
    <n v="8"/>
    <n v="28.76"/>
    <n v="603.88"/>
    <x v="88"/>
    <n v="2019"/>
    <x v="2"/>
    <x v="6"/>
    <x v="458"/>
    <x v="0"/>
    <n v="575.12"/>
    <n v="4.7600000000000003E-2"/>
    <n v="28.76"/>
    <n v="5.5"/>
  </r>
  <r>
    <s v="790-38-4466"/>
    <x v="1"/>
    <s v="Naypyitaw"/>
    <x v="1"/>
    <x v="0"/>
    <x v="0"/>
    <n v="10.99"/>
    <n v="5"/>
    <n v="2.75"/>
    <n v="57.7"/>
    <x v="54"/>
    <n v="2019"/>
    <x v="0"/>
    <x v="5"/>
    <x v="392"/>
    <x v="2"/>
    <n v="54.95"/>
    <n v="4.7600000000000003E-2"/>
    <n v="2.75"/>
    <n v="9.3000000000000007"/>
  </r>
  <r>
    <s v="704-10-4056"/>
    <x v="1"/>
    <s v="Naypyitaw"/>
    <x v="0"/>
    <x v="1"/>
    <x v="0"/>
    <n v="60.47"/>
    <n v="3"/>
    <n v="9.07"/>
    <n v="190.48"/>
    <x v="78"/>
    <n v="2019"/>
    <x v="0"/>
    <x v="3"/>
    <x v="60"/>
    <x v="2"/>
    <n v="181.41"/>
    <n v="4.7600000000000003E-2"/>
    <n v="9.07"/>
    <n v="5.6"/>
  </r>
  <r>
    <s v="497-37-6538"/>
    <x v="0"/>
    <s v="Yangon"/>
    <x v="1"/>
    <x v="1"/>
    <x v="3"/>
    <n v="58.91"/>
    <n v="7"/>
    <n v="20.62"/>
    <n v="432.99"/>
    <x v="29"/>
    <n v="2019"/>
    <x v="0"/>
    <x v="4"/>
    <x v="459"/>
    <x v="0"/>
    <n v="412.37"/>
    <n v="4.7600000000000003E-2"/>
    <n v="20.62"/>
    <n v="9.6999999999999993"/>
  </r>
  <r>
    <s v="651-96-5970"/>
    <x v="0"/>
    <s v="Yangon"/>
    <x v="1"/>
    <x v="1"/>
    <x v="5"/>
    <n v="46.41"/>
    <n v="1"/>
    <n v="2.3199999999999998"/>
    <n v="48.73"/>
    <x v="2"/>
    <n v="2019"/>
    <x v="1"/>
    <x v="2"/>
    <x v="460"/>
    <x v="2"/>
    <n v="46.41"/>
    <n v="4.7600000000000003E-2"/>
    <n v="2.3199999999999998"/>
    <n v="4"/>
  </r>
  <r>
    <s v="400-80-4065"/>
    <x v="1"/>
    <s v="Naypyitaw"/>
    <x v="0"/>
    <x v="1"/>
    <x v="0"/>
    <n v="68.55"/>
    <n v="4"/>
    <n v="13.71"/>
    <n v="287.91000000000003"/>
    <x v="42"/>
    <n v="2019"/>
    <x v="2"/>
    <x v="1"/>
    <x v="277"/>
    <x v="2"/>
    <n v="274.2"/>
    <n v="4.7600000000000003E-2"/>
    <n v="13.71"/>
    <n v="9.1999999999999993"/>
  </r>
  <r>
    <s v="744-16-7898"/>
    <x v="2"/>
    <s v="Mandalay"/>
    <x v="1"/>
    <x v="0"/>
    <x v="2"/>
    <n v="97.37"/>
    <n v="10"/>
    <n v="48.69"/>
    <n v="1022.39"/>
    <x v="15"/>
    <n v="2019"/>
    <x v="0"/>
    <x v="6"/>
    <x v="128"/>
    <x v="2"/>
    <n v="973.7"/>
    <n v="4.7600000000000003E-2"/>
    <n v="48.69"/>
    <n v="4.9000000000000004"/>
  </r>
  <r>
    <s v="263-12-5321"/>
    <x v="0"/>
    <s v="Yangon"/>
    <x v="0"/>
    <x v="1"/>
    <x v="1"/>
    <n v="92.6"/>
    <n v="7"/>
    <n v="32.409999999999997"/>
    <n v="680.61"/>
    <x v="33"/>
    <n v="2019"/>
    <x v="2"/>
    <x v="5"/>
    <x v="299"/>
    <x v="2"/>
    <n v="648.20000000000005"/>
    <n v="4.7600000000000003E-2"/>
    <n v="32.409999999999997"/>
    <n v="9.3000000000000007"/>
  </r>
  <r>
    <s v="702-72-0487"/>
    <x v="0"/>
    <s v="Yangon"/>
    <x v="1"/>
    <x v="0"/>
    <x v="1"/>
    <n v="46.61"/>
    <n v="2"/>
    <n v="4.66"/>
    <n v="97.88"/>
    <x v="84"/>
    <n v="2019"/>
    <x v="2"/>
    <x v="6"/>
    <x v="35"/>
    <x v="2"/>
    <n v="93.22"/>
    <n v="4.7600000000000003E-2"/>
    <n v="4.66"/>
    <n v="6.6"/>
  </r>
  <r>
    <s v="605-83-1050"/>
    <x v="2"/>
    <s v="Mandalay"/>
    <x v="1"/>
    <x v="1"/>
    <x v="5"/>
    <n v="27.18"/>
    <n v="2"/>
    <n v="2.72"/>
    <n v="57.08"/>
    <x v="20"/>
    <n v="2019"/>
    <x v="1"/>
    <x v="1"/>
    <x v="461"/>
    <x v="0"/>
    <n v="54.36"/>
    <n v="4.7600000000000003E-2"/>
    <n v="2.72"/>
    <n v="4.3"/>
  </r>
  <r>
    <s v="443-60-9639"/>
    <x v="1"/>
    <s v="Naypyitaw"/>
    <x v="0"/>
    <x v="0"/>
    <x v="2"/>
    <n v="60.87"/>
    <n v="1"/>
    <n v="3.04"/>
    <n v="63.91"/>
    <x v="46"/>
    <n v="2019"/>
    <x v="0"/>
    <x v="4"/>
    <x v="38"/>
    <x v="1"/>
    <n v="60.87"/>
    <n v="4.7600000000000003E-2"/>
    <n v="3.04"/>
    <n v="5.5"/>
  </r>
  <r>
    <s v="864-24-7918"/>
    <x v="0"/>
    <s v="Yangon"/>
    <x v="0"/>
    <x v="0"/>
    <x v="3"/>
    <n v="24.49"/>
    <n v="10"/>
    <n v="12.25"/>
    <n v="257.14999999999998"/>
    <x v="70"/>
    <n v="2019"/>
    <x v="2"/>
    <x v="1"/>
    <x v="459"/>
    <x v="1"/>
    <n v="244.9"/>
    <n v="4.7600000000000003E-2"/>
    <n v="12.25"/>
    <n v="8.1"/>
  </r>
  <r>
    <s v="359-94-5395"/>
    <x v="2"/>
    <s v="Mandalay"/>
    <x v="1"/>
    <x v="1"/>
    <x v="0"/>
    <n v="92.78"/>
    <n v="1"/>
    <n v="4.6399999999999997"/>
    <n v="97.42"/>
    <x v="20"/>
    <n v="2019"/>
    <x v="1"/>
    <x v="1"/>
    <x v="155"/>
    <x v="2"/>
    <n v="92.78"/>
    <n v="4.7600000000000003E-2"/>
    <n v="4.6399999999999997"/>
    <n v="9.8000000000000007"/>
  </r>
  <r>
    <s v="401-09-4232"/>
    <x v="1"/>
    <s v="Naypyitaw"/>
    <x v="0"/>
    <x v="1"/>
    <x v="2"/>
    <n v="86.69"/>
    <n v="5"/>
    <n v="21.67"/>
    <n v="455.12"/>
    <x v="48"/>
    <n v="2019"/>
    <x v="2"/>
    <x v="3"/>
    <x v="462"/>
    <x v="0"/>
    <n v="433.45"/>
    <n v="4.7600000000000003E-2"/>
    <n v="21.67"/>
    <n v="9.4"/>
  </r>
  <r>
    <s v="751-15-6198"/>
    <x v="2"/>
    <s v="Mandalay"/>
    <x v="1"/>
    <x v="1"/>
    <x v="3"/>
    <n v="23.01"/>
    <n v="6"/>
    <n v="6.9"/>
    <n v="144.96"/>
    <x v="52"/>
    <n v="2019"/>
    <x v="0"/>
    <x v="0"/>
    <x v="463"/>
    <x v="0"/>
    <n v="138.06"/>
    <n v="4.7600000000000003E-2"/>
    <n v="6.9"/>
    <n v="7.9"/>
  </r>
  <r>
    <s v="324-41-6833"/>
    <x v="1"/>
    <s v="Naypyitaw"/>
    <x v="0"/>
    <x v="0"/>
    <x v="1"/>
    <n v="30.2"/>
    <n v="8"/>
    <n v="12.08"/>
    <n v="253.68"/>
    <x v="2"/>
    <n v="2019"/>
    <x v="1"/>
    <x v="2"/>
    <x v="171"/>
    <x v="0"/>
    <n v="241.6"/>
    <n v="4.7600000000000003E-2"/>
    <n v="12.08"/>
    <n v="5.0999999999999996"/>
  </r>
  <r>
    <s v="474-33-8305"/>
    <x v="1"/>
    <s v="Naypyitaw"/>
    <x v="0"/>
    <x v="1"/>
    <x v="5"/>
    <n v="67.39"/>
    <n v="7"/>
    <n v="23.59"/>
    <n v="495.32"/>
    <x v="28"/>
    <n v="2019"/>
    <x v="1"/>
    <x v="0"/>
    <x v="2"/>
    <x v="0"/>
    <n v="471.73"/>
    <n v="4.7600000000000003E-2"/>
    <n v="23.59"/>
    <n v="6.9"/>
  </r>
  <r>
    <s v="759-29-9521"/>
    <x v="0"/>
    <s v="Yangon"/>
    <x v="0"/>
    <x v="0"/>
    <x v="5"/>
    <n v="48.96"/>
    <n v="9"/>
    <n v="22.03"/>
    <n v="462.67"/>
    <x v="31"/>
    <n v="2019"/>
    <x v="1"/>
    <x v="3"/>
    <x v="94"/>
    <x v="1"/>
    <n v="440.64"/>
    <n v="4.7600000000000003E-2"/>
    <n v="22.03"/>
    <n v="8"/>
  </r>
  <r>
    <s v="831-81-6575"/>
    <x v="2"/>
    <s v="Mandalay"/>
    <x v="0"/>
    <x v="0"/>
    <x v="1"/>
    <n v="75.59"/>
    <n v="9"/>
    <n v="34.020000000000003"/>
    <n v="714.33"/>
    <x v="55"/>
    <n v="2019"/>
    <x v="2"/>
    <x v="0"/>
    <x v="289"/>
    <x v="1"/>
    <n v="680.31"/>
    <n v="4.7600000000000003E-2"/>
    <n v="34.020000000000003"/>
    <n v="8"/>
  </r>
  <r>
    <s v="220-68-6701"/>
    <x v="0"/>
    <s v="Yangon"/>
    <x v="1"/>
    <x v="0"/>
    <x v="2"/>
    <n v="77.47"/>
    <n v="4"/>
    <n v="15.49"/>
    <n v="325.37"/>
    <x v="85"/>
    <n v="2019"/>
    <x v="1"/>
    <x v="2"/>
    <x v="345"/>
    <x v="1"/>
    <n v="309.88"/>
    <n v="4.7600000000000003E-2"/>
    <n v="15.49"/>
    <n v="4.2"/>
  </r>
  <r>
    <s v="618-34-8551"/>
    <x v="0"/>
    <s v="Yangon"/>
    <x v="1"/>
    <x v="0"/>
    <x v="3"/>
    <n v="93.18"/>
    <n v="2"/>
    <n v="9.32"/>
    <n v="195.68"/>
    <x v="65"/>
    <n v="2019"/>
    <x v="0"/>
    <x v="5"/>
    <x v="464"/>
    <x v="2"/>
    <n v="186.36"/>
    <n v="4.7600000000000003E-2"/>
    <n v="9.32"/>
    <n v="8.5"/>
  </r>
  <r>
    <s v="257-60-7754"/>
    <x v="0"/>
    <s v="Yangon"/>
    <x v="1"/>
    <x v="0"/>
    <x v="1"/>
    <n v="50.23"/>
    <n v="4"/>
    <n v="10.050000000000001"/>
    <n v="210.97"/>
    <x v="66"/>
    <n v="2019"/>
    <x v="0"/>
    <x v="6"/>
    <x v="465"/>
    <x v="1"/>
    <n v="200.92"/>
    <n v="4.7600000000000003E-2"/>
    <n v="10.050000000000001"/>
    <n v="9"/>
  </r>
  <r>
    <s v="559-61-5987"/>
    <x v="2"/>
    <s v="Mandalay"/>
    <x v="1"/>
    <x v="0"/>
    <x v="0"/>
    <n v="17.75"/>
    <n v="1"/>
    <n v="0.89"/>
    <n v="18.64"/>
    <x v="78"/>
    <n v="2019"/>
    <x v="0"/>
    <x v="3"/>
    <x v="440"/>
    <x v="1"/>
    <n v="17.75"/>
    <n v="4.7600000000000003E-2"/>
    <n v="0.89"/>
    <n v="8.6"/>
  </r>
  <r>
    <s v="189-55-2313"/>
    <x v="1"/>
    <s v="Naypyitaw"/>
    <x v="1"/>
    <x v="0"/>
    <x v="5"/>
    <n v="62.18"/>
    <n v="10"/>
    <n v="31.09"/>
    <n v="652.89"/>
    <x v="82"/>
    <n v="2019"/>
    <x v="0"/>
    <x v="4"/>
    <x v="373"/>
    <x v="0"/>
    <n v="621.79999999999995"/>
    <n v="4.7600000000000003E-2"/>
    <n v="31.09"/>
    <n v="6"/>
  </r>
  <r>
    <s v="565-91-4567"/>
    <x v="2"/>
    <s v="Mandalay"/>
    <x v="1"/>
    <x v="1"/>
    <x v="0"/>
    <n v="10.75"/>
    <n v="8"/>
    <n v="4.3"/>
    <n v="90.3"/>
    <x v="20"/>
    <n v="2019"/>
    <x v="1"/>
    <x v="1"/>
    <x v="242"/>
    <x v="0"/>
    <n v="86"/>
    <n v="4.7600000000000003E-2"/>
    <n v="4.3"/>
    <n v="6.2"/>
  </r>
  <r>
    <s v="380-60-5336"/>
    <x v="0"/>
    <s v="Yangon"/>
    <x v="1"/>
    <x v="0"/>
    <x v="1"/>
    <n v="40.26"/>
    <n v="10"/>
    <n v="20.13"/>
    <n v="422.73"/>
    <x v="7"/>
    <n v="2019"/>
    <x v="2"/>
    <x v="2"/>
    <x v="191"/>
    <x v="2"/>
    <n v="402.6"/>
    <n v="4.7600000000000003E-2"/>
    <n v="20.13"/>
    <n v="5"/>
  </r>
  <r>
    <s v="815-04-6282"/>
    <x v="1"/>
    <s v="Naypyitaw"/>
    <x v="0"/>
    <x v="0"/>
    <x v="3"/>
    <n v="64.97"/>
    <n v="5"/>
    <n v="16.239999999999998"/>
    <n v="341.09"/>
    <x v="4"/>
    <n v="2019"/>
    <x v="2"/>
    <x v="1"/>
    <x v="299"/>
    <x v="2"/>
    <n v="324.85000000000002"/>
    <n v="4.7600000000000003E-2"/>
    <n v="16.239999999999998"/>
    <n v="6.5"/>
  </r>
  <r>
    <s v="674-56-6360"/>
    <x v="0"/>
    <s v="Yangon"/>
    <x v="1"/>
    <x v="1"/>
    <x v="1"/>
    <n v="95.15"/>
    <n v="1"/>
    <n v="4.76"/>
    <n v="99.91"/>
    <x v="23"/>
    <n v="2019"/>
    <x v="1"/>
    <x v="1"/>
    <x v="466"/>
    <x v="1"/>
    <n v="95.15"/>
    <n v="4.7600000000000003E-2"/>
    <n v="4.76"/>
    <n v="6"/>
  </r>
  <r>
    <s v="778-34-2523"/>
    <x v="0"/>
    <s v="Yangon"/>
    <x v="0"/>
    <x v="0"/>
    <x v="1"/>
    <n v="48.62"/>
    <n v="8"/>
    <n v="19.45"/>
    <n v="408.41"/>
    <x v="46"/>
    <n v="2019"/>
    <x v="0"/>
    <x v="4"/>
    <x v="315"/>
    <x v="1"/>
    <n v="388.96"/>
    <n v="4.7600000000000003E-2"/>
    <n v="19.45"/>
    <n v="5"/>
  </r>
  <r>
    <s v="499-27-7781"/>
    <x v="2"/>
    <s v="Mandalay"/>
    <x v="1"/>
    <x v="0"/>
    <x v="4"/>
    <n v="53.21"/>
    <n v="8"/>
    <n v="21.28"/>
    <n v="446.96"/>
    <x v="86"/>
    <n v="2019"/>
    <x v="1"/>
    <x v="4"/>
    <x v="463"/>
    <x v="0"/>
    <n v="425.68"/>
    <n v="4.7600000000000003E-2"/>
    <n v="21.28"/>
    <n v="5"/>
  </r>
  <r>
    <s v="477-59-2456"/>
    <x v="1"/>
    <s v="Naypyitaw"/>
    <x v="1"/>
    <x v="0"/>
    <x v="5"/>
    <n v="45.44"/>
    <n v="7"/>
    <n v="15.9"/>
    <n v="333.98"/>
    <x v="54"/>
    <n v="2019"/>
    <x v="0"/>
    <x v="5"/>
    <x v="23"/>
    <x v="1"/>
    <n v="318.08"/>
    <n v="4.7600000000000003E-2"/>
    <n v="15.9"/>
    <n v="9.1999999999999993"/>
  </r>
  <r>
    <s v="832-51-6761"/>
    <x v="0"/>
    <s v="Yangon"/>
    <x v="1"/>
    <x v="1"/>
    <x v="4"/>
    <n v="33.880000000000003"/>
    <n v="8"/>
    <n v="13.55"/>
    <n v="284.58999999999997"/>
    <x v="64"/>
    <n v="2019"/>
    <x v="0"/>
    <x v="0"/>
    <x v="245"/>
    <x v="0"/>
    <n v="271.04000000000002"/>
    <n v="4.7600000000000003E-2"/>
    <n v="13.55"/>
    <n v="9.6"/>
  </r>
  <r>
    <s v="869-11-3082"/>
    <x v="2"/>
    <s v="Mandalay"/>
    <x v="0"/>
    <x v="1"/>
    <x v="0"/>
    <n v="96.16"/>
    <n v="4"/>
    <n v="19.23"/>
    <n v="403.87"/>
    <x v="3"/>
    <n v="2019"/>
    <x v="0"/>
    <x v="2"/>
    <x v="356"/>
    <x v="2"/>
    <n v="384.64"/>
    <n v="4.7600000000000003E-2"/>
    <n v="19.23"/>
    <n v="8.4"/>
  </r>
  <r>
    <s v="190-59-3964"/>
    <x v="2"/>
    <s v="Mandalay"/>
    <x v="0"/>
    <x v="1"/>
    <x v="4"/>
    <n v="47.16"/>
    <n v="5"/>
    <n v="11.79"/>
    <n v="247.59"/>
    <x v="36"/>
    <n v="2019"/>
    <x v="2"/>
    <x v="2"/>
    <x v="63"/>
    <x v="2"/>
    <n v="235.8"/>
    <n v="4.7600000000000003E-2"/>
    <n v="11.79"/>
    <n v="6"/>
  </r>
  <r>
    <s v="366-43-6862"/>
    <x v="2"/>
    <s v="Mandalay"/>
    <x v="1"/>
    <x v="1"/>
    <x v="1"/>
    <n v="52.89"/>
    <n v="4"/>
    <n v="10.58"/>
    <n v="222.14"/>
    <x v="5"/>
    <n v="2019"/>
    <x v="1"/>
    <x v="3"/>
    <x v="467"/>
    <x v="0"/>
    <n v="211.56"/>
    <n v="4.7600000000000003E-2"/>
    <n v="10.58"/>
    <n v="6.7"/>
  </r>
  <r>
    <s v="186-43-8965"/>
    <x v="0"/>
    <s v="Yangon"/>
    <x v="0"/>
    <x v="0"/>
    <x v="2"/>
    <n v="47.68"/>
    <n v="2"/>
    <n v="4.7699999999999996"/>
    <n v="100.13"/>
    <x v="7"/>
    <n v="2019"/>
    <x v="2"/>
    <x v="2"/>
    <x v="468"/>
    <x v="2"/>
    <n v="95.36"/>
    <n v="4.7600000000000003E-2"/>
    <n v="4.7699999999999996"/>
    <n v="4.0999999999999996"/>
  </r>
  <r>
    <s v="784-21-9238"/>
    <x v="1"/>
    <s v="Naypyitaw"/>
    <x v="0"/>
    <x v="1"/>
    <x v="3"/>
    <n v="10.17"/>
    <n v="1"/>
    <n v="0.51"/>
    <n v="10.68"/>
    <x v="13"/>
    <n v="2019"/>
    <x v="2"/>
    <x v="4"/>
    <x v="331"/>
    <x v="1"/>
    <n v="10.17"/>
    <n v="4.7600000000000003E-2"/>
    <n v="0.51"/>
    <n v="5.9"/>
  </r>
  <r>
    <s v="276-75-6884"/>
    <x v="0"/>
    <s v="Yangon"/>
    <x v="1"/>
    <x v="0"/>
    <x v="0"/>
    <n v="68.709999999999994"/>
    <n v="3"/>
    <n v="10.31"/>
    <n v="216.44"/>
    <x v="31"/>
    <n v="2019"/>
    <x v="1"/>
    <x v="3"/>
    <x v="469"/>
    <x v="1"/>
    <n v="206.13"/>
    <n v="4.7600000000000003E-2"/>
    <n v="10.31"/>
    <n v="8.6999999999999993"/>
  </r>
  <r>
    <s v="109-86-4363"/>
    <x v="2"/>
    <s v="Mandalay"/>
    <x v="0"/>
    <x v="0"/>
    <x v="3"/>
    <n v="60.08"/>
    <n v="7"/>
    <n v="21.03"/>
    <n v="441.59"/>
    <x v="44"/>
    <n v="2019"/>
    <x v="2"/>
    <x v="4"/>
    <x v="150"/>
    <x v="2"/>
    <n v="420.56"/>
    <n v="4.7600000000000003E-2"/>
    <n v="21.03"/>
    <n v="4.5"/>
  </r>
  <r>
    <s v="569-76-2760"/>
    <x v="0"/>
    <s v="Yangon"/>
    <x v="0"/>
    <x v="0"/>
    <x v="3"/>
    <n v="22.01"/>
    <n v="4"/>
    <n v="4.4000000000000004"/>
    <n v="92.44"/>
    <x v="71"/>
    <n v="2019"/>
    <x v="0"/>
    <x v="6"/>
    <x v="470"/>
    <x v="2"/>
    <n v="88.04"/>
    <n v="4.7600000000000003E-2"/>
    <n v="4.4000000000000004"/>
    <n v="6.6"/>
  </r>
  <r>
    <s v="222-42-0244"/>
    <x v="2"/>
    <s v="Mandalay"/>
    <x v="0"/>
    <x v="0"/>
    <x v="0"/>
    <n v="72.11"/>
    <n v="9"/>
    <n v="32.450000000000003"/>
    <n v="681.44"/>
    <x v="26"/>
    <n v="2019"/>
    <x v="0"/>
    <x v="3"/>
    <x v="318"/>
    <x v="2"/>
    <n v="648.99"/>
    <n v="4.7600000000000003E-2"/>
    <n v="32.450000000000003"/>
    <n v="7.7"/>
  </r>
  <r>
    <s v="760-53-9233"/>
    <x v="0"/>
    <s v="Yangon"/>
    <x v="0"/>
    <x v="1"/>
    <x v="5"/>
    <n v="41.28"/>
    <n v="3"/>
    <n v="6.19"/>
    <n v="130.03"/>
    <x v="58"/>
    <n v="2019"/>
    <x v="1"/>
    <x v="6"/>
    <x v="78"/>
    <x v="2"/>
    <n v="123.84"/>
    <n v="4.7600000000000003E-2"/>
    <n v="6.19"/>
    <n v="8.5"/>
  </r>
  <r>
    <s v="538-22-0304"/>
    <x v="1"/>
    <s v="Naypyitaw"/>
    <x v="1"/>
    <x v="1"/>
    <x v="1"/>
    <n v="64.95"/>
    <n v="10"/>
    <n v="32.479999999999997"/>
    <n v="681.98"/>
    <x v="62"/>
    <n v="2019"/>
    <x v="1"/>
    <x v="2"/>
    <x v="185"/>
    <x v="1"/>
    <n v="649.5"/>
    <n v="4.7600000000000003E-2"/>
    <n v="32.479999999999997"/>
    <n v="5.2"/>
  </r>
  <r>
    <s v="416-17-9926"/>
    <x v="0"/>
    <s v="Yangon"/>
    <x v="0"/>
    <x v="0"/>
    <x v="1"/>
    <n v="74.22"/>
    <n v="10"/>
    <n v="37.11"/>
    <n v="779.31"/>
    <x v="17"/>
    <n v="2019"/>
    <x v="0"/>
    <x v="6"/>
    <x v="51"/>
    <x v="2"/>
    <n v="742.2"/>
    <n v="4.7600000000000003E-2"/>
    <n v="37.11"/>
    <n v="4.3"/>
  </r>
  <r>
    <s v="237-44-6163"/>
    <x v="0"/>
    <s v="Yangon"/>
    <x v="1"/>
    <x v="1"/>
    <x v="1"/>
    <n v="10.56"/>
    <n v="8"/>
    <n v="4.22"/>
    <n v="88.7"/>
    <x v="46"/>
    <n v="2019"/>
    <x v="0"/>
    <x v="4"/>
    <x v="255"/>
    <x v="1"/>
    <n v="84.48"/>
    <n v="4.7600000000000003E-2"/>
    <n v="4.22"/>
    <n v="7.6"/>
  </r>
  <r>
    <s v="636-17-0325"/>
    <x v="2"/>
    <s v="Mandalay"/>
    <x v="1"/>
    <x v="1"/>
    <x v="0"/>
    <n v="62.57"/>
    <n v="4"/>
    <n v="12.51"/>
    <n v="262.79000000000002"/>
    <x v="6"/>
    <n v="2019"/>
    <x v="2"/>
    <x v="3"/>
    <x v="78"/>
    <x v="1"/>
    <n v="250.28"/>
    <n v="4.7600000000000003E-2"/>
    <n v="12.51"/>
    <n v="9.5"/>
  </r>
  <r>
    <s v="343-75-9322"/>
    <x v="2"/>
    <s v="Mandalay"/>
    <x v="0"/>
    <x v="0"/>
    <x v="3"/>
    <n v="11.85"/>
    <n v="8"/>
    <n v="4.74"/>
    <n v="99.54"/>
    <x v="51"/>
    <n v="2019"/>
    <x v="0"/>
    <x v="5"/>
    <x v="414"/>
    <x v="1"/>
    <n v="94.8"/>
    <n v="4.7600000000000003E-2"/>
    <n v="4.74"/>
    <n v="4.0999999999999996"/>
  </r>
  <r>
    <s v="528-14-9470"/>
    <x v="0"/>
    <s v="Yangon"/>
    <x v="0"/>
    <x v="1"/>
    <x v="0"/>
    <n v="91.3"/>
    <n v="1"/>
    <n v="4.57"/>
    <n v="95.87"/>
    <x v="44"/>
    <n v="2019"/>
    <x v="2"/>
    <x v="4"/>
    <x v="51"/>
    <x v="0"/>
    <n v="91.3"/>
    <n v="4.7600000000000003E-2"/>
    <n v="4.57"/>
    <n v="9.1999999999999993"/>
  </r>
  <r>
    <s v="427-45-9297"/>
    <x v="2"/>
    <s v="Mandalay"/>
    <x v="0"/>
    <x v="0"/>
    <x v="2"/>
    <n v="40.729999999999997"/>
    <n v="7"/>
    <n v="14.26"/>
    <n v="299.37"/>
    <x v="41"/>
    <n v="2019"/>
    <x v="1"/>
    <x v="6"/>
    <x v="471"/>
    <x v="0"/>
    <n v="285.11"/>
    <n v="4.7600000000000003E-2"/>
    <n v="14.26"/>
    <n v="5.4"/>
  </r>
  <r>
    <s v="807-34-3742"/>
    <x v="0"/>
    <s v="Yangon"/>
    <x v="1"/>
    <x v="1"/>
    <x v="5"/>
    <n v="52.38"/>
    <n v="1"/>
    <n v="2.62"/>
    <n v="55"/>
    <x v="58"/>
    <n v="2019"/>
    <x v="1"/>
    <x v="6"/>
    <x v="143"/>
    <x v="1"/>
    <n v="52.38"/>
    <n v="4.7600000000000003E-2"/>
    <n v="2.62"/>
    <n v="5.8"/>
  </r>
  <r>
    <s v="288-62-1085"/>
    <x v="0"/>
    <s v="Yangon"/>
    <x v="0"/>
    <x v="1"/>
    <x v="5"/>
    <n v="38.54"/>
    <n v="5"/>
    <n v="9.64"/>
    <n v="202.34"/>
    <x v="51"/>
    <n v="2019"/>
    <x v="0"/>
    <x v="5"/>
    <x v="229"/>
    <x v="0"/>
    <n v="192.7"/>
    <n v="4.7600000000000003E-2"/>
    <n v="9.64"/>
    <n v="5.6"/>
  </r>
  <r>
    <s v="670-71-7306"/>
    <x v="2"/>
    <s v="Mandalay"/>
    <x v="1"/>
    <x v="1"/>
    <x v="3"/>
    <n v="44.63"/>
    <n v="6"/>
    <n v="13.39"/>
    <n v="281.17"/>
    <x v="56"/>
    <n v="2019"/>
    <x v="0"/>
    <x v="5"/>
    <x v="390"/>
    <x v="2"/>
    <n v="267.77999999999997"/>
    <n v="4.7600000000000003E-2"/>
    <n v="13.39"/>
    <n v="5.0999999999999996"/>
  </r>
  <r>
    <s v="660-29-7083"/>
    <x v="1"/>
    <s v="Naypyitaw"/>
    <x v="1"/>
    <x v="1"/>
    <x v="1"/>
    <n v="55.87"/>
    <n v="10"/>
    <n v="27.94"/>
    <n v="586.64"/>
    <x v="15"/>
    <n v="2019"/>
    <x v="0"/>
    <x v="6"/>
    <x v="66"/>
    <x v="1"/>
    <n v="558.70000000000005"/>
    <n v="4.7600000000000003E-2"/>
    <n v="27.94"/>
    <n v="5.8"/>
  </r>
  <r>
    <s v="271-77-8740"/>
    <x v="1"/>
    <s v="Naypyitaw"/>
    <x v="0"/>
    <x v="0"/>
    <x v="3"/>
    <n v="29.22"/>
    <n v="6"/>
    <n v="8.77"/>
    <n v="184.09"/>
    <x v="17"/>
    <n v="2019"/>
    <x v="0"/>
    <x v="6"/>
    <x v="335"/>
    <x v="0"/>
    <n v="175.32"/>
    <n v="4.7600000000000003E-2"/>
    <n v="8.77"/>
    <n v="5"/>
  </r>
  <r>
    <s v="497-36-0989"/>
    <x v="0"/>
    <s v="Yangon"/>
    <x v="1"/>
    <x v="1"/>
    <x v="5"/>
    <n v="51.94"/>
    <n v="3"/>
    <n v="7.79"/>
    <n v="163.61000000000001"/>
    <x v="42"/>
    <n v="2019"/>
    <x v="2"/>
    <x v="1"/>
    <x v="472"/>
    <x v="1"/>
    <n v="155.82"/>
    <n v="4.7600000000000003E-2"/>
    <n v="7.79"/>
    <n v="7.9"/>
  </r>
  <r>
    <s v="291-59-1384"/>
    <x v="2"/>
    <s v="Mandalay"/>
    <x v="1"/>
    <x v="1"/>
    <x v="1"/>
    <n v="60.3"/>
    <n v="1"/>
    <n v="3.02"/>
    <n v="63.32"/>
    <x v="38"/>
    <n v="2019"/>
    <x v="2"/>
    <x v="4"/>
    <x v="180"/>
    <x v="1"/>
    <n v="60.3"/>
    <n v="4.7600000000000003E-2"/>
    <n v="3.02"/>
    <n v="6"/>
  </r>
  <r>
    <s v="860-73-6466"/>
    <x v="0"/>
    <s v="Yangon"/>
    <x v="0"/>
    <x v="0"/>
    <x v="3"/>
    <n v="39.47"/>
    <n v="2"/>
    <n v="3.95"/>
    <n v="82.89"/>
    <x v="22"/>
    <n v="2019"/>
    <x v="1"/>
    <x v="0"/>
    <x v="473"/>
    <x v="2"/>
    <n v="78.94"/>
    <n v="4.7600000000000003E-2"/>
    <n v="3.95"/>
    <n v="5"/>
  </r>
  <r>
    <s v="549-23-9016"/>
    <x v="1"/>
    <s v="Naypyitaw"/>
    <x v="0"/>
    <x v="0"/>
    <x v="4"/>
    <n v="14.87"/>
    <n v="2"/>
    <n v="1.49"/>
    <n v="31.23"/>
    <x v="77"/>
    <n v="2019"/>
    <x v="2"/>
    <x v="5"/>
    <x v="470"/>
    <x v="2"/>
    <n v="29.74"/>
    <n v="4.7600000000000003E-2"/>
    <n v="1.49"/>
    <n v="8.9"/>
  </r>
  <r>
    <s v="896-34-0956"/>
    <x v="0"/>
    <s v="Yangon"/>
    <x v="1"/>
    <x v="1"/>
    <x v="5"/>
    <n v="21.32"/>
    <n v="1"/>
    <n v="1.07"/>
    <n v="22.39"/>
    <x v="53"/>
    <n v="2019"/>
    <x v="0"/>
    <x v="0"/>
    <x v="31"/>
    <x v="1"/>
    <n v="21.32"/>
    <n v="4.7600000000000003E-2"/>
    <n v="1.07"/>
    <n v="5.9"/>
  </r>
  <r>
    <s v="804-38-3935"/>
    <x v="0"/>
    <s v="Yangon"/>
    <x v="0"/>
    <x v="1"/>
    <x v="1"/>
    <n v="93.78"/>
    <n v="3"/>
    <n v="14.07"/>
    <n v="295.41000000000003"/>
    <x v="74"/>
    <n v="2019"/>
    <x v="0"/>
    <x v="5"/>
    <x v="102"/>
    <x v="2"/>
    <n v="281.33999999999997"/>
    <n v="4.7600000000000003E-2"/>
    <n v="14.07"/>
    <n v="5.9"/>
  </r>
  <r>
    <s v="585-90-0249"/>
    <x v="0"/>
    <s v="Yangon"/>
    <x v="0"/>
    <x v="1"/>
    <x v="1"/>
    <n v="73.260000000000005"/>
    <n v="1"/>
    <n v="3.66"/>
    <n v="76.92"/>
    <x v="3"/>
    <n v="2019"/>
    <x v="0"/>
    <x v="2"/>
    <x v="182"/>
    <x v="0"/>
    <n v="73.260000000000005"/>
    <n v="4.7600000000000003E-2"/>
    <n v="3.66"/>
    <n v="9.6999999999999993"/>
  </r>
  <r>
    <s v="862-29-5914"/>
    <x v="1"/>
    <s v="Naypyitaw"/>
    <x v="1"/>
    <x v="0"/>
    <x v="3"/>
    <n v="22.38"/>
    <n v="1"/>
    <n v="1.1200000000000001"/>
    <n v="23.5"/>
    <x v="74"/>
    <n v="2019"/>
    <x v="0"/>
    <x v="5"/>
    <x v="48"/>
    <x v="2"/>
    <n v="22.38"/>
    <n v="4.7600000000000003E-2"/>
    <n v="1.1200000000000001"/>
    <n v="8.6"/>
  </r>
  <r>
    <s v="845-94-6841"/>
    <x v="1"/>
    <s v="Naypyitaw"/>
    <x v="0"/>
    <x v="0"/>
    <x v="4"/>
    <n v="72.88"/>
    <n v="9"/>
    <n v="32.799999999999997"/>
    <n v="688.72"/>
    <x v="66"/>
    <n v="2019"/>
    <x v="0"/>
    <x v="6"/>
    <x v="371"/>
    <x v="1"/>
    <n v="655.92"/>
    <n v="4.7600000000000003E-2"/>
    <n v="32.799999999999997"/>
    <n v="4"/>
  </r>
  <r>
    <s v="125-45-2293"/>
    <x v="0"/>
    <s v="Yangon"/>
    <x v="1"/>
    <x v="0"/>
    <x v="5"/>
    <n v="99.1"/>
    <n v="6"/>
    <n v="29.73"/>
    <n v="624.33000000000004"/>
    <x v="64"/>
    <n v="2019"/>
    <x v="0"/>
    <x v="0"/>
    <x v="90"/>
    <x v="1"/>
    <n v="594.6"/>
    <n v="4.7600000000000003E-2"/>
    <n v="29.73"/>
    <n v="4.2"/>
  </r>
  <r>
    <s v="843-73-4724"/>
    <x v="0"/>
    <s v="Yangon"/>
    <x v="1"/>
    <x v="1"/>
    <x v="5"/>
    <n v="74.099999999999994"/>
    <n v="1"/>
    <n v="3.71"/>
    <n v="77.81"/>
    <x v="25"/>
    <n v="2019"/>
    <x v="0"/>
    <x v="1"/>
    <x v="474"/>
    <x v="1"/>
    <n v="74.099999999999994"/>
    <n v="4.7600000000000003E-2"/>
    <n v="3.71"/>
    <n v="9.1999999999999993"/>
  </r>
  <r>
    <s v="409-33-9708"/>
    <x v="0"/>
    <s v="Yangon"/>
    <x v="1"/>
    <x v="0"/>
    <x v="5"/>
    <n v="98.48"/>
    <n v="2"/>
    <n v="9.85"/>
    <n v="206.81"/>
    <x v="88"/>
    <n v="2019"/>
    <x v="2"/>
    <x v="6"/>
    <x v="33"/>
    <x v="0"/>
    <n v="196.96"/>
    <n v="4.7600000000000003E-2"/>
    <n v="9.85"/>
    <n v="9.1999999999999993"/>
  </r>
  <r>
    <s v="658-66-3967"/>
    <x v="1"/>
    <s v="Naypyitaw"/>
    <x v="1"/>
    <x v="1"/>
    <x v="0"/>
    <n v="53.19"/>
    <n v="7"/>
    <n v="18.62"/>
    <n v="390.95"/>
    <x v="78"/>
    <n v="2019"/>
    <x v="0"/>
    <x v="3"/>
    <x v="324"/>
    <x v="0"/>
    <n v="372.33"/>
    <n v="4.7600000000000003E-2"/>
    <n v="18.62"/>
    <n v="5"/>
  </r>
  <r>
    <s v="866-70-2814"/>
    <x v="2"/>
    <s v="Mandalay"/>
    <x v="1"/>
    <x v="0"/>
    <x v="1"/>
    <n v="52.79"/>
    <n v="10"/>
    <n v="26.4"/>
    <n v="554.29999999999995"/>
    <x v="6"/>
    <n v="2019"/>
    <x v="2"/>
    <x v="3"/>
    <x v="452"/>
    <x v="0"/>
    <n v="527.9"/>
    <n v="4.7600000000000003E-2"/>
    <n v="26.4"/>
    <n v="10"/>
  </r>
  <r>
    <s v="160-22-2687"/>
    <x v="0"/>
    <s v="Yangon"/>
    <x v="0"/>
    <x v="0"/>
    <x v="0"/>
    <n v="95.95"/>
    <n v="5"/>
    <n v="23.99"/>
    <n v="503.74"/>
    <x v="54"/>
    <n v="2019"/>
    <x v="0"/>
    <x v="5"/>
    <x v="239"/>
    <x v="0"/>
    <n v="479.75"/>
    <n v="4.7600000000000003E-2"/>
    <n v="23.99"/>
    <n v="8.8000000000000007"/>
  </r>
  <r>
    <s v="895-03-6665"/>
    <x v="2"/>
    <s v="Mandalay"/>
    <x v="1"/>
    <x v="0"/>
    <x v="5"/>
    <n v="36.51"/>
    <n v="9"/>
    <n v="16.43"/>
    <n v="345.02"/>
    <x v="69"/>
    <n v="2019"/>
    <x v="2"/>
    <x v="0"/>
    <x v="196"/>
    <x v="1"/>
    <n v="328.59"/>
    <n v="4.7600000000000003E-2"/>
    <n v="16.43"/>
    <n v="4.2"/>
  </r>
  <r>
    <s v="770-42-8960"/>
    <x v="2"/>
    <s v="Mandalay"/>
    <x v="1"/>
    <x v="1"/>
    <x v="4"/>
    <n v="21.12"/>
    <n v="8"/>
    <n v="8.4499999999999993"/>
    <n v="177.41"/>
    <x v="17"/>
    <n v="2019"/>
    <x v="0"/>
    <x v="6"/>
    <x v="475"/>
    <x v="1"/>
    <n v="168.96"/>
    <n v="4.7600000000000003E-2"/>
    <n v="8.4499999999999993"/>
    <n v="6.3"/>
  </r>
  <r>
    <s v="748-45-2862"/>
    <x v="0"/>
    <s v="Yangon"/>
    <x v="0"/>
    <x v="0"/>
    <x v="2"/>
    <n v="28.31"/>
    <n v="4"/>
    <n v="5.66"/>
    <n v="118.9"/>
    <x v="37"/>
    <n v="2019"/>
    <x v="1"/>
    <x v="4"/>
    <x v="476"/>
    <x v="1"/>
    <n v="113.24"/>
    <n v="4.7600000000000003E-2"/>
    <n v="5.66"/>
    <n v="8.1999999999999993"/>
  </r>
  <r>
    <s v="234-36-2483"/>
    <x v="2"/>
    <s v="Mandalay"/>
    <x v="1"/>
    <x v="1"/>
    <x v="0"/>
    <n v="57.59"/>
    <n v="6"/>
    <n v="17.28"/>
    <n v="362.82"/>
    <x v="42"/>
    <n v="2019"/>
    <x v="2"/>
    <x v="1"/>
    <x v="477"/>
    <x v="1"/>
    <n v="345.54"/>
    <n v="4.7600000000000003E-2"/>
    <n v="17.28"/>
    <n v="5.0999999999999996"/>
  </r>
  <r>
    <s v="316-66-3011"/>
    <x v="0"/>
    <s v="Yangon"/>
    <x v="0"/>
    <x v="0"/>
    <x v="4"/>
    <n v="47.63"/>
    <n v="9"/>
    <n v="21.43"/>
    <n v="450.1"/>
    <x v="54"/>
    <n v="2019"/>
    <x v="0"/>
    <x v="5"/>
    <x v="478"/>
    <x v="1"/>
    <n v="428.67"/>
    <n v="4.7600000000000003E-2"/>
    <n v="21.43"/>
    <n v="5"/>
  </r>
  <r>
    <s v="848-95-6252"/>
    <x v="1"/>
    <s v="Naypyitaw"/>
    <x v="0"/>
    <x v="0"/>
    <x v="2"/>
    <n v="86.27"/>
    <n v="1"/>
    <n v="4.3099999999999996"/>
    <n v="90.58"/>
    <x v="9"/>
    <n v="2019"/>
    <x v="2"/>
    <x v="5"/>
    <x v="38"/>
    <x v="0"/>
    <n v="86.27"/>
    <n v="4.7600000000000003E-2"/>
    <n v="4.3099999999999996"/>
    <n v="7"/>
  </r>
  <r>
    <s v="840-76-5966"/>
    <x v="0"/>
    <s v="Yangon"/>
    <x v="0"/>
    <x v="1"/>
    <x v="3"/>
    <n v="12.76"/>
    <n v="2"/>
    <n v="1.28"/>
    <n v="26.8"/>
    <x v="66"/>
    <n v="2019"/>
    <x v="0"/>
    <x v="6"/>
    <x v="191"/>
    <x v="0"/>
    <n v="25.52"/>
    <n v="4.7600000000000003E-2"/>
    <n v="1.28"/>
    <n v="7.8"/>
  </r>
  <r>
    <s v="152-03-4217"/>
    <x v="2"/>
    <s v="Mandalay"/>
    <x v="1"/>
    <x v="0"/>
    <x v="2"/>
    <n v="11.28"/>
    <n v="9"/>
    <n v="5.08"/>
    <n v="106.6"/>
    <x v="85"/>
    <n v="2019"/>
    <x v="1"/>
    <x v="2"/>
    <x v="479"/>
    <x v="2"/>
    <n v="101.52"/>
    <n v="4.7600000000000003E-2"/>
    <n v="5.08"/>
    <n v="4.3"/>
  </r>
  <r>
    <s v="533-66-5566"/>
    <x v="2"/>
    <s v="Mandalay"/>
    <x v="1"/>
    <x v="0"/>
    <x v="2"/>
    <n v="51.07"/>
    <n v="7"/>
    <n v="17.87"/>
    <n v="375.36"/>
    <x v="52"/>
    <n v="2019"/>
    <x v="0"/>
    <x v="0"/>
    <x v="437"/>
    <x v="1"/>
    <n v="357.49"/>
    <n v="4.7600000000000003E-2"/>
    <n v="17.87"/>
    <n v="7"/>
  </r>
  <r>
    <s v="124-31-1458"/>
    <x v="0"/>
    <s v="Yangon"/>
    <x v="0"/>
    <x v="0"/>
    <x v="1"/>
    <n v="79.59"/>
    <n v="3"/>
    <n v="11.94"/>
    <n v="250.71"/>
    <x v="66"/>
    <n v="2019"/>
    <x v="0"/>
    <x v="6"/>
    <x v="101"/>
    <x v="1"/>
    <n v="238.77"/>
    <n v="4.7600000000000003E-2"/>
    <n v="11.94"/>
    <n v="6.6"/>
  </r>
  <r>
    <s v="176-78-1170"/>
    <x v="1"/>
    <s v="Naypyitaw"/>
    <x v="0"/>
    <x v="1"/>
    <x v="0"/>
    <n v="33.81"/>
    <n v="3"/>
    <n v="5.07"/>
    <n v="106.5"/>
    <x v="53"/>
    <n v="2019"/>
    <x v="0"/>
    <x v="0"/>
    <x v="480"/>
    <x v="0"/>
    <n v="101.43"/>
    <n v="4.7600000000000003E-2"/>
    <n v="5.07"/>
    <n v="7.3"/>
  </r>
  <r>
    <s v="361-59-0574"/>
    <x v="2"/>
    <s v="Mandalay"/>
    <x v="0"/>
    <x v="1"/>
    <x v="3"/>
    <n v="90.53"/>
    <n v="8"/>
    <n v="36.21"/>
    <n v="760.45"/>
    <x v="20"/>
    <n v="2019"/>
    <x v="1"/>
    <x v="1"/>
    <x v="481"/>
    <x v="2"/>
    <n v="724.24"/>
    <n v="4.7600000000000003E-2"/>
    <n v="36.21"/>
    <n v="6.5"/>
  </r>
  <r>
    <s v="101-81-4070"/>
    <x v="1"/>
    <s v="Naypyitaw"/>
    <x v="0"/>
    <x v="0"/>
    <x v="0"/>
    <n v="62.82"/>
    <n v="2"/>
    <n v="6.28"/>
    <n v="131.91999999999999"/>
    <x v="29"/>
    <n v="2019"/>
    <x v="0"/>
    <x v="4"/>
    <x v="482"/>
    <x v="0"/>
    <n v="125.64"/>
    <n v="4.7600000000000003E-2"/>
    <n v="6.28"/>
    <n v="4.9000000000000004"/>
  </r>
  <r>
    <s v="631-34-1880"/>
    <x v="1"/>
    <s v="Naypyitaw"/>
    <x v="0"/>
    <x v="1"/>
    <x v="4"/>
    <n v="24.31"/>
    <n v="3"/>
    <n v="3.65"/>
    <n v="76.58"/>
    <x v="66"/>
    <n v="2019"/>
    <x v="0"/>
    <x v="6"/>
    <x v="268"/>
    <x v="2"/>
    <n v="72.930000000000007"/>
    <n v="4.7600000000000003E-2"/>
    <n v="3.65"/>
    <n v="4.3"/>
  </r>
  <r>
    <s v="852-82-2749"/>
    <x v="0"/>
    <s v="Yangon"/>
    <x v="1"/>
    <x v="1"/>
    <x v="3"/>
    <n v="64.59"/>
    <n v="4"/>
    <n v="12.92"/>
    <n v="271.27999999999997"/>
    <x v="47"/>
    <n v="2019"/>
    <x v="0"/>
    <x v="2"/>
    <x v="483"/>
    <x v="0"/>
    <n v="258.36"/>
    <n v="4.7600000000000003E-2"/>
    <n v="12.92"/>
    <n v="9.3000000000000007"/>
  </r>
  <r>
    <s v="873-14-6353"/>
    <x v="0"/>
    <s v="Yangon"/>
    <x v="0"/>
    <x v="1"/>
    <x v="4"/>
    <n v="24.82"/>
    <n v="7"/>
    <n v="8.69"/>
    <n v="182.43"/>
    <x v="69"/>
    <n v="2019"/>
    <x v="2"/>
    <x v="0"/>
    <x v="373"/>
    <x v="2"/>
    <n v="173.74"/>
    <n v="4.7600000000000003E-2"/>
    <n v="8.69"/>
    <n v="7.1"/>
  </r>
  <r>
    <s v="584-66-4073"/>
    <x v="1"/>
    <s v="Naypyitaw"/>
    <x v="1"/>
    <x v="1"/>
    <x v="5"/>
    <n v="56.5"/>
    <n v="1"/>
    <n v="2.83"/>
    <n v="59.33"/>
    <x v="45"/>
    <n v="2019"/>
    <x v="1"/>
    <x v="5"/>
    <x v="484"/>
    <x v="0"/>
    <n v="56.5"/>
    <n v="4.7600000000000003E-2"/>
    <n v="2.83"/>
    <n v="9.6"/>
  </r>
  <r>
    <s v="544-55-9589"/>
    <x v="2"/>
    <s v="Mandalay"/>
    <x v="0"/>
    <x v="0"/>
    <x v="1"/>
    <n v="21.43"/>
    <n v="10"/>
    <n v="10.72"/>
    <n v="225.02"/>
    <x v="26"/>
    <n v="2019"/>
    <x v="0"/>
    <x v="3"/>
    <x v="159"/>
    <x v="1"/>
    <n v="214.3"/>
    <n v="4.7600000000000003E-2"/>
    <n v="10.72"/>
    <n v="6.2"/>
  </r>
  <r>
    <s v="166-19-2553"/>
    <x v="0"/>
    <s v="Yangon"/>
    <x v="0"/>
    <x v="1"/>
    <x v="3"/>
    <n v="89.06"/>
    <n v="6"/>
    <n v="26.72"/>
    <n v="561.08000000000004"/>
    <x v="68"/>
    <n v="2019"/>
    <x v="0"/>
    <x v="1"/>
    <x v="111"/>
    <x v="1"/>
    <n v="534.36"/>
    <n v="4.7600000000000003E-2"/>
    <n v="26.72"/>
    <n v="9.9"/>
  </r>
  <r>
    <s v="737-88-5876"/>
    <x v="0"/>
    <s v="Yangon"/>
    <x v="0"/>
    <x v="1"/>
    <x v="2"/>
    <n v="23.29"/>
    <n v="4"/>
    <n v="4.66"/>
    <n v="97.82"/>
    <x v="35"/>
    <n v="2019"/>
    <x v="1"/>
    <x v="6"/>
    <x v="408"/>
    <x v="2"/>
    <n v="93.16"/>
    <n v="4.7600000000000003E-2"/>
    <n v="4.66"/>
    <n v="5.9"/>
  </r>
  <r>
    <s v="154-87-7367"/>
    <x v="1"/>
    <s v="Naypyitaw"/>
    <x v="1"/>
    <x v="1"/>
    <x v="2"/>
    <n v="65.260000000000005"/>
    <n v="8"/>
    <n v="26.1"/>
    <n v="548.17999999999995"/>
    <x v="20"/>
    <n v="2019"/>
    <x v="1"/>
    <x v="1"/>
    <x v="214"/>
    <x v="0"/>
    <n v="522.08000000000004"/>
    <n v="4.7600000000000003E-2"/>
    <n v="26.1"/>
    <n v="6.3"/>
  </r>
  <r>
    <s v="885-56-0389"/>
    <x v="1"/>
    <s v="Naypyitaw"/>
    <x v="0"/>
    <x v="1"/>
    <x v="5"/>
    <n v="52.35"/>
    <n v="1"/>
    <n v="2.62"/>
    <n v="54.97"/>
    <x v="12"/>
    <n v="2019"/>
    <x v="2"/>
    <x v="6"/>
    <x v="438"/>
    <x v="1"/>
    <n v="52.35"/>
    <n v="4.7600000000000003E-2"/>
    <n v="2.62"/>
    <n v="4"/>
  </r>
  <r>
    <s v="608-05-3804"/>
    <x v="2"/>
    <s v="Mandalay"/>
    <x v="0"/>
    <x v="1"/>
    <x v="1"/>
    <n v="39.75"/>
    <n v="1"/>
    <n v="1.99"/>
    <n v="41.74"/>
    <x v="6"/>
    <n v="2019"/>
    <x v="2"/>
    <x v="3"/>
    <x v="99"/>
    <x v="1"/>
    <n v="39.75"/>
    <n v="4.7600000000000003E-2"/>
    <n v="1.99"/>
    <n v="6.1"/>
  </r>
  <r>
    <s v="448-61-3783"/>
    <x v="0"/>
    <s v="Yangon"/>
    <x v="1"/>
    <x v="0"/>
    <x v="1"/>
    <n v="90.02"/>
    <n v="8"/>
    <n v="36.01"/>
    <n v="756.17"/>
    <x v="76"/>
    <n v="2019"/>
    <x v="1"/>
    <x v="4"/>
    <x v="394"/>
    <x v="2"/>
    <n v="720.16"/>
    <n v="4.7600000000000003E-2"/>
    <n v="36.01"/>
    <n v="4.5"/>
  </r>
  <r>
    <s v="761-49-0439"/>
    <x v="2"/>
    <s v="Mandalay"/>
    <x v="0"/>
    <x v="0"/>
    <x v="1"/>
    <n v="12.1"/>
    <n v="8"/>
    <n v="4.84"/>
    <n v="101.64"/>
    <x v="64"/>
    <n v="2019"/>
    <x v="0"/>
    <x v="0"/>
    <x v="79"/>
    <x v="0"/>
    <n v="96.8"/>
    <n v="4.7600000000000003E-2"/>
    <n v="4.84"/>
    <n v="8.6"/>
  </r>
  <r>
    <s v="490-95-0021"/>
    <x v="2"/>
    <s v="Mandalay"/>
    <x v="0"/>
    <x v="0"/>
    <x v="4"/>
    <n v="33.21"/>
    <n v="10"/>
    <n v="16.61"/>
    <n v="348.71"/>
    <x v="66"/>
    <n v="2019"/>
    <x v="0"/>
    <x v="6"/>
    <x v="485"/>
    <x v="0"/>
    <n v="332.1"/>
    <n v="4.7600000000000003E-2"/>
    <n v="16.61"/>
    <n v="6"/>
  </r>
  <r>
    <s v="115-38-7388"/>
    <x v="1"/>
    <s v="Naypyitaw"/>
    <x v="0"/>
    <x v="0"/>
    <x v="5"/>
    <n v="10.18"/>
    <n v="8"/>
    <n v="4.07"/>
    <n v="85.51"/>
    <x v="73"/>
    <n v="2019"/>
    <x v="1"/>
    <x v="0"/>
    <x v="423"/>
    <x v="2"/>
    <n v="81.44"/>
    <n v="4.7600000000000003E-2"/>
    <n v="4.07"/>
    <n v="9.5"/>
  </r>
  <r>
    <s v="311-13-6971"/>
    <x v="2"/>
    <s v="Mandalay"/>
    <x v="0"/>
    <x v="1"/>
    <x v="3"/>
    <n v="31.99"/>
    <n v="10"/>
    <n v="16"/>
    <n v="335.9"/>
    <x v="9"/>
    <n v="2019"/>
    <x v="2"/>
    <x v="5"/>
    <x v="486"/>
    <x v="2"/>
    <n v="319.89999999999998"/>
    <n v="4.7600000000000003E-2"/>
    <n v="16"/>
    <n v="9.9"/>
  </r>
  <r>
    <s v="291-55-6563"/>
    <x v="0"/>
    <s v="Yangon"/>
    <x v="0"/>
    <x v="0"/>
    <x v="2"/>
    <n v="34.42"/>
    <n v="6"/>
    <n v="10.33"/>
    <n v="216.85"/>
    <x v="73"/>
    <n v="2019"/>
    <x v="1"/>
    <x v="0"/>
    <x v="47"/>
    <x v="0"/>
    <n v="206.52"/>
    <n v="4.7600000000000003E-2"/>
    <n v="10.33"/>
    <n v="7.5"/>
  </r>
  <r>
    <s v="548-48-3156"/>
    <x v="0"/>
    <s v="Yangon"/>
    <x v="0"/>
    <x v="0"/>
    <x v="4"/>
    <n v="83.34"/>
    <n v="2"/>
    <n v="8.33"/>
    <n v="175.01"/>
    <x v="35"/>
    <n v="2019"/>
    <x v="1"/>
    <x v="6"/>
    <x v="303"/>
    <x v="1"/>
    <n v="166.68"/>
    <n v="4.7600000000000003E-2"/>
    <n v="8.33"/>
    <n v="7.6"/>
  </r>
  <r>
    <s v="460-93-5834"/>
    <x v="0"/>
    <s v="Yangon"/>
    <x v="1"/>
    <x v="1"/>
    <x v="3"/>
    <n v="45.58"/>
    <n v="7"/>
    <n v="15.95"/>
    <n v="335.01"/>
    <x v="50"/>
    <n v="2019"/>
    <x v="0"/>
    <x v="2"/>
    <x v="487"/>
    <x v="1"/>
    <n v="319.06"/>
    <n v="4.7600000000000003E-2"/>
    <n v="15.95"/>
    <n v="5"/>
  </r>
  <r>
    <s v="325-89-4209"/>
    <x v="0"/>
    <s v="Yangon"/>
    <x v="0"/>
    <x v="1"/>
    <x v="4"/>
    <n v="87.9"/>
    <n v="1"/>
    <n v="4.4000000000000004"/>
    <n v="92.3"/>
    <x v="63"/>
    <n v="2019"/>
    <x v="2"/>
    <x v="6"/>
    <x v="144"/>
    <x v="0"/>
    <n v="87.9"/>
    <n v="4.7600000000000003E-2"/>
    <n v="4.4000000000000004"/>
    <n v="6.7"/>
  </r>
  <r>
    <s v="884-80-6021"/>
    <x v="0"/>
    <s v="Yangon"/>
    <x v="0"/>
    <x v="0"/>
    <x v="1"/>
    <n v="73.47"/>
    <n v="10"/>
    <n v="36.74"/>
    <n v="771.44"/>
    <x v="28"/>
    <n v="2019"/>
    <x v="1"/>
    <x v="0"/>
    <x v="488"/>
    <x v="0"/>
    <n v="734.7"/>
    <n v="4.7600000000000003E-2"/>
    <n v="36.74"/>
    <n v="9.5"/>
  </r>
  <r>
    <s v="137-74-8729"/>
    <x v="1"/>
    <s v="Naypyitaw"/>
    <x v="1"/>
    <x v="0"/>
    <x v="5"/>
    <n v="12.19"/>
    <n v="8"/>
    <n v="4.88"/>
    <n v="102.4"/>
    <x v="45"/>
    <n v="2019"/>
    <x v="1"/>
    <x v="5"/>
    <x v="433"/>
    <x v="0"/>
    <n v="97.52"/>
    <n v="4.7600000000000003E-2"/>
    <n v="4.88"/>
    <n v="6.8"/>
  </r>
  <r>
    <s v="880-46-5796"/>
    <x v="0"/>
    <s v="Yangon"/>
    <x v="0"/>
    <x v="1"/>
    <x v="3"/>
    <n v="76.92"/>
    <n v="10"/>
    <n v="38.46"/>
    <n v="807.66"/>
    <x v="85"/>
    <n v="2019"/>
    <x v="1"/>
    <x v="2"/>
    <x v="267"/>
    <x v="0"/>
    <n v="769.2"/>
    <n v="4.7600000000000003E-2"/>
    <n v="38.46"/>
    <n v="5.6"/>
  </r>
  <r>
    <s v="389-70-2397"/>
    <x v="1"/>
    <s v="Naypyitaw"/>
    <x v="1"/>
    <x v="0"/>
    <x v="0"/>
    <n v="83.66"/>
    <n v="5"/>
    <n v="20.92"/>
    <n v="439.22"/>
    <x v="81"/>
    <n v="2019"/>
    <x v="2"/>
    <x v="4"/>
    <x v="306"/>
    <x v="1"/>
    <n v="418.3"/>
    <n v="4.7600000000000003E-2"/>
    <n v="20.92"/>
    <n v="7.2"/>
  </r>
  <r>
    <s v="114-35-5271"/>
    <x v="2"/>
    <s v="Mandalay"/>
    <x v="1"/>
    <x v="0"/>
    <x v="1"/>
    <n v="57.91"/>
    <n v="8"/>
    <n v="23.16"/>
    <n v="486.44"/>
    <x v="13"/>
    <n v="2019"/>
    <x v="2"/>
    <x v="4"/>
    <x v="379"/>
    <x v="1"/>
    <n v="463.28"/>
    <n v="4.7600000000000003E-2"/>
    <n v="23.16"/>
    <n v="8.1"/>
  </r>
  <r>
    <s v="607-76-6216"/>
    <x v="1"/>
    <s v="Naypyitaw"/>
    <x v="0"/>
    <x v="0"/>
    <x v="5"/>
    <n v="92.49"/>
    <n v="5"/>
    <n v="23.12"/>
    <n v="485.57"/>
    <x v="22"/>
    <n v="2019"/>
    <x v="1"/>
    <x v="0"/>
    <x v="489"/>
    <x v="2"/>
    <n v="462.45"/>
    <n v="4.7600000000000003E-2"/>
    <n v="23.12"/>
    <n v="8.6"/>
  </r>
  <r>
    <s v="715-20-1673"/>
    <x v="2"/>
    <s v="Mandalay"/>
    <x v="1"/>
    <x v="1"/>
    <x v="1"/>
    <n v="28.38"/>
    <n v="5"/>
    <n v="7.1"/>
    <n v="149"/>
    <x v="43"/>
    <n v="2019"/>
    <x v="1"/>
    <x v="5"/>
    <x v="490"/>
    <x v="1"/>
    <n v="141.9"/>
    <n v="4.7600000000000003E-2"/>
    <n v="7.1"/>
    <n v="9.4"/>
  </r>
  <r>
    <s v="811-35-1094"/>
    <x v="2"/>
    <s v="Mandalay"/>
    <x v="0"/>
    <x v="1"/>
    <x v="1"/>
    <n v="50.45"/>
    <n v="6"/>
    <n v="15.14"/>
    <n v="317.83999999999997"/>
    <x v="10"/>
    <n v="2019"/>
    <x v="2"/>
    <x v="5"/>
    <x v="204"/>
    <x v="2"/>
    <n v="302.7"/>
    <n v="4.7600000000000003E-2"/>
    <n v="15.14"/>
    <n v="8.9"/>
  </r>
  <r>
    <s v="699-88-1972"/>
    <x v="2"/>
    <s v="Mandalay"/>
    <x v="1"/>
    <x v="1"/>
    <x v="0"/>
    <n v="99.16"/>
    <n v="8"/>
    <n v="39.659999999999997"/>
    <n v="832.94"/>
    <x v="26"/>
    <n v="2019"/>
    <x v="0"/>
    <x v="3"/>
    <x v="59"/>
    <x v="2"/>
    <n v="793.28"/>
    <n v="4.7600000000000003E-2"/>
    <n v="39.659999999999997"/>
    <n v="4.2"/>
  </r>
  <r>
    <s v="781-84-8059"/>
    <x v="1"/>
    <s v="Naypyitaw"/>
    <x v="1"/>
    <x v="1"/>
    <x v="5"/>
    <n v="60.74"/>
    <n v="7"/>
    <n v="21.26"/>
    <n v="446.44"/>
    <x v="68"/>
    <n v="2019"/>
    <x v="0"/>
    <x v="1"/>
    <x v="293"/>
    <x v="0"/>
    <n v="425.18"/>
    <n v="4.7600000000000003E-2"/>
    <n v="21.26"/>
    <n v="5"/>
  </r>
  <r>
    <s v="409-49-6995"/>
    <x v="1"/>
    <s v="Naypyitaw"/>
    <x v="0"/>
    <x v="0"/>
    <x v="4"/>
    <n v="47.27"/>
    <n v="6"/>
    <n v="14.18"/>
    <n v="297.8"/>
    <x v="63"/>
    <n v="2019"/>
    <x v="2"/>
    <x v="6"/>
    <x v="79"/>
    <x v="1"/>
    <n v="283.62"/>
    <n v="4.7600000000000003E-2"/>
    <n v="14.18"/>
    <n v="8.8000000000000007"/>
  </r>
  <r>
    <s v="725-54-0677"/>
    <x v="1"/>
    <s v="Naypyitaw"/>
    <x v="0"/>
    <x v="1"/>
    <x v="0"/>
    <n v="85.6"/>
    <n v="7"/>
    <n v="29.96"/>
    <n v="629.16"/>
    <x v="22"/>
    <n v="2019"/>
    <x v="1"/>
    <x v="0"/>
    <x v="491"/>
    <x v="1"/>
    <n v="599.20000000000005"/>
    <n v="4.7600000000000003E-2"/>
    <n v="29.96"/>
    <n v="5.3"/>
  </r>
  <r>
    <s v="146-09-5432"/>
    <x v="0"/>
    <s v="Yangon"/>
    <x v="0"/>
    <x v="1"/>
    <x v="4"/>
    <n v="35.04"/>
    <n v="9"/>
    <n v="15.77"/>
    <n v="331.13"/>
    <x v="57"/>
    <n v="2019"/>
    <x v="2"/>
    <x v="0"/>
    <x v="151"/>
    <x v="0"/>
    <n v="315.36"/>
    <n v="4.7600000000000003E-2"/>
    <n v="15.77"/>
    <n v="4.5999999999999996"/>
  </r>
  <r>
    <s v="377-79-7592"/>
    <x v="1"/>
    <s v="Naypyitaw"/>
    <x v="0"/>
    <x v="0"/>
    <x v="1"/>
    <n v="44.84"/>
    <n v="9"/>
    <n v="20.18"/>
    <n v="423.74"/>
    <x v="78"/>
    <n v="2019"/>
    <x v="0"/>
    <x v="3"/>
    <x v="466"/>
    <x v="2"/>
    <n v="403.56"/>
    <n v="4.7600000000000003E-2"/>
    <n v="20.18"/>
    <n v="7.5"/>
  </r>
  <r>
    <s v="509-10-0516"/>
    <x v="2"/>
    <s v="Mandalay"/>
    <x v="1"/>
    <x v="1"/>
    <x v="2"/>
    <n v="45.97"/>
    <n v="4"/>
    <n v="9.19"/>
    <n v="193.07"/>
    <x v="57"/>
    <n v="2019"/>
    <x v="2"/>
    <x v="0"/>
    <x v="110"/>
    <x v="0"/>
    <n v="183.88"/>
    <n v="4.7600000000000003E-2"/>
    <n v="9.19"/>
    <n v="5.0999999999999996"/>
  </r>
  <r>
    <s v="595-94-9924"/>
    <x v="0"/>
    <s v="Yangon"/>
    <x v="0"/>
    <x v="0"/>
    <x v="0"/>
    <n v="27.73"/>
    <n v="5"/>
    <n v="6.93"/>
    <n v="145.58000000000001"/>
    <x v="58"/>
    <n v="2019"/>
    <x v="1"/>
    <x v="6"/>
    <x v="277"/>
    <x v="2"/>
    <n v="138.65"/>
    <n v="4.7600000000000003E-2"/>
    <n v="6.93"/>
    <n v="4.2"/>
  </r>
  <r>
    <s v="865-41-9075"/>
    <x v="0"/>
    <s v="Yangon"/>
    <x v="1"/>
    <x v="1"/>
    <x v="4"/>
    <n v="11.53"/>
    <n v="7"/>
    <n v="4.04"/>
    <n v="84.75"/>
    <x v="26"/>
    <n v="2019"/>
    <x v="0"/>
    <x v="3"/>
    <x v="492"/>
    <x v="1"/>
    <n v="80.709999999999994"/>
    <n v="4.7600000000000003E-2"/>
    <n v="4.04"/>
    <n v="8.1"/>
  </r>
  <r>
    <s v="545-07-8534"/>
    <x v="1"/>
    <s v="Naypyitaw"/>
    <x v="1"/>
    <x v="0"/>
    <x v="0"/>
    <n v="58.32"/>
    <n v="2"/>
    <n v="5.83"/>
    <n v="122.47"/>
    <x v="44"/>
    <n v="2019"/>
    <x v="2"/>
    <x v="4"/>
    <x v="179"/>
    <x v="0"/>
    <n v="116.64"/>
    <n v="4.7600000000000003E-2"/>
    <n v="5.83"/>
    <n v="6"/>
  </r>
  <r>
    <s v="118-62-1812"/>
    <x v="1"/>
    <s v="Naypyitaw"/>
    <x v="0"/>
    <x v="0"/>
    <x v="2"/>
    <n v="78.38"/>
    <n v="4"/>
    <n v="15.68"/>
    <n v="329.2"/>
    <x v="62"/>
    <n v="2019"/>
    <x v="1"/>
    <x v="2"/>
    <x v="493"/>
    <x v="1"/>
    <n v="313.52"/>
    <n v="4.7600000000000003E-2"/>
    <n v="15.68"/>
    <n v="7.9"/>
  </r>
  <r>
    <s v="450-42-3339"/>
    <x v="1"/>
    <s v="Naypyitaw"/>
    <x v="1"/>
    <x v="1"/>
    <x v="0"/>
    <n v="84.61"/>
    <n v="10"/>
    <n v="42.31"/>
    <n v="888.41"/>
    <x v="57"/>
    <n v="2019"/>
    <x v="2"/>
    <x v="0"/>
    <x v="262"/>
    <x v="2"/>
    <n v="846.1"/>
    <n v="4.7600000000000003E-2"/>
    <n v="42.31"/>
    <n v="8.8000000000000007"/>
  </r>
  <r>
    <s v="851-98-3555"/>
    <x v="2"/>
    <s v="Mandalay"/>
    <x v="1"/>
    <x v="0"/>
    <x v="0"/>
    <n v="82.88"/>
    <n v="5"/>
    <n v="20.72"/>
    <n v="435.12"/>
    <x v="62"/>
    <n v="2019"/>
    <x v="1"/>
    <x v="2"/>
    <x v="402"/>
    <x v="2"/>
    <n v="414.4"/>
    <n v="4.7600000000000003E-2"/>
    <n v="20.72"/>
    <n v="6.6"/>
  </r>
  <r>
    <s v="186-71-5196"/>
    <x v="0"/>
    <s v="Yangon"/>
    <x v="0"/>
    <x v="0"/>
    <x v="4"/>
    <n v="79.540000000000006"/>
    <n v="2"/>
    <n v="7.95"/>
    <n v="167.03"/>
    <x v="39"/>
    <n v="2019"/>
    <x v="1"/>
    <x v="5"/>
    <x v="269"/>
    <x v="0"/>
    <n v="159.08000000000001"/>
    <n v="4.7600000000000003E-2"/>
    <n v="7.95"/>
    <n v="6.2"/>
  </r>
  <r>
    <s v="624-01-8356"/>
    <x v="2"/>
    <s v="Mandalay"/>
    <x v="1"/>
    <x v="0"/>
    <x v="2"/>
    <n v="49.01"/>
    <n v="10"/>
    <n v="24.51"/>
    <n v="514.61"/>
    <x v="3"/>
    <n v="2019"/>
    <x v="0"/>
    <x v="2"/>
    <x v="494"/>
    <x v="2"/>
    <n v="490.1"/>
    <n v="4.7600000000000003E-2"/>
    <n v="24.51"/>
    <n v="4.2"/>
  </r>
  <r>
    <s v="313-66-9943"/>
    <x v="2"/>
    <s v="Mandalay"/>
    <x v="0"/>
    <x v="0"/>
    <x v="4"/>
    <n v="29.15"/>
    <n v="3"/>
    <n v="4.37"/>
    <n v="91.82"/>
    <x v="39"/>
    <n v="2019"/>
    <x v="1"/>
    <x v="5"/>
    <x v="245"/>
    <x v="2"/>
    <n v="87.45"/>
    <n v="4.7600000000000003E-2"/>
    <n v="4.37"/>
    <n v="7.3"/>
  </r>
  <r>
    <s v="151-27-8496"/>
    <x v="1"/>
    <s v="Naypyitaw"/>
    <x v="1"/>
    <x v="0"/>
    <x v="1"/>
    <n v="56.13"/>
    <n v="4"/>
    <n v="11.23"/>
    <n v="235.75"/>
    <x v="64"/>
    <n v="2019"/>
    <x v="0"/>
    <x v="0"/>
    <x v="354"/>
    <x v="0"/>
    <n v="224.52"/>
    <n v="4.7600000000000003E-2"/>
    <n v="11.23"/>
    <n v="8.6"/>
  </r>
  <r>
    <s v="453-33-6436"/>
    <x v="0"/>
    <s v="Yangon"/>
    <x v="1"/>
    <x v="0"/>
    <x v="2"/>
    <n v="93.12"/>
    <n v="8"/>
    <n v="37.25"/>
    <n v="782.21"/>
    <x v="13"/>
    <n v="2019"/>
    <x v="2"/>
    <x v="4"/>
    <x v="495"/>
    <x v="1"/>
    <n v="744.96"/>
    <n v="4.7600000000000003E-2"/>
    <n v="37.25"/>
    <n v="6.8"/>
  </r>
  <r>
    <s v="522-57-8364"/>
    <x v="0"/>
    <s v="Yangon"/>
    <x v="0"/>
    <x v="1"/>
    <x v="5"/>
    <n v="51.34"/>
    <n v="8"/>
    <n v="20.54"/>
    <n v="431.26"/>
    <x v="82"/>
    <n v="2019"/>
    <x v="0"/>
    <x v="4"/>
    <x v="158"/>
    <x v="0"/>
    <n v="410.72"/>
    <n v="4.7600000000000003E-2"/>
    <n v="20.54"/>
    <n v="7.6"/>
  </r>
  <r>
    <s v="459-45-2396"/>
    <x v="0"/>
    <s v="Yangon"/>
    <x v="0"/>
    <x v="0"/>
    <x v="4"/>
    <n v="99.6"/>
    <n v="3"/>
    <n v="14.94"/>
    <n v="313.74"/>
    <x v="6"/>
    <n v="2019"/>
    <x v="2"/>
    <x v="3"/>
    <x v="40"/>
    <x v="1"/>
    <n v="298.8"/>
    <n v="4.7600000000000003E-2"/>
    <n v="14.94"/>
    <n v="5.8"/>
  </r>
  <r>
    <s v="717-96-4189"/>
    <x v="1"/>
    <s v="Naypyitaw"/>
    <x v="1"/>
    <x v="0"/>
    <x v="1"/>
    <n v="35.49"/>
    <n v="6"/>
    <n v="10.65"/>
    <n v="223.59"/>
    <x v="30"/>
    <n v="2019"/>
    <x v="2"/>
    <x v="0"/>
    <x v="343"/>
    <x v="1"/>
    <n v="212.94"/>
    <n v="4.7600000000000003E-2"/>
    <n v="10.65"/>
    <n v="4.0999999999999996"/>
  </r>
  <r>
    <s v="722-13-2115"/>
    <x v="1"/>
    <s v="Naypyitaw"/>
    <x v="0"/>
    <x v="1"/>
    <x v="3"/>
    <n v="42.85"/>
    <n v="1"/>
    <n v="2.14"/>
    <n v="44.99"/>
    <x v="86"/>
    <n v="2019"/>
    <x v="1"/>
    <x v="4"/>
    <x v="29"/>
    <x v="2"/>
    <n v="42.85"/>
    <n v="4.7600000000000003E-2"/>
    <n v="2.14"/>
    <n v="9.3000000000000007"/>
  </r>
  <r>
    <s v="749-81-8133"/>
    <x v="0"/>
    <s v="Yangon"/>
    <x v="1"/>
    <x v="0"/>
    <x v="5"/>
    <n v="94.67"/>
    <n v="4"/>
    <n v="18.93"/>
    <n v="397.61"/>
    <x v="16"/>
    <n v="2019"/>
    <x v="1"/>
    <x v="3"/>
    <x v="153"/>
    <x v="1"/>
    <n v="378.68"/>
    <n v="4.7600000000000003E-2"/>
    <n v="18.93"/>
    <n v="6.8"/>
  </r>
  <r>
    <s v="777-67-2495"/>
    <x v="2"/>
    <s v="Mandalay"/>
    <x v="1"/>
    <x v="1"/>
    <x v="2"/>
    <n v="68.97"/>
    <n v="3"/>
    <n v="10.35"/>
    <n v="217.26"/>
    <x v="70"/>
    <n v="2019"/>
    <x v="2"/>
    <x v="1"/>
    <x v="55"/>
    <x v="0"/>
    <n v="206.91"/>
    <n v="4.7600000000000003E-2"/>
    <n v="10.35"/>
    <n v="8.6999999999999993"/>
  </r>
  <r>
    <s v="636-98-3364"/>
    <x v="2"/>
    <s v="Mandalay"/>
    <x v="0"/>
    <x v="0"/>
    <x v="1"/>
    <n v="26.26"/>
    <n v="3"/>
    <n v="3.94"/>
    <n v="82.72"/>
    <x v="22"/>
    <n v="2019"/>
    <x v="1"/>
    <x v="0"/>
    <x v="482"/>
    <x v="0"/>
    <n v="78.78"/>
    <n v="4.7600000000000003E-2"/>
    <n v="3.94"/>
    <n v="6.3"/>
  </r>
  <r>
    <s v="246-55-6923"/>
    <x v="1"/>
    <s v="Naypyitaw"/>
    <x v="0"/>
    <x v="0"/>
    <x v="2"/>
    <n v="35.79"/>
    <n v="9"/>
    <n v="16.11"/>
    <n v="338.22"/>
    <x v="24"/>
    <n v="2019"/>
    <x v="1"/>
    <x v="2"/>
    <x v="379"/>
    <x v="2"/>
    <n v="322.11"/>
    <n v="4.7600000000000003E-2"/>
    <n v="16.11"/>
    <n v="5.0999999999999996"/>
  </r>
  <r>
    <s v="181-82-6255"/>
    <x v="2"/>
    <s v="Mandalay"/>
    <x v="1"/>
    <x v="0"/>
    <x v="2"/>
    <n v="16.37"/>
    <n v="6"/>
    <n v="4.91"/>
    <n v="103.13"/>
    <x v="4"/>
    <n v="2019"/>
    <x v="2"/>
    <x v="1"/>
    <x v="496"/>
    <x v="1"/>
    <n v="98.22"/>
    <n v="4.7600000000000003E-2"/>
    <n v="4.91"/>
    <n v="7"/>
  </r>
  <r>
    <s v="838-02-1821"/>
    <x v="1"/>
    <s v="Naypyitaw"/>
    <x v="0"/>
    <x v="0"/>
    <x v="2"/>
    <n v="12.73"/>
    <n v="2"/>
    <n v="1.27"/>
    <n v="26.73"/>
    <x v="70"/>
    <n v="2019"/>
    <x v="2"/>
    <x v="1"/>
    <x v="334"/>
    <x v="2"/>
    <n v="25.46"/>
    <n v="4.7600000000000003E-2"/>
    <n v="1.27"/>
    <n v="5.2"/>
  </r>
  <r>
    <s v="887-42-0517"/>
    <x v="1"/>
    <s v="Naypyitaw"/>
    <x v="1"/>
    <x v="0"/>
    <x v="3"/>
    <n v="83.14"/>
    <n v="7"/>
    <n v="29.1"/>
    <n v="611.08000000000004"/>
    <x v="8"/>
    <n v="2019"/>
    <x v="0"/>
    <x v="4"/>
    <x v="359"/>
    <x v="2"/>
    <n v="581.98"/>
    <n v="4.7600000000000003E-2"/>
    <n v="29.1"/>
    <n v="6.6"/>
  </r>
  <r>
    <s v="457-12-0244"/>
    <x v="1"/>
    <s v="Naypyitaw"/>
    <x v="0"/>
    <x v="0"/>
    <x v="3"/>
    <n v="35.22"/>
    <n v="6"/>
    <n v="10.57"/>
    <n v="221.89"/>
    <x v="86"/>
    <n v="2019"/>
    <x v="1"/>
    <x v="4"/>
    <x v="497"/>
    <x v="0"/>
    <n v="211.32"/>
    <n v="4.7600000000000003E-2"/>
    <n v="10.57"/>
    <n v="6.5"/>
  </r>
  <r>
    <s v="226-34-0034"/>
    <x v="2"/>
    <s v="Mandalay"/>
    <x v="1"/>
    <x v="0"/>
    <x v="1"/>
    <n v="13.78"/>
    <n v="4"/>
    <n v="2.76"/>
    <n v="57.88"/>
    <x v="8"/>
    <n v="2019"/>
    <x v="0"/>
    <x v="4"/>
    <x v="498"/>
    <x v="0"/>
    <n v="55.12"/>
    <n v="4.7600000000000003E-2"/>
    <n v="2.76"/>
    <n v="9"/>
  </r>
  <r>
    <s v="321-49-7382"/>
    <x v="2"/>
    <s v="Mandalay"/>
    <x v="0"/>
    <x v="1"/>
    <x v="3"/>
    <n v="88.31"/>
    <n v="1"/>
    <n v="4.42"/>
    <n v="92.73"/>
    <x v="42"/>
    <n v="2019"/>
    <x v="2"/>
    <x v="1"/>
    <x v="180"/>
    <x v="2"/>
    <n v="88.31"/>
    <n v="4.7600000000000003E-2"/>
    <n v="4.42"/>
    <n v="5.2"/>
  </r>
  <r>
    <s v="397-25-8725"/>
    <x v="0"/>
    <s v="Yangon"/>
    <x v="0"/>
    <x v="0"/>
    <x v="0"/>
    <n v="39.619999999999997"/>
    <n v="9"/>
    <n v="17.829999999999998"/>
    <n v="374.41"/>
    <x v="50"/>
    <n v="2019"/>
    <x v="0"/>
    <x v="2"/>
    <x v="297"/>
    <x v="2"/>
    <n v="356.58"/>
    <n v="4.7600000000000003E-2"/>
    <n v="17.829999999999998"/>
    <n v="6.8"/>
  </r>
  <r>
    <s v="431-66-2305"/>
    <x v="2"/>
    <s v="Mandalay"/>
    <x v="1"/>
    <x v="0"/>
    <x v="1"/>
    <n v="88.25"/>
    <n v="9"/>
    <n v="39.71"/>
    <n v="833.96"/>
    <x v="42"/>
    <n v="2019"/>
    <x v="2"/>
    <x v="1"/>
    <x v="259"/>
    <x v="2"/>
    <n v="794.25"/>
    <n v="4.7600000000000003E-2"/>
    <n v="39.71"/>
    <n v="7.6"/>
  </r>
  <r>
    <s v="825-94-5922"/>
    <x v="2"/>
    <s v="Mandalay"/>
    <x v="1"/>
    <x v="1"/>
    <x v="3"/>
    <n v="25.31"/>
    <n v="2"/>
    <n v="2.5299999999999998"/>
    <n v="53.15"/>
    <x v="22"/>
    <n v="2019"/>
    <x v="1"/>
    <x v="0"/>
    <x v="206"/>
    <x v="0"/>
    <n v="50.62"/>
    <n v="4.7600000000000003E-2"/>
    <n v="2.5299999999999998"/>
    <n v="7.2"/>
  </r>
  <r>
    <s v="641-62-7288"/>
    <x v="2"/>
    <s v="Mandalay"/>
    <x v="1"/>
    <x v="1"/>
    <x v="2"/>
    <n v="99.92"/>
    <n v="6"/>
    <n v="29.98"/>
    <n v="629.5"/>
    <x v="62"/>
    <n v="2019"/>
    <x v="1"/>
    <x v="2"/>
    <x v="499"/>
    <x v="0"/>
    <n v="599.52"/>
    <n v="4.7600000000000003E-2"/>
    <n v="29.98"/>
    <n v="7.1"/>
  </r>
  <r>
    <s v="756-93-1854"/>
    <x v="1"/>
    <s v="Naypyitaw"/>
    <x v="0"/>
    <x v="0"/>
    <x v="5"/>
    <n v="83.35"/>
    <n v="2"/>
    <n v="8.34"/>
    <n v="175.04"/>
    <x v="30"/>
    <n v="2019"/>
    <x v="2"/>
    <x v="0"/>
    <x v="500"/>
    <x v="2"/>
    <n v="166.7"/>
    <n v="4.7600000000000003E-2"/>
    <n v="8.34"/>
    <n v="9.5"/>
  </r>
  <r>
    <s v="243-55-8457"/>
    <x v="0"/>
    <s v="Yangon"/>
    <x v="1"/>
    <x v="0"/>
    <x v="4"/>
    <n v="74.44"/>
    <n v="10"/>
    <n v="37.22"/>
    <n v="781.62"/>
    <x v="33"/>
    <n v="2019"/>
    <x v="2"/>
    <x v="5"/>
    <x v="335"/>
    <x v="0"/>
    <n v="744.4"/>
    <n v="4.7600000000000003E-2"/>
    <n v="37.22"/>
    <n v="5.0999999999999996"/>
  </r>
  <r>
    <s v="458-10-8612"/>
    <x v="1"/>
    <s v="Naypyitaw"/>
    <x v="1"/>
    <x v="1"/>
    <x v="0"/>
    <n v="64.08"/>
    <n v="7"/>
    <n v="22.43"/>
    <n v="470.99"/>
    <x v="40"/>
    <n v="2019"/>
    <x v="0"/>
    <x v="2"/>
    <x v="62"/>
    <x v="0"/>
    <n v="448.56"/>
    <n v="4.7600000000000003E-2"/>
    <n v="22.43"/>
    <n v="7.6"/>
  </r>
  <r>
    <s v="501-61-1753"/>
    <x v="2"/>
    <s v="Mandalay"/>
    <x v="1"/>
    <x v="0"/>
    <x v="2"/>
    <n v="63.15"/>
    <n v="6"/>
    <n v="18.95"/>
    <n v="397.85"/>
    <x v="75"/>
    <n v="2019"/>
    <x v="0"/>
    <x v="4"/>
    <x v="181"/>
    <x v="0"/>
    <n v="378.9"/>
    <n v="4.7600000000000003E-2"/>
    <n v="18.95"/>
    <n v="9.8000000000000007"/>
  </r>
  <r>
    <s v="235-06-8510"/>
    <x v="1"/>
    <s v="Naypyitaw"/>
    <x v="0"/>
    <x v="1"/>
    <x v="2"/>
    <n v="85.72"/>
    <n v="3"/>
    <n v="12.86"/>
    <n v="270.02"/>
    <x v="46"/>
    <n v="2019"/>
    <x v="0"/>
    <x v="4"/>
    <x v="123"/>
    <x v="0"/>
    <n v="257.16000000000003"/>
    <n v="4.7600000000000003E-2"/>
    <n v="12.86"/>
    <n v="5.0999999999999996"/>
  </r>
  <r>
    <s v="433-08-7822"/>
    <x v="1"/>
    <s v="Naypyitaw"/>
    <x v="1"/>
    <x v="0"/>
    <x v="0"/>
    <n v="78.89"/>
    <n v="7"/>
    <n v="27.61"/>
    <n v="579.84"/>
    <x v="0"/>
    <n v="2019"/>
    <x v="0"/>
    <x v="0"/>
    <x v="28"/>
    <x v="0"/>
    <n v="552.23"/>
    <n v="4.7600000000000003E-2"/>
    <n v="27.61"/>
    <n v="7.5"/>
  </r>
  <r>
    <s v="361-85-2571"/>
    <x v="0"/>
    <s v="Yangon"/>
    <x v="1"/>
    <x v="0"/>
    <x v="3"/>
    <n v="89.48"/>
    <n v="5"/>
    <n v="22.37"/>
    <n v="469.77"/>
    <x v="73"/>
    <n v="2019"/>
    <x v="1"/>
    <x v="0"/>
    <x v="392"/>
    <x v="1"/>
    <n v="447.4"/>
    <n v="4.7600000000000003E-2"/>
    <n v="22.37"/>
    <n v="7.4"/>
  </r>
  <r>
    <s v="131-70-8179"/>
    <x v="0"/>
    <s v="Yangon"/>
    <x v="0"/>
    <x v="0"/>
    <x v="0"/>
    <n v="92.09"/>
    <n v="3"/>
    <n v="13.81"/>
    <n v="290.08"/>
    <x v="21"/>
    <n v="2019"/>
    <x v="2"/>
    <x v="2"/>
    <x v="501"/>
    <x v="1"/>
    <n v="276.27"/>
    <n v="4.7600000000000003E-2"/>
    <n v="13.81"/>
    <n v="4.2"/>
  </r>
  <r>
    <s v="500-02-2261"/>
    <x v="1"/>
    <s v="Naypyitaw"/>
    <x v="1"/>
    <x v="0"/>
    <x v="4"/>
    <n v="57.29"/>
    <n v="6"/>
    <n v="17.190000000000001"/>
    <n v="360.93"/>
    <x v="76"/>
    <n v="2019"/>
    <x v="1"/>
    <x v="4"/>
    <x v="72"/>
    <x v="0"/>
    <n v="343.74"/>
    <n v="4.7600000000000003E-2"/>
    <n v="17.190000000000001"/>
    <n v="5.9"/>
  </r>
  <r>
    <s v="720-72-2436"/>
    <x v="0"/>
    <s v="Yangon"/>
    <x v="1"/>
    <x v="1"/>
    <x v="4"/>
    <n v="66.52"/>
    <n v="4"/>
    <n v="13.3"/>
    <n v="279.38"/>
    <x v="22"/>
    <n v="2019"/>
    <x v="1"/>
    <x v="0"/>
    <x v="92"/>
    <x v="0"/>
    <n v="266.08"/>
    <n v="4.7600000000000003E-2"/>
    <n v="13.3"/>
    <n v="6.9"/>
  </r>
  <r>
    <s v="702-83-5291"/>
    <x v="1"/>
    <s v="Naypyitaw"/>
    <x v="0"/>
    <x v="1"/>
    <x v="5"/>
    <n v="99.82"/>
    <n v="9"/>
    <n v="44.92"/>
    <n v="943.3"/>
    <x v="39"/>
    <n v="2019"/>
    <x v="1"/>
    <x v="5"/>
    <x v="100"/>
    <x v="1"/>
    <n v="898.38"/>
    <n v="4.7600000000000003E-2"/>
    <n v="44.92"/>
    <n v="6.6"/>
  </r>
  <r>
    <s v="809-69-9497"/>
    <x v="0"/>
    <s v="Yangon"/>
    <x v="1"/>
    <x v="0"/>
    <x v="2"/>
    <n v="45.68"/>
    <n v="10"/>
    <n v="22.84"/>
    <n v="479.64"/>
    <x v="64"/>
    <n v="2019"/>
    <x v="0"/>
    <x v="0"/>
    <x v="171"/>
    <x v="0"/>
    <n v="456.8"/>
    <n v="4.7600000000000003E-2"/>
    <n v="22.84"/>
    <n v="5.7"/>
  </r>
  <r>
    <s v="449-16-6770"/>
    <x v="0"/>
    <s v="Yangon"/>
    <x v="1"/>
    <x v="1"/>
    <x v="0"/>
    <n v="50.79"/>
    <n v="5"/>
    <n v="12.7"/>
    <n v="266.64999999999998"/>
    <x v="88"/>
    <n v="2019"/>
    <x v="2"/>
    <x v="6"/>
    <x v="222"/>
    <x v="2"/>
    <n v="253.95"/>
    <n v="4.7600000000000003E-2"/>
    <n v="12.7"/>
    <n v="5.3"/>
  </r>
  <r>
    <s v="333-23-2632"/>
    <x v="0"/>
    <s v="Yangon"/>
    <x v="0"/>
    <x v="1"/>
    <x v="0"/>
    <n v="10.08"/>
    <n v="7"/>
    <n v="3.53"/>
    <n v="74.09"/>
    <x v="61"/>
    <n v="2019"/>
    <x v="1"/>
    <x v="4"/>
    <x v="253"/>
    <x v="1"/>
    <n v="70.56"/>
    <n v="4.7600000000000003E-2"/>
    <n v="3.53"/>
    <n v="4.2"/>
  </r>
  <r>
    <s v="489-82-1237"/>
    <x v="0"/>
    <s v="Yangon"/>
    <x v="1"/>
    <x v="0"/>
    <x v="1"/>
    <n v="93.88"/>
    <n v="7"/>
    <n v="32.86"/>
    <n v="690.02"/>
    <x v="0"/>
    <n v="2019"/>
    <x v="0"/>
    <x v="0"/>
    <x v="159"/>
    <x v="2"/>
    <n v="657.16"/>
    <n v="4.7600000000000003E-2"/>
    <n v="32.86"/>
    <n v="7.3"/>
  </r>
  <r>
    <s v="859-97-6048"/>
    <x v="1"/>
    <s v="Naypyitaw"/>
    <x v="0"/>
    <x v="1"/>
    <x v="1"/>
    <n v="84.25"/>
    <n v="2"/>
    <n v="8.43"/>
    <n v="176.93"/>
    <x v="58"/>
    <n v="2019"/>
    <x v="1"/>
    <x v="6"/>
    <x v="385"/>
    <x v="2"/>
    <n v="168.5"/>
    <n v="4.7600000000000003E-2"/>
    <n v="8.43"/>
    <n v="5.3"/>
  </r>
  <r>
    <s v="676-10-2200"/>
    <x v="2"/>
    <s v="Mandalay"/>
    <x v="0"/>
    <x v="1"/>
    <x v="5"/>
    <n v="53.78"/>
    <n v="1"/>
    <n v="2.69"/>
    <n v="56.47"/>
    <x v="36"/>
    <n v="2019"/>
    <x v="2"/>
    <x v="2"/>
    <x v="430"/>
    <x v="0"/>
    <n v="53.78"/>
    <n v="4.7600000000000003E-2"/>
    <n v="2.69"/>
    <n v="4.7"/>
  </r>
  <r>
    <s v="373-88-1424"/>
    <x v="1"/>
    <s v="Naypyitaw"/>
    <x v="0"/>
    <x v="1"/>
    <x v="2"/>
    <n v="35.81"/>
    <n v="5"/>
    <n v="8.9499999999999993"/>
    <n v="188"/>
    <x v="10"/>
    <n v="2019"/>
    <x v="2"/>
    <x v="5"/>
    <x v="114"/>
    <x v="0"/>
    <n v="179.05"/>
    <n v="4.7600000000000003E-2"/>
    <n v="8.9499999999999993"/>
    <n v="7.9"/>
  </r>
  <r>
    <s v="365-16-4334"/>
    <x v="2"/>
    <s v="Mandalay"/>
    <x v="1"/>
    <x v="0"/>
    <x v="4"/>
    <n v="26.43"/>
    <n v="8"/>
    <n v="10.57"/>
    <n v="222.01"/>
    <x v="7"/>
    <n v="2019"/>
    <x v="2"/>
    <x v="2"/>
    <x v="442"/>
    <x v="0"/>
    <n v="211.44"/>
    <n v="4.7600000000000003E-2"/>
    <n v="10.57"/>
    <n v="8.9"/>
  </r>
  <r>
    <s v="503-21-4385"/>
    <x v="2"/>
    <s v="Mandalay"/>
    <x v="0"/>
    <x v="1"/>
    <x v="0"/>
    <n v="39.909999999999997"/>
    <n v="3"/>
    <n v="5.99"/>
    <n v="125.72"/>
    <x v="81"/>
    <n v="2019"/>
    <x v="2"/>
    <x v="4"/>
    <x v="343"/>
    <x v="0"/>
    <n v="119.73"/>
    <n v="4.7600000000000003E-2"/>
    <n v="5.99"/>
    <n v="9.3000000000000007"/>
  </r>
  <r>
    <s v="305-89-2768"/>
    <x v="2"/>
    <s v="Mandalay"/>
    <x v="0"/>
    <x v="0"/>
    <x v="2"/>
    <n v="21.9"/>
    <n v="3"/>
    <n v="3.29"/>
    <n v="68.989999999999995"/>
    <x v="51"/>
    <n v="2019"/>
    <x v="0"/>
    <x v="5"/>
    <x v="362"/>
    <x v="0"/>
    <n v="65.7"/>
    <n v="4.7600000000000003E-2"/>
    <n v="3.29"/>
    <n v="4.7"/>
  </r>
  <r>
    <s v="574-80-1489"/>
    <x v="2"/>
    <s v="Mandalay"/>
    <x v="0"/>
    <x v="0"/>
    <x v="4"/>
    <n v="62.85"/>
    <n v="4"/>
    <n v="12.57"/>
    <n v="263.97000000000003"/>
    <x v="6"/>
    <n v="2019"/>
    <x v="2"/>
    <x v="3"/>
    <x v="93"/>
    <x v="0"/>
    <n v="251.4"/>
    <n v="4.7600000000000003E-2"/>
    <n v="12.57"/>
    <n v="8.6999999999999993"/>
  </r>
  <r>
    <s v="784-08-0310"/>
    <x v="1"/>
    <s v="Naypyitaw"/>
    <x v="0"/>
    <x v="0"/>
    <x v="4"/>
    <n v="21.04"/>
    <n v="4"/>
    <n v="4.21"/>
    <n v="88.37"/>
    <x v="50"/>
    <n v="2019"/>
    <x v="0"/>
    <x v="2"/>
    <x v="139"/>
    <x v="1"/>
    <n v="84.16"/>
    <n v="4.7600000000000003E-2"/>
    <n v="4.21"/>
    <n v="7.6"/>
  </r>
  <r>
    <s v="200-40-6154"/>
    <x v="2"/>
    <s v="Mandalay"/>
    <x v="0"/>
    <x v="1"/>
    <x v="2"/>
    <n v="65.91"/>
    <n v="6"/>
    <n v="19.77"/>
    <n v="415.23"/>
    <x v="57"/>
    <n v="2019"/>
    <x v="2"/>
    <x v="0"/>
    <x v="393"/>
    <x v="1"/>
    <n v="395.46"/>
    <n v="4.7600000000000003E-2"/>
    <n v="19.77"/>
    <n v="5.7"/>
  </r>
  <r>
    <s v="846-10-0341"/>
    <x v="0"/>
    <s v="Yangon"/>
    <x v="1"/>
    <x v="0"/>
    <x v="5"/>
    <n v="42.57"/>
    <n v="7"/>
    <n v="14.9"/>
    <n v="312.89"/>
    <x v="47"/>
    <n v="2019"/>
    <x v="0"/>
    <x v="2"/>
    <x v="159"/>
    <x v="1"/>
    <n v="297.99"/>
    <n v="4.7600000000000003E-2"/>
    <n v="14.9"/>
    <n v="6.8"/>
  </r>
  <r>
    <s v="577-34-7579"/>
    <x v="1"/>
    <s v="Naypyitaw"/>
    <x v="0"/>
    <x v="1"/>
    <x v="4"/>
    <n v="50.49"/>
    <n v="9"/>
    <n v="22.72"/>
    <n v="477.13"/>
    <x v="8"/>
    <n v="2019"/>
    <x v="0"/>
    <x v="4"/>
    <x v="361"/>
    <x v="1"/>
    <n v="454.41"/>
    <n v="4.7600000000000003E-2"/>
    <n v="22.72"/>
    <n v="5.4"/>
  </r>
  <r>
    <s v="430-02-3888"/>
    <x v="2"/>
    <s v="Mandalay"/>
    <x v="1"/>
    <x v="1"/>
    <x v="1"/>
    <n v="46.02"/>
    <n v="6"/>
    <n v="13.81"/>
    <n v="289.93"/>
    <x v="13"/>
    <n v="2019"/>
    <x v="2"/>
    <x v="4"/>
    <x v="57"/>
    <x v="1"/>
    <n v="276.12"/>
    <n v="4.7600000000000003E-2"/>
    <n v="13.81"/>
    <n v="7.1"/>
  </r>
  <r>
    <s v="867-47-1948"/>
    <x v="1"/>
    <s v="Naypyitaw"/>
    <x v="1"/>
    <x v="0"/>
    <x v="2"/>
    <n v="15.8"/>
    <n v="10"/>
    <n v="7.9"/>
    <n v="165.9"/>
    <x v="51"/>
    <n v="2019"/>
    <x v="0"/>
    <x v="5"/>
    <x v="348"/>
    <x v="1"/>
    <n v="158"/>
    <n v="4.7600000000000003E-2"/>
    <n v="7.9"/>
    <n v="7.8"/>
  </r>
  <r>
    <s v="384-59-6655"/>
    <x v="0"/>
    <s v="Yangon"/>
    <x v="0"/>
    <x v="0"/>
    <x v="4"/>
    <n v="98.66"/>
    <n v="9"/>
    <n v="44.4"/>
    <n v="932.34"/>
    <x v="88"/>
    <n v="2019"/>
    <x v="2"/>
    <x v="6"/>
    <x v="133"/>
    <x v="1"/>
    <n v="887.94"/>
    <n v="4.7600000000000003E-2"/>
    <n v="44.4"/>
    <n v="8.4"/>
  </r>
  <r>
    <s v="256-58-3609"/>
    <x v="1"/>
    <s v="Naypyitaw"/>
    <x v="0"/>
    <x v="1"/>
    <x v="5"/>
    <n v="91.98"/>
    <n v="1"/>
    <n v="4.5999999999999996"/>
    <n v="96.58"/>
    <x v="79"/>
    <n v="2019"/>
    <x v="1"/>
    <x v="3"/>
    <x v="406"/>
    <x v="1"/>
    <n v="91.98"/>
    <n v="4.7600000000000003E-2"/>
    <n v="4.5999999999999996"/>
    <n v="9.8000000000000007"/>
  </r>
  <r>
    <s v="324-92-3863"/>
    <x v="0"/>
    <s v="Yangon"/>
    <x v="0"/>
    <x v="1"/>
    <x v="1"/>
    <n v="20.89"/>
    <n v="2"/>
    <n v="2.09"/>
    <n v="43.87"/>
    <x v="63"/>
    <n v="2019"/>
    <x v="2"/>
    <x v="6"/>
    <x v="40"/>
    <x v="1"/>
    <n v="41.78"/>
    <n v="4.7600000000000003E-2"/>
    <n v="2.09"/>
    <n v="9.8000000000000007"/>
  </r>
  <r>
    <s v="593-08-5916"/>
    <x v="0"/>
    <s v="Yangon"/>
    <x v="1"/>
    <x v="0"/>
    <x v="5"/>
    <n v="15.5"/>
    <n v="1"/>
    <n v="0.78"/>
    <n v="16.28"/>
    <x v="35"/>
    <n v="2019"/>
    <x v="1"/>
    <x v="6"/>
    <x v="502"/>
    <x v="2"/>
    <n v="15.5"/>
    <n v="4.7600000000000003E-2"/>
    <n v="0.78"/>
    <n v="7.4"/>
  </r>
  <r>
    <s v="364-34-2972"/>
    <x v="1"/>
    <s v="Naypyitaw"/>
    <x v="0"/>
    <x v="1"/>
    <x v="1"/>
    <n v="96.82"/>
    <n v="3"/>
    <n v="14.52"/>
    <n v="304.98"/>
    <x v="73"/>
    <n v="2019"/>
    <x v="1"/>
    <x v="0"/>
    <x v="291"/>
    <x v="1"/>
    <n v="290.45999999999998"/>
    <n v="4.7600000000000003E-2"/>
    <n v="14.52"/>
    <n v="6.7"/>
  </r>
  <r>
    <s v="794-42-3736"/>
    <x v="2"/>
    <s v="Mandalay"/>
    <x v="1"/>
    <x v="1"/>
    <x v="4"/>
    <n v="33.33"/>
    <n v="2"/>
    <n v="3.33"/>
    <n v="69.989999999999995"/>
    <x v="53"/>
    <n v="2019"/>
    <x v="0"/>
    <x v="0"/>
    <x v="400"/>
    <x v="2"/>
    <n v="66.66"/>
    <n v="4.7600000000000003E-2"/>
    <n v="3.33"/>
    <n v="6.4"/>
  </r>
  <r>
    <s v="172-42-8274"/>
    <x v="2"/>
    <s v="Mandalay"/>
    <x v="1"/>
    <x v="0"/>
    <x v="1"/>
    <n v="38.270000000000003"/>
    <n v="2"/>
    <n v="3.83"/>
    <n v="80.37"/>
    <x v="22"/>
    <n v="2019"/>
    <x v="1"/>
    <x v="0"/>
    <x v="503"/>
    <x v="2"/>
    <n v="76.540000000000006"/>
    <n v="4.7600000000000003E-2"/>
    <n v="3.83"/>
    <n v="5.8"/>
  </r>
  <r>
    <s v="558-60-5016"/>
    <x v="0"/>
    <s v="Yangon"/>
    <x v="1"/>
    <x v="0"/>
    <x v="2"/>
    <n v="33.299999999999997"/>
    <n v="9"/>
    <n v="14.99"/>
    <n v="314.69"/>
    <x v="31"/>
    <n v="2019"/>
    <x v="1"/>
    <x v="3"/>
    <x v="398"/>
    <x v="0"/>
    <n v="299.7"/>
    <n v="4.7600000000000003E-2"/>
    <n v="14.99"/>
    <n v="7.2"/>
  </r>
  <r>
    <s v="195-06-0432"/>
    <x v="0"/>
    <s v="Yangon"/>
    <x v="0"/>
    <x v="1"/>
    <x v="2"/>
    <n v="81.010000000000005"/>
    <n v="3"/>
    <n v="12.15"/>
    <n v="255.18"/>
    <x v="50"/>
    <n v="2019"/>
    <x v="0"/>
    <x v="2"/>
    <x v="197"/>
    <x v="2"/>
    <n v="243.03"/>
    <n v="4.7600000000000003E-2"/>
    <n v="12.15"/>
    <n v="9.3000000000000007"/>
  </r>
  <r>
    <s v="605-03-2706"/>
    <x v="0"/>
    <s v="Yangon"/>
    <x v="1"/>
    <x v="0"/>
    <x v="0"/>
    <n v="15.8"/>
    <n v="3"/>
    <n v="2.37"/>
    <n v="49.77"/>
    <x v="5"/>
    <n v="2019"/>
    <x v="1"/>
    <x v="3"/>
    <x v="454"/>
    <x v="1"/>
    <n v="47.4"/>
    <n v="4.7600000000000003E-2"/>
    <n v="2.37"/>
    <n v="9.5"/>
  </r>
  <r>
    <s v="214-30-2776"/>
    <x v="2"/>
    <s v="Mandalay"/>
    <x v="0"/>
    <x v="0"/>
    <x v="1"/>
    <n v="34.49"/>
    <n v="5"/>
    <n v="8.6199999999999992"/>
    <n v="181.07"/>
    <x v="16"/>
    <n v="2019"/>
    <x v="1"/>
    <x v="3"/>
    <x v="143"/>
    <x v="2"/>
    <n v="172.45"/>
    <n v="4.7600000000000003E-2"/>
    <n v="8.6199999999999992"/>
    <n v="9"/>
  </r>
  <r>
    <s v="746-04-1077"/>
    <x v="2"/>
    <s v="Mandalay"/>
    <x v="0"/>
    <x v="0"/>
    <x v="4"/>
    <n v="84.63"/>
    <n v="10"/>
    <n v="42.32"/>
    <n v="888.62"/>
    <x v="17"/>
    <n v="2019"/>
    <x v="0"/>
    <x v="6"/>
    <x v="150"/>
    <x v="2"/>
    <n v="846.3"/>
    <n v="4.7600000000000003E-2"/>
    <n v="42.32"/>
    <n v="9"/>
  </r>
  <r>
    <s v="448-34-8700"/>
    <x v="2"/>
    <s v="Mandalay"/>
    <x v="0"/>
    <x v="1"/>
    <x v="2"/>
    <n v="36.909999999999997"/>
    <n v="7"/>
    <n v="12.92"/>
    <n v="271.29000000000002"/>
    <x v="34"/>
    <n v="2019"/>
    <x v="2"/>
    <x v="2"/>
    <x v="477"/>
    <x v="0"/>
    <n v="258.37"/>
    <n v="4.7600000000000003E-2"/>
    <n v="12.92"/>
    <n v="6.7"/>
  </r>
  <r>
    <s v="452-04-8808"/>
    <x v="2"/>
    <s v="Mandalay"/>
    <x v="1"/>
    <x v="1"/>
    <x v="1"/>
    <n v="87.08"/>
    <n v="7"/>
    <n v="30.48"/>
    <n v="640.04"/>
    <x v="53"/>
    <n v="2019"/>
    <x v="0"/>
    <x v="0"/>
    <x v="504"/>
    <x v="1"/>
    <n v="609.55999999999995"/>
    <n v="4.7600000000000003E-2"/>
    <n v="30.48"/>
    <n v="5.5"/>
  </r>
  <r>
    <s v="531-56-4728"/>
    <x v="0"/>
    <s v="Yangon"/>
    <x v="1"/>
    <x v="1"/>
    <x v="2"/>
    <n v="80.08"/>
    <n v="3"/>
    <n v="12.01"/>
    <n v="252.25"/>
    <x v="48"/>
    <n v="2019"/>
    <x v="2"/>
    <x v="3"/>
    <x v="406"/>
    <x v="1"/>
    <n v="240.24"/>
    <n v="4.7600000000000003E-2"/>
    <n v="12.01"/>
    <n v="5.4"/>
  </r>
  <r>
    <s v="744-82-9138"/>
    <x v="1"/>
    <s v="Naypyitaw"/>
    <x v="1"/>
    <x v="1"/>
    <x v="5"/>
    <n v="86.13"/>
    <n v="2"/>
    <n v="8.61"/>
    <n v="180.87"/>
    <x v="13"/>
    <n v="2019"/>
    <x v="2"/>
    <x v="4"/>
    <x v="422"/>
    <x v="1"/>
    <n v="172.26"/>
    <n v="4.7600000000000003E-2"/>
    <n v="8.61"/>
    <n v="8.1999999999999993"/>
  </r>
  <r>
    <s v="883-69-1285"/>
    <x v="2"/>
    <s v="Mandalay"/>
    <x v="0"/>
    <x v="1"/>
    <x v="5"/>
    <n v="49.92"/>
    <n v="2"/>
    <n v="4.99"/>
    <n v="104.83"/>
    <x v="43"/>
    <n v="2019"/>
    <x v="1"/>
    <x v="5"/>
    <x v="479"/>
    <x v="2"/>
    <n v="99.84"/>
    <n v="4.7600000000000003E-2"/>
    <n v="4.99"/>
    <n v="7"/>
  </r>
  <r>
    <s v="221-25-5073"/>
    <x v="0"/>
    <s v="Yangon"/>
    <x v="1"/>
    <x v="0"/>
    <x v="4"/>
    <n v="74.66"/>
    <n v="4"/>
    <n v="14.93"/>
    <n v="313.57"/>
    <x v="31"/>
    <n v="2019"/>
    <x v="1"/>
    <x v="3"/>
    <x v="17"/>
    <x v="1"/>
    <n v="298.64"/>
    <n v="4.7600000000000003E-2"/>
    <n v="14.93"/>
    <n v="8.5"/>
  </r>
  <r>
    <s v="518-71-6847"/>
    <x v="2"/>
    <s v="Mandalay"/>
    <x v="0"/>
    <x v="1"/>
    <x v="4"/>
    <n v="26.6"/>
    <n v="6"/>
    <n v="7.98"/>
    <n v="167.58"/>
    <x v="84"/>
    <n v="2019"/>
    <x v="2"/>
    <x v="6"/>
    <x v="50"/>
    <x v="0"/>
    <n v="159.6"/>
    <n v="4.7600000000000003E-2"/>
    <n v="7.98"/>
    <n v="4.9000000000000004"/>
  </r>
  <r>
    <s v="156-20-0370"/>
    <x v="2"/>
    <s v="Mandalay"/>
    <x v="1"/>
    <x v="0"/>
    <x v="1"/>
    <n v="25.45"/>
    <n v="1"/>
    <n v="1.27"/>
    <n v="26.72"/>
    <x v="24"/>
    <n v="2019"/>
    <x v="1"/>
    <x v="2"/>
    <x v="397"/>
    <x v="2"/>
    <n v="25.45"/>
    <n v="4.7600000000000003E-2"/>
    <n v="1.27"/>
    <n v="5.0999999999999996"/>
  </r>
  <r>
    <s v="151-33-7434"/>
    <x v="2"/>
    <s v="Mandalay"/>
    <x v="1"/>
    <x v="0"/>
    <x v="4"/>
    <n v="67.77"/>
    <n v="1"/>
    <n v="3.39"/>
    <n v="71.16"/>
    <x v="87"/>
    <n v="2019"/>
    <x v="2"/>
    <x v="3"/>
    <x v="413"/>
    <x v="2"/>
    <n v="67.77"/>
    <n v="4.7600000000000003E-2"/>
    <n v="3.39"/>
    <n v="6.5"/>
  </r>
  <r>
    <s v="728-47-9078"/>
    <x v="1"/>
    <s v="Naypyitaw"/>
    <x v="0"/>
    <x v="1"/>
    <x v="4"/>
    <n v="59.59"/>
    <n v="4"/>
    <n v="11.92"/>
    <n v="250.28"/>
    <x v="64"/>
    <n v="2019"/>
    <x v="0"/>
    <x v="0"/>
    <x v="69"/>
    <x v="1"/>
    <n v="238.36"/>
    <n v="4.7600000000000003E-2"/>
    <n v="11.92"/>
    <n v="9.8000000000000007"/>
  </r>
  <r>
    <s v="809-46-1866"/>
    <x v="0"/>
    <s v="Yangon"/>
    <x v="1"/>
    <x v="1"/>
    <x v="0"/>
    <n v="58.15"/>
    <n v="4"/>
    <n v="11.63"/>
    <n v="244.23"/>
    <x v="54"/>
    <n v="2019"/>
    <x v="0"/>
    <x v="5"/>
    <x v="292"/>
    <x v="1"/>
    <n v="232.6"/>
    <n v="4.7600000000000003E-2"/>
    <n v="11.63"/>
    <n v="8.4"/>
  </r>
  <r>
    <s v="139-32-4183"/>
    <x v="0"/>
    <s v="Yangon"/>
    <x v="0"/>
    <x v="0"/>
    <x v="3"/>
    <n v="97.48"/>
    <n v="9"/>
    <n v="43.87"/>
    <n v="921.19"/>
    <x v="86"/>
    <n v="2019"/>
    <x v="1"/>
    <x v="4"/>
    <x v="401"/>
    <x v="0"/>
    <n v="877.32"/>
    <n v="4.7600000000000003E-2"/>
    <n v="43.87"/>
    <n v="7.4"/>
  </r>
  <r>
    <s v="148-41-7930"/>
    <x v="1"/>
    <s v="Naypyitaw"/>
    <x v="1"/>
    <x v="1"/>
    <x v="0"/>
    <n v="99.96"/>
    <n v="7"/>
    <n v="34.99"/>
    <n v="734.71"/>
    <x v="54"/>
    <n v="2019"/>
    <x v="0"/>
    <x v="5"/>
    <x v="373"/>
    <x v="1"/>
    <n v="699.72"/>
    <n v="4.7600000000000003E-2"/>
    <n v="34.99"/>
    <n v="6.1"/>
  </r>
  <r>
    <s v="189-40-5216"/>
    <x v="1"/>
    <s v="Naypyitaw"/>
    <x v="1"/>
    <x v="1"/>
    <x v="1"/>
    <n v="96.37"/>
    <n v="7"/>
    <n v="33.729999999999997"/>
    <n v="708.32"/>
    <x v="51"/>
    <n v="2019"/>
    <x v="0"/>
    <x v="5"/>
    <x v="335"/>
    <x v="1"/>
    <n v="674.59"/>
    <n v="4.7600000000000003E-2"/>
    <n v="33.729999999999997"/>
    <n v="6"/>
  </r>
  <r>
    <s v="374-38-5555"/>
    <x v="2"/>
    <s v="Mandalay"/>
    <x v="1"/>
    <x v="0"/>
    <x v="5"/>
    <n v="63.71"/>
    <n v="5"/>
    <n v="15.93"/>
    <n v="334.48"/>
    <x v="13"/>
    <n v="2019"/>
    <x v="2"/>
    <x v="4"/>
    <x v="171"/>
    <x v="0"/>
    <n v="318.55"/>
    <n v="4.7600000000000003E-2"/>
    <n v="15.93"/>
    <n v="8.5"/>
  </r>
  <r>
    <s v="764-44-8999"/>
    <x v="2"/>
    <s v="Mandalay"/>
    <x v="1"/>
    <x v="0"/>
    <x v="0"/>
    <n v="14.76"/>
    <n v="2"/>
    <n v="1.48"/>
    <n v="31"/>
    <x v="67"/>
    <n v="2019"/>
    <x v="2"/>
    <x v="3"/>
    <x v="51"/>
    <x v="0"/>
    <n v="29.52"/>
    <n v="4.7600000000000003E-2"/>
    <n v="1.48"/>
    <n v="4.3"/>
  </r>
  <r>
    <s v="552-44-5977"/>
    <x v="2"/>
    <s v="Mandalay"/>
    <x v="0"/>
    <x v="1"/>
    <x v="0"/>
    <n v="62"/>
    <n v="8"/>
    <n v="24.8"/>
    <n v="520.79999999999995"/>
    <x v="75"/>
    <n v="2019"/>
    <x v="0"/>
    <x v="4"/>
    <x v="168"/>
    <x v="2"/>
    <n v="496"/>
    <n v="4.7600000000000003E-2"/>
    <n v="24.8"/>
    <n v="6.2"/>
  </r>
  <r>
    <s v="267-62-7380"/>
    <x v="1"/>
    <s v="Naypyitaw"/>
    <x v="0"/>
    <x v="1"/>
    <x v="1"/>
    <n v="82.34"/>
    <n v="10"/>
    <n v="41.17"/>
    <n v="864.57"/>
    <x v="14"/>
    <n v="2019"/>
    <x v="1"/>
    <x v="1"/>
    <x v="505"/>
    <x v="0"/>
    <n v="823.4"/>
    <n v="4.7600000000000003E-2"/>
    <n v="41.17"/>
    <n v="4.3"/>
  </r>
  <r>
    <s v="430-53-4718"/>
    <x v="2"/>
    <s v="Mandalay"/>
    <x v="0"/>
    <x v="1"/>
    <x v="0"/>
    <n v="75.37"/>
    <n v="8"/>
    <n v="30.15"/>
    <n v="633.11"/>
    <x v="26"/>
    <n v="2019"/>
    <x v="0"/>
    <x v="3"/>
    <x v="52"/>
    <x v="2"/>
    <n v="602.96"/>
    <n v="4.7600000000000003E-2"/>
    <n v="30.15"/>
    <n v="8.4"/>
  </r>
  <r>
    <s v="886-18-2897"/>
    <x v="0"/>
    <s v="Yangon"/>
    <x v="1"/>
    <x v="0"/>
    <x v="4"/>
    <n v="56.56"/>
    <n v="5"/>
    <n v="14.14"/>
    <n v="296.94"/>
    <x v="23"/>
    <n v="2019"/>
    <x v="1"/>
    <x v="1"/>
    <x v="216"/>
    <x v="2"/>
    <n v="282.8"/>
    <n v="4.7600000000000003E-2"/>
    <n v="14.14"/>
    <n v="4.5"/>
  </r>
  <r>
    <s v="602-16-6955"/>
    <x v="2"/>
    <s v="Mandalay"/>
    <x v="1"/>
    <x v="0"/>
    <x v="3"/>
    <n v="76.599999999999994"/>
    <n v="10"/>
    <n v="38.299999999999997"/>
    <n v="804.3"/>
    <x v="46"/>
    <n v="2019"/>
    <x v="0"/>
    <x v="4"/>
    <x v="397"/>
    <x v="0"/>
    <n v="766"/>
    <n v="4.7600000000000003E-2"/>
    <n v="38.299999999999997"/>
    <n v="6"/>
  </r>
  <r>
    <s v="745-74-0715"/>
    <x v="0"/>
    <s v="Yangon"/>
    <x v="1"/>
    <x v="1"/>
    <x v="1"/>
    <n v="58.03"/>
    <n v="2"/>
    <n v="5.8"/>
    <n v="121.86"/>
    <x v="24"/>
    <n v="2019"/>
    <x v="1"/>
    <x v="2"/>
    <x v="351"/>
    <x v="0"/>
    <n v="116.06"/>
    <n v="4.7600000000000003E-2"/>
    <n v="5.8"/>
    <n v="8.8000000000000007"/>
  </r>
  <r>
    <s v="690-01-6631"/>
    <x v="2"/>
    <s v="Mandalay"/>
    <x v="1"/>
    <x v="1"/>
    <x v="5"/>
    <n v="17.489999999999998"/>
    <n v="10"/>
    <n v="8.75"/>
    <n v="183.65"/>
    <x v="70"/>
    <n v="2019"/>
    <x v="2"/>
    <x v="1"/>
    <x v="476"/>
    <x v="0"/>
    <n v="174.9"/>
    <n v="4.7600000000000003E-2"/>
    <n v="8.75"/>
    <n v="6.6"/>
  </r>
  <r>
    <s v="652-49-6720"/>
    <x v="1"/>
    <s v="Naypyitaw"/>
    <x v="0"/>
    <x v="0"/>
    <x v="1"/>
    <n v="60.95"/>
    <n v="1"/>
    <n v="3.05"/>
    <n v="64"/>
    <x v="67"/>
    <n v="2019"/>
    <x v="2"/>
    <x v="3"/>
    <x v="335"/>
    <x v="0"/>
    <n v="60.95"/>
    <n v="4.7600000000000003E-2"/>
    <n v="3.05"/>
    <n v="5.9"/>
  </r>
  <r>
    <s v="233-67-5758"/>
    <x v="1"/>
    <s v="Naypyitaw"/>
    <x v="1"/>
    <x v="1"/>
    <x v="0"/>
    <n v="40.35"/>
    <n v="1"/>
    <n v="2.02"/>
    <n v="42.37"/>
    <x v="71"/>
    <n v="2019"/>
    <x v="0"/>
    <x v="6"/>
    <x v="190"/>
    <x v="0"/>
    <n v="40.35"/>
    <n v="4.7600000000000003E-2"/>
    <n v="2.02"/>
    <n v="6.2"/>
  </r>
  <r>
    <s v="303-96-2227"/>
    <x v="2"/>
    <s v="Mandalay"/>
    <x v="1"/>
    <x v="0"/>
    <x v="2"/>
    <n v="97.38"/>
    <n v="10"/>
    <n v="48.69"/>
    <n v="1022.49"/>
    <x v="22"/>
    <n v="2019"/>
    <x v="1"/>
    <x v="0"/>
    <x v="361"/>
    <x v="0"/>
    <n v="973.8"/>
    <n v="4.7600000000000003E-2"/>
    <n v="48.69"/>
    <n v="4.4000000000000004"/>
  </r>
  <r>
    <s v="727-02-1313"/>
    <x v="0"/>
    <s v="Yangon"/>
    <x v="0"/>
    <x v="1"/>
    <x v="4"/>
    <n v="31.84"/>
    <n v="1"/>
    <n v="1.59"/>
    <n v="33.43"/>
    <x v="57"/>
    <n v="2019"/>
    <x v="2"/>
    <x v="0"/>
    <x v="93"/>
    <x v="1"/>
    <n v="31.84"/>
    <n v="4.7600000000000003E-2"/>
    <n v="1.59"/>
    <n v="7.7"/>
  </r>
  <r>
    <s v="347-56-2442"/>
    <x v="0"/>
    <s v="Yangon"/>
    <x v="1"/>
    <x v="1"/>
    <x v="2"/>
    <n v="65.819999999999993"/>
    <n v="1"/>
    <n v="3.29"/>
    <n v="69.11"/>
    <x v="70"/>
    <n v="2019"/>
    <x v="2"/>
    <x v="1"/>
    <x v="439"/>
    <x v="1"/>
    <n v="65.819999999999993"/>
    <n v="4.7600000000000003E-2"/>
    <n v="3.29"/>
    <n v="4.0999999999999996"/>
  </r>
  <r>
    <s v="849-09-3807"/>
    <x v="0"/>
    <s v="Yangon"/>
    <x v="0"/>
    <x v="0"/>
    <x v="5"/>
    <n v="88.34"/>
    <n v="7"/>
    <n v="30.92"/>
    <n v="649.29999999999995"/>
    <x v="67"/>
    <n v="2019"/>
    <x v="2"/>
    <x v="3"/>
    <x v="360"/>
    <x v="1"/>
    <n v="618.38"/>
    <n v="4.7600000000000003E-2"/>
    <n v="30.92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6FB2C-2CBA-4A1A-BD5C-9AFE261942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25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2">
    <field x="1"/>
    <field x="5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Orders by Branch and Product Line" fld="0" subtotal="count" showDataAs="percentOfTotal" baseField="5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4401C-2970-4597-B1EA-A15C7D31C0A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product line">
  <location ref="A15:C22" firstHeaderRow="0" firstDataRow="1" firstDataCol="1"/>
  <pivotFields count="25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dragToRow="0" dragToCol="0" dragToPage="0" showAll="0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% Sales by Product Line" fld="9" showDataAs="percentOfTotal" baseField="5" baseItem="2" numFmtId="10"/>
    <dataField name="Profit by Product Line" fld="24" showDataAs="percentOfTotal" baseField="5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478B9-68BA-47E8-8449-DE4659746D0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branch">
  <location ref="A3:C7" firstHeaderRow="0" firstDataRow="1" firstDataCol="1"/>
  <pivotFields count="25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9" baseField="1" baseItem="0" numFmtId="164"/>
    <dataField name="% Sales by Branch" fld="9" showDataAs="percentOfTotal" baseField="1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CB55F-2590-413C-B067-BD577D4DF03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Weekdays">
  <location ref="A86:B94" firstHeaderRow="1" firstDataRow="1" firstDataCol="1" rowPageCount="1" colPageCount="1"/>
  <pivotFields count="25"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axis="axisPage" showAll="0">
      <items count="4">
        <item x="0"/>
        <item x="2"/>
        <item x="1"/>
        <item t="default"/>
      </items>
    </pivotField>
    <pivotField axis="axisRow" showAll="0" sortType="descending">
      <items count="8">
        <item x="3"/>
        <item x="6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13"/>
  </rowFields>
  <rowItems count="8">
    <i>
      <x v="5"/>
    </i>
    <i>
      <x v="1"/>
    </i>
    <i>
      <x v="3"/>
    </i>
    <i>
      <x v="6"/>
    </i>
    <i>
      <x v="4"/>
    </i>
    <i>
      <x v="2"/>
    </i>
    <i>
      <x/>
    </i>
    <i t="grand">
      <x/>
    </i>
  </rowItems>
  <colItems count="1">
    <i/>
  </colItems>
  <pageFields count="1">
    <pageField fld="12" hier="-1"/>
  </pageFields>
  <dataFields count="1">
    <dataField name="% Sales by Day of Week " fld="9" showDataAs="percentOfTotal" baseField="13" baseItem="3" numFmtId="1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3BFA8-CB50-481B-8C1A-4254FEC00B7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ime">
  <location ref="A104:B116" firstHeaderRow="1" firstDataRow="1" firstDataCol="1" rowPageCount="1" colPageCount="1"/>
  <pivotFields count="25"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axis="axisPage" showAll="0">
      <items count="4">
        <item x="0"/>
        <item x="2"/>
        <item x="1"/>
        <item t="default"/>
      </items>
    </pivotField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name="Months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 sortType="descending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</pivotFields>
  <rowFields count="1">
    <field x="23"/>
  </rowFields>
  <rowItems count="12">
    <i>
      <x v="20"/>
    </i>
    <i>
      <x v="14"/>
    </i>
    <i>
      <x v="11"/>
    </i>
    <i>
      <x v="16"/>
    </i>
    <i>
      <x v="15"/>
    </i>
    <i>
      <x v="12"/>
    </i>
    <i>
      <x v="13"/>
    </i>
    <i>
      <x v="19"/>
    </i>
    <i>
      <x v="17"/>
    </i>
    <i>
      <x v="18"/>
    </i>
    <i>
      <x v="21"/>
    </i>
    <i t="grand">
      <x/>
    </i>
  </rowItems>
  <colItems count="1">
    <i/>
  </colItems>
  <pageFields count="1">
    <pageField fld="12" hier="-1"/>
  </pageFields>
  <dataFields count="1">
    <dataField name="%Sales by Hours of Day" fld="9" showDataAs="percentOfTotal" baseField="23" baseItem="16" numFmtId="10"/>
  </dataFields>
  <formats count="2">
    <format dxfId="3">
      <pivotArea dataOnly="0" labelOnly="1" fieldPosition="0">
        <references count="1">
          <reference field="23" count="11"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2">
      <pivotArea field="12" type="button" dataOnly="0" labelOnly="1" outline="0" axis="axisPage" fieldPosition="0"/>
    </format>
  </formats>
  <conditionalFormats count="1">
    <conditionalFormat priority="2">
      <pivotAreas count="11"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2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2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DE6A2-6F49-42DC-9DBE-7B658B72E64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A41:C44" firstHeaderRow="0" firstDataRow="1" firstDataCol="1"/>
  <pivotFields count="25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by gender" fld="9" baseField="4" baseItem="0" numFmtId="164"/>
    <dataField name="% Sales by Gender" fld="9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A26C9-6441-47E9-A6B8-625AAC99668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ime">
  <location ref="F21:G33" firstHeaderRow="1" firstDataRow="1" firstDataCol="1" rowPageCount="1" colPageCount="1"/>
  <pivotFields count="25"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axis="axisPage" showAll="0">
      <items count="4">
        <item x="0"/>
        <item x="2"/>
        <item x="1"/>
        <item t="default"/>
      </items>
    </pivotField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name="Months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 sortType="descending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</pivotFields>
  <rowFields count="1">
    <field x="23"/>
  </rowFields>
  <rowItems count="12">
    <i>
      <x v="20"/>
    </i>
    <i>
      <x v="14"/>
    </i>
    <i>
      <x v="11"/>
    </i>
    <i>
      <x v="16"/>
    </i>
    <i>
      <x v="15"/>
    </i>
    <i>
      <x v="12"/>
    </i>
    <i>
      <x v="13"/>
    </i>
    <i>
      <x v="19"/>
    </i>
    <i>
      <x v="17"/>
    </i>
    <i>
      <x v="18"/>
    </i>
    <i>
      <x v="21"/>
    </i>
    <i t="grand">
      <x/>
    </i>
  </rowItems>
  <colItems count="1">
    <i/>
  </colItems>
  <pageFields count="1">
    <pageField fld="12" hier="-1"/>
  </pageFields>
  <dataFields count="1">
    <dataField name="%Sales by Hours of Day" fld="9" showDataAs="percentOfTotal" baseField="23" baseItem="16" numFmtId="10"/>
  </dataFields>
  <formats count="2">
    <format dxfId="1">
      <pivotArea dataOnly="0" labelOnly="1" fieldPosition="0">
        <references count="1">
          <reference field="23" count="11"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0">
      <pivotArea field="12" type="button" dataOnly="0" labelOnly="1" outline="0" axis="axisPage" fieldPosition="0"/>
    </format>
  </formats>
  <conditionalFormats count="1">
    <conditionalFormat priority="1">
      <pivotAreas count="11"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2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1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3" count="1">
              <x v="2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E8F0C-EC54-4B72-B215-251882D2602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Weekdays">
  <location ref="F4:G12" firstHeaderRow="1" firstDataRow="1" firstDataCol="1" rowPageCount="1" colPageCount="1"/>
  <pivotFields count="25"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axis="axisPage" showAll="0">
      <items count="4">
        <item x="0"/>
        <item x="2"/>
        <item x="1"/>
        <item t="default"/>
      </items>
    </pivotField>
    <pivotField axis="axisRow" showAll="0" sortType="descending">
      <items count="8">
        <item x="3"/>
        <item x="6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13"/>
  </rowFields>
  <rowItems count="8">
    <i>
      <x v="5"/>
    </i>
    <i>
      <x v="1"/>
    </i>
    <i>
      <x v="3"/>
    </i>
    <i>
      <x v="6"/>
    </i>
    <i>
      <x v="4"/>
    </i>
    <i>
      <x v="2"/>
    </i>
    <i>
      <x/>
    </i>
    <i t="grand">
      <x/>
    </i>
  </rowItems>
  <colItems count="1">
    <i/>
  </colItems>
  <pageFields count="1">
    <pageField fld="12" hier="-1"/>
  </pageFields>
  <dataFields count="1">
    <dataField name="% Sales by Day of Week " fld="9" showDataAs="percentOfTotal" baseField="13" baseItem="3" numFmtId="10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B0B64-F876-4452-8D6A-044F209D1C6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61:B65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2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Number of Orders per Month" fld="0" subtotal="count" showDataAs="percentOfTotal" baseField="21" baseItem="3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DC21AF-4899-4A64-ADD0-639B5C08999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6:B39" firstHeaderRow="1" firstDataRow="1" firstDataCol="1"/>
  <pivotFields count="25">
    <pivotField dataField="1"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invoic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79FFE-03EC-4CB4-9050-A9B80CAC320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76:B80" firstHeaderRow="1" firstDataRow="1" firstDataCol="1"/>
  <pivotFields count="25">
    <pivotField dataField="1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umber of Orders by Payment Method" fld="0" subtotal="count" showDataAs="percentOfTotal" baseField="15" baseItem="1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3CA4C-B454-4B65-9444-C1E55313C4D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11:B123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axis="axisRow"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dragToRow="0" dragToCol="0" dragToPage="0" showAll="0" defaultSubtotal="0"/>
  </pivotFields>
  <rowFields count="3">
    <field x="23"/>
    <field x="22"/>
    <field x="14"/>
  </rowFields>
  <rowItems count="12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Number of Orders by Time" fld="0" subtotal="count" showDataAs="percentOfTotal" baseField="23" baseItem="13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3" count="1" selected="0">
            <x v="1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3" count="1" selected="0">
            <x v="1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3" count="1" selected="0">
            <x v="1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3" count="1" selected="0">
            <x v="14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3" count="1" selected="0">
            <x v="16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0051D-1544-45BC-AAB1-A83F58704F9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8:B51" firstHeaderRow="1" firstDataRow="1" firstDataCol="1"/>
  <pivotFields count="25"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invoic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FE979-3393-4DF5-90A5-E3E93C21BBA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95:B103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axis="axisRow" showAll="0">
      <items count="8">
        <item x="3"/>
        <item x="6"/>
        <item x="5"/>
        <item x="4"/>
        <item x="1"/>
        <item x="0"/>
        <item x="2"/>
        <item t="default"/>
      </items>
    </pivotField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Number of Orders by Weekdays" fld="0" subtotal="count" showDataAs="percentOfTotal" baseField="13" baseItem="4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7C258-9489-49E0-96CB-A154DB695AF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stumer type">
  <location ref="A30:C33" firstHeaderRow="0" firstDataRow="1" firstDataCol="1"/>
  <pivotFields count="2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by costumer type" fld="9" baseField="3" baseItem="0" numFmtId="164"/>
    <dataField name="% Sales by Costumer Type" fld="9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73DFC-9173-43B5-9CFC-9F8A53A59DD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month">
  <location ref="A52:B77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axis="axisRow" showAll="0">
      <items count="8">
        <item x="3"/>
        <item x="6"/>
        <item x="5"/>
        <item x="4"/>
        <item x="1"/>
        <item x="0"/>
        <item x="2"/>
        <item t="default"/>
      </items>
    </pivotField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2">
    <field x="21"/>
    <field x="13"/>
  </rowFields>
  <rowItems count="25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%Sales by Month" fld="9" showDataAs="percentOfTotal" baseField="21" baseItem="2" numFmtId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F3326-C2C6-41EC-8182-90B65C1FAEF6}" name="sales" displayName="sales" ref="A1:U1001" totalsRowShown="0">
  <autoFilter ref="A1:U1001" xr:uid="{198F3326-C2C6-41EC-8182-90B65C1FAEF6}"/>
  <tableColumns count="21">
    <tableColumn id="1" xr3:uid="{465D1364-D1B2-4499-BDE8-408CC7AAB86D}" name="invoice id" dataDxfId="24"/>
    <tableColumn id="2" xr3:uid="{060FB60A-3EE3-44F7-9958-6BE5FA90FC4F}" name="branch" dataDxfId="23"/>
    <tableColumn id="3" xr3:uid="{CE384E8C-6CD6-447B-954C-8FF76CAE15F4}" name="city" dataDxfId="22"/>
    <tableColumn id="4" xr3:uid="{90245445-8C31-4022-A05C-51BF0FBAD3C7}" name="customer type" dataDxfId="21"/>
    <tableColumn id="5" xr3:uid="{5E53F644-AE4E-4206-A951-FEE01A5AD683}" name="gender" dataDxfId="20"/>
    <tableColumn id="6" xr3:uid="{9F720556-D5EC-4776-AFA9-AF280867CCCD}" name="product line" dataDxfId="19"/>
    <tableColumn id="7" xr3:uid="{0DA76AD5-18EA-4888-963A-51DD0A8C40A3}" name="unit price" dataDxfId="18"/>
    <tableColumn id="8" xr3:uid="{A68F3042-D02D-4EF2-A457-44384F0653F6}" name="quantity" dataDxfId="17"/>
    <tableColumn id="9" xr3:uid="{7ECDC8A8-C5A7-49D8-9195-B5236FDFF6C3}" name="tax 5%" dataDxfId="16"/>
    <tableColumn id="10" xr3:uid="{035EA66F-9C02-4AEE-8AFA-44182FC759A8}" name="total" dataDxfId="15"/>
    <tableColumn id="11" xr3:uid="{56F01A38-213B-4D6F-9D74-DE2CD7EACBEE}" name="date" dataDxfId="14"/>
    <tableColumn id="18" xr3:uid="{84036573-2144-4CBA-A969-BADE96D086D8}" name="year" dataDxfId="13">
      <calculatedColumnFormula>YEAR(sales[[#This Row],[date]])</calculatedColumnFormula>
    </tableColumn>
    <tableColumn id="19" xr3:uid="{51644889-9140-47E3-B9D0-A32542D0C900}" name="month" dataDxfId="12">
      <calculatedColumnFormula>TEXT(sales[[#This Row],[date]], "MMM")</calculatedColumnFormula>
    </tableColumn>
    <tableColumn id="20" xr3:uid="{CCA63CFA-4B91-409F-AFA2-093EF1FA3B89}" name="day" dataDxfId="11">
      <calculatedColumnFormula>TEXT(sales[[#This Row],[date]], "ddd")</calculatedColumnFormula>
    </tableColumn>
    <tableColumn id="12" xr3:uid="{F494FAC8-8E06-44AE-8B5F-BFB877C3DDE4}" name="time" dataDxfId="10"/>
    <tableColumn id="13" xr3:uid="{AEF5E0AA-426C-4797-89B7-F3D02718D161}" name="payment" dataDxfId="9"/>
    <tableColumn id="14" xr3:uid="{CF575DC1-6CB1-4198-83B2-44D437570D3A}" name="cogs" dataDxfId="8"/>
    <tableColumn id="15" xr3:uid="{B97487B7-A201-43C9-BE00-D17C2237C4F4}" name="gross margin percentage3" dataDxfId="7" dataCellStyle="Percent"/>
    <tableColumn id="16" xr3:uid="{6FEAB1D5-8FE9-48EF-BE5E-77B30BCACD79}" name="gross income" dataDxfId="6"/>
    <tableColumn id="17" xr3:uid="{C25233CD-3BFD-4C0A-92BA-B388C78FE3F2}" name="rating" dataDxfId="5"/>
    <tableColumn id="21" xr3:uid="{379B847E-3960-4FED-B1F3-829EEDE22E55}" name="profit" dataDxfId="4">
      <calculatedColumnFormula>sales[[#This Row],[total]]-sales[[#This Row],[cogs]]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3081-7B3F-4517-B5ED-17D53E725BDA}">
  <dimension ref="A1:U1001"/>
  <sheetViews>
    <sheetView topLeftCell="E975" workbookViewId="0">
      <selection activeCell="U3" sqref="U3"/>
    </sheetView>
  </sheetViews>
  <sheetFormatPr defaultRowHeight="14.4" x14ac:dyDescent="0.3"/>
  <cols>
    <col min="1" max="1" width="11.33203125" style="2" bestFit="1" customWidth="1"/>
    <col min="2" max="2" width="8.77734375" style="2" customWidth="1"/>
    <col min="3" max="3" width="9.6640625" style="2" bestFit="1" customWidth="1"/>
    <col min="4" max="4" width="15.21875" style="2" customWidth="1"/>
    <col min="5" max="5" width="9" style="2" customWidth="1"/>
    <col min="6" max="6" width="19.109375" style="2" bestFit="1" customWidth="1"/>
    <col min="7" max="7" width="11" style="3" customWidth="1"/>
    <col min="8" max="8" width="10.21875" style="5" customWidth="1"/>
    <col min="9" max="9" width="8.6640625" style="3" customWidth="1"/>
    <col min="10" max="10" width="9.5546875" style="3" bestFit="1" customWidth="1"/>
    <col min="11" max="11" width="9.5546875" style="1" bestFit="1" customWidth="1"/>
    <col min="12" max="14" width="9.5546875" style="5" customWidth="1"/>
    <col min="15" max="15" width="11.33203125" style="6" bestFit="1" customWidth="1"/>
    <col min="16" max="16" width="10.44140625" style="2" customWidth="1"/>
    <col min="17" max="17" width="8.109375" style="3" bestFit="1" customWidth="1"/>
    <col min="18" max="18" width="24.44140625" style="7" customWidth="1"/>
    <col min="19" max="19" width="13.88671875" style="3" customWidth="1"/>
    <col min="20" max="20" width="8.21875" style="4" customWidth="1"/>
  </cols>
  <sheetData>
    <row r="1" spans="1:21" x14ac:dyDescent="0.3">
      <c r="A1" s="2" t="s">
        <v>1022</v>
      </c>
      <c r="B1" s="2" t="s">
        <v>1023</v>
      </c>
      <c r="C1" s="2" t="s">
        <v>1024</v>
      </c>
      <c r="D1" s="2" t="s">
        <v>1025</v>
      </c>
      <c r="E1" s="2" t="s">
        <v>1026</v>
      </c>
      <c r="F1" s="2" t="s">
        <v>1027</v>
      </c>
      <c r="G1" s="3" t="s">
        <v>1028</v>
      </c>
      <c r="H1" s="5" t="s">
        <v>1029</v>
      </c>
      <c r="I1" s="3" t="s">
        <v>1030</v>
      </c>
      <c r="J1" s="3" t="s">
        <v>1031</v>
      </c>
      <c r="K1" s="1" t="s">
        <v>1032</v>
      </c>
      <c r="L1" s="5" t="s">
        <v>1054</v>
      </c>
      <c r="M1" s="5" t="s">
        <v>1055</v>
      </c>
      <c r="N1" s="5" t="s">
        <v>1056</v>
      </c>
      <c r="O1" s="6" t="s">
        <v>1033</v>
      </c>
      <c r="P1" s="2" t="s">
        <v>1034</v>
      </c>
      <c r="Q1" s="3" t="s">
        <v>0</v>
      </c>
      <c r="R1" s="7" t="s">
        <v>1</v>
      </c>
      <c r="S1" s="3" t="s">
        <v>2</v>
      </c>
      <c r="T1" s="4" t="s">
        <v>1035</v>
      </c>
      <c r="U1" t="s">
        <v>1103</v>
      </c>
    </row>
    <row r="2" spans="1:21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3">
        <v>74.69</v>
      </c>
      <c r="H2" s="5">
        <v>7</v>
      </c>
      <c r="I2" s="3">
        <v>26.14</v>
      </c>
      <c r="J2" s="3">
        <v>548.97</v>
      </c>
      <c r="K2" s="1">
        <v>43470</v>
      </c>
      <c r="L2" s="5">
        <f>YEAR(sales[[#This Row],[date]])</f>
        <v>2019</v>
      </c>
      <c r="M2" s="5" t="str">
        <f>TEXT(sales[[#This Row],[date]], "MMM")</f>
        <v>Jan</v>
      </c>
      <c r="N2" s="5" t="str">
        <f>TEXT(sales[[#This Row],[date]], "ddd")</f>
        <v>Sat</v>
      </c>
      <c r="O2" s="6">
        <v>0.54722222222222228</v>
      </c>
      <c r="P2" s="2" t="s">
        <v>9</v>
      </c>
      <c r="Q2" s="3">
        <v>522.83000000000004</v>
      </c>
      <c r="R2" s="7">
        <v>4.7600000000000003E-2</v>
      </c>
      <c r="S2" s="3">
        <v>26.14</v>
      </c>
      <c r="T2" s="4">
        <v>9.1</v>
      </c>
      <c r="U2" s="3">
        <f>sales[[#This Row],[total]]-sales[[#This Row],[cogs]]</f>
        <v>26.139999999999986</v>
      </c>
    </row>
    <row r="3" spans="1:21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7</v>
      </c>
      <c r="F3" s="2" t="s">
        <v>14</v>
      </c>
      <c r="G3" s="3">
        <v>15.28</v>
      </c>
      <c r="H3" s="5">
        <v>5</v>
      </c>
      <c r="I3" s="3">
        <v>3.82</v>
      </c>
      <c r="J3" s="3">
        <v>80.22</v>
      </c>
      <c r="K3" s="1">
        <v>43532</v>
      </c>
      <c r="L3" s="5">
        <f>YEAR(sales[[#This Row],[date]])</f>
        <v>2019</v>
      </c>
      <c r="M3" s="5" t="str">
        <f>TEXT(sales[[#This Row],[date]], "MMM")</f>
        <v>Mar</v>
      </c>
      <c r="N3" s="5" t="str">
        <f>TEXT(sales[[#This Row],[date]], "ddd")</f>
        <v>Fri</v>
      </c>
      <c r="O3" s="6">
        <v>0.43680555555555556</v>
      </c>
      <c r="P3" s="2" t="s">
        <v>15</v>
      </c>
      <c r="Q3" s="3">
        <v>76.400000000000006</v>
      </c>
      <c r="R3" s="7">
        <v>4.7600000000000003E-2</v>
      </c>
      <c r="S3" s="3">
        <v>3.82</v>
      </c>
      <c r="T3" s="4">
        <v>9.6</v>
      </c>
      <c r="U3" s="3">
        <f>sales[[#This Row],[total]]-sales[[#This Row],[cogs]]</f>
        <v>3.8199999999999932</v>
      </c>
    </row>
    <row r="4" spans="1:21" x14ac:dyDescent="0.3">
      <c r="A4" s="2" t="s">
        <v>16</v>
      </c>
      <c r="B4" s="2" t="s">
        <v>4</v>
      </c>
      <c r="C4" s="2" t="s">
        <v>5</v>
      </c>
      <c r="D4" s="2" t="s">
        <v>13</v>
      </c>
      <c r="E4" s="2" t="s">
        <v>17</v>
      </c>
      <c r="F4" s="2" t="s">
        <v>18</v>
      </c>
      <c r="G4" s="3">
        <v>46.33</v>
      </c>
      <c r="H4" s="5">
        <v>7</v>
      </c>
      <c r="I4" s="3">
        <v>16.22</v>
      </c>
      <c r="J4" s="3">
        <v>340.53</v>
      </c>
      <c r="K4" s="1">
        <v>43527</v>
      </c>
      <c r="L4" s="5">
        <f>YEAR(sales[[#This Row],[date]])</f>
        <v>2019</v>
      </c>
      <c r="M4" s="5" t="str">
        <f>TEXT(sales[[#This Row],[date]], "MMM")</f>
        <v>Mar</v>
      </c>
      <c r="N4" s="5" t="str">
        <f>TEXT(sales[[#This Row],[date]], "ddd")</f>
        <v>Sun</v>
      </c>
      <c r="O4" s="6">
        <v>0.55763888888888891</v>
      </c>
      <c r="P4" s="2" t="s">
        <v>19</v>
      </c>
      <c r="Q4" s="3">
        <v>324.31</v>
      </c>
      <c r="R4" s="7">
        <v>4.7600000000000003E-2</v>
      </c>
      <c r="S4" s="3">
        <v>16.22</v>
      </c>
      <c r="T4" s="4">
        <v>7.4</v>
      </c>
      <c r="U4" s="3">
        <f>sales[[#This Row],[total]]-sales[[#This Row],[cogs]]</f>
        <v>16.21999999999997</v>
      </c>
    </row>
    <row r="5" spans="1:21" x14ac:dyDescent="0.3">
      <c r="A5" s="2" t="s">
        <v>20</v>
      </c>
      <c r="B5" s="2" t="s">
        <v>4</v>
      </c>
      <c r="C5" s="2" t="s">
        <v>5</v>
      </c>
      <c r="D5" s="2" t="s">
        <v>6</v>
      </c>
      <c r="E5" s="2" t="s">
        <v>17</v>
      </c>
      <c r="F5" s="2" t="s">
        <v>8</v>
      </c>
      <c r="G5" s="3">
        <v>58.22</v>
      </c>
      <c r="H5" s="5">
        <v>8</v>
      </c>
      <c r="I5" s="3">
        <v>23.29</v>
      </c>
      <c r="J5" s="3">
        <v>489.05</v>
      </c>
      <c r="K5" s="1">
        <v>43492</v>
      </c>
      <c r="L5" s="5">
        <f>YEAR(sales[[#This Row],[date]])</f>
        <v>2019</v>
      </c>
      <c r="M5" s="5" t="str">
        <f>TEXT(sales[[#This Row],[date]], "MMM")</f>
        <v>Jan</v>
      </c>
      <c r="N5" s="5" t="str">
        <f>TEXT(sales[[#This Row],[date]], "ddd")</f>
        <v>Sun</v>
      </c>
      <c r="O5" s="6">
        <v>0.85624999999999996</v>
      </c>
      <c r="P5" s="2" t="s">
        <v>9</v>
      </c>
      <c r="Q5" s="3">
        <v>465.76</v>
      </c>
      <c r="R5" s="7">
        <v>4.7600000000000003E-2</v>
      </c>
      <c r="S5" s="3">
        <v>23.29</v>
      </c>
      <c r="T5" s="4">
        <v>8.4</v>
      </c>
      <c r="U5" s="3">
        <f>sales[[#This Row],[total]]-sales[[#This Row],[cogs]]</f>
        <v>23.29000000000002</v>
      </c>
    </row>
    <row r="6" spans="1:21" x14ac:dyDescent="0.3">
      <c r="A6" s="2" t="s">
        <v>21</v>
      </c>
      <c r="B6" s="2" t="s">
        <v>4</v>
      </c>
      <c r="C6" s="2" t="s">
        <v>5</v>
      </c>
      <c r="D6" s="2" t="s">
        <v>13</v>
      </c>
      <c r="E6" s="2" t="s">
        <v>17</v>
      </c>
      <c r="F6" s="2" t="s">
        <v>22</v>
      </c>
      <c r="G6" s="3">
        <v>86.31</v>
      </c>
      <c r="H6" s="5">
        <v>7</v>
      </c>
      <c r="I6" s="3">
        <v>30.21</v>
      </c>
      <c r="J6" s="3">
        <v>634.38</v>
      </c>
      <c r="K6" s="1">
        <v>43504</v>
      </c>
      <c r="L6" s="5">
        <f>YEAR(sales[[#This Row],[date]])</f>
        <v>2019</v>
      </c>
      <c r="M6" s="5" t="str">
        <f>TEXT(sales[[#This Row],[date]], "MMM")</f>
        <v>Feb</v>
      </c>
      <c r="N6" s="5" t="str">
        <f>TEXT(sales[[#This Row],[date]], "ddd")</f>
        <v>Fri</v>
      </c>
      <c r="O6" s="6">
        <v>0.44236111111111109</v>
      </c>
      <c r="P6" s="2" t="s">
        <v>9</v>
      </c>
      <c r="Q6" s="3">
        <v>604.16999999999996</v>
      </c>
      <c r="R6" s="7">
        <v>4.7600000000000003E-2</v>
      </c>
      <c r="S6" s="3">
        <v>30.21</v>
      </c>
      <c r="T6" s="4">
        <v>5.3</v>
      </c>
      <c r="U6" s="3">
        <f>sales[[#This Row],[total]]-sales[[#This Row],[cogs]]</f>
        <v>30.210000000000036</v>
      </c>
    </row>
    <row r="7" spans="1:21" x14ac:dyDescent="0.3">
      <c r="A7" s="2" t="s">
        <v>23</v>
      </c>
      <c r="B7" s="2" t="s">
        <v>11</v>
      </c>
      <c r="C7" s="2" t="s">
        <v>12</v>
      </c>
      <c r="D7" s="2" t="s">
        <v>13</v>
      </c>
      <c r="E7" s="2" t="s">
        <v>17</v>
      </c>
      <c r="F7" s="2" t="s">
        <v>14</v>
      </c>
      <c r="G7" s="3">
        <v>85.39</v>
      </c>
      <c r="H7" s="5">
        <v>7</v>
      </c>
      <c r="I7" s="3">
        <v>29.89</v>
      </c>
      <c r="J7" s="3">
        <v>627.62</v>
      </c>
      <c r="K7" s="1">
        <v>43549</v>
      </c>
      <c r="L7" s="5">
        <f>YEAR(sales[[#This Row],[date]])</f>
        <v>2019</v>
      </c>
      <c r="M7" s="5" t="str">
        <f>TEXT(sales[[#This Row],[date]], "MMM")</f>
        <v>Mar</v>
      </c>
      <c r="N7" s="5" t="str">
        <f>TEXT(sales[[#This Row],[date]], "ddd")</f>
        <v>Mon</v>
      </c>
      <c r="O7" s="6">
        <v>0.77083333333333337</v>
      </c>
      <c r="P7" s="2" t="s">
        <v>9</v>
      </c>
      <c r="Q7" s="3">
        <v>597.73</v>
      </c>
      <c r="R7" s="7">
        <v>4.7600000000000003E-2</v>
      </c>
      <c r="S7" s="3">
        <v>29.89</v>
      </c>
      <c r="T7" s="4">
        <v>4.0999999999999996</v>
      </c>
      <c r="U7" s="3">
        <f>sales[[#This Row],[total]]-sales[[#This Row],[cogs]]</f>
        <v>29.889999999999986</v>
      </c>
    </row>
    <row r="8" spans="1:21" x14ac:dyDescent="0.3">
      <c r="A8" s="2" t="s">
        <v>24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14</v>
      </c>
      <c r="G8" s="3">
        <v>68.84</v>
      </c>
      <c r="H8" s="5">
        <v>6</v>
      </c>
      <c r="I8" s="3">
        <v>20.65</v>
      </c>
      <c r="J8" s="3">
        <v>433.69</v>
      </c>
      <c r="K8" s="1">
        <v>43521</v>
      </c>
      <c r="L8" s="5">
        <f>YEAR(sales[[#This Row],[date]])</f>
        <v>2019</v>
      </c>
      <c r="M8" s="5" t="str">
        <f>TEXT(sales[[#This Row],[date]], "MMM")</f>
        <v>Feb</v>
      </c>
      <c r="N8" s="5" t="str">
        <f>TEXT(sales[[#This Row],[date]], "ddd")</f>
        <v>Mon</v>
      </c>
      <c r="O8" s="6">
        <v>0.60833333333333328</v>
      </c>
      <c r="P8" s="2" t="s">
        <v>9</v>
      </c>
      <c r="Q8" s="3">
        <v>413.04</v>
      </c>
      <c r="R8" s="7">
        <v>4.7600000000000003E-2</v>
      </c>
      <c r="S8" s="3">
        <v>20.65</v>
      </c>
      <c r="T8" s="4">
        <v>5.8</v>
      </c>
      <c r="U8" s="3">
        <f>sales[[#This Row],[total]]-sales[[#This Row],[cogs]]</f>
        <v>20.649999999999977</v>
      </c>
    </row>
    <row r="9" spans="1:21" x14ac:dyDescent="0.3">
      <c r="A9" s="2" t="s">
        <v>25</v>
      </c>
      <c r="B9" s="2" t="s">
        <v>11</v>
      </c>
      <c r="C9" s="2" t="s">
        <v>12</v>
      </c>
      <c r="D9" s="2" t="s">
        <v>13</v>
      </c>
      <c r="E9" s="2" t="s">
        <v>7</v>
      </c>
      <c r="F9" s="2" t="s">
        <v>18</v>
      </c>
      <c r="G9" s="3">
        <v>73.56</v>
      </c>
      <c r="H9" s="5">
        <v>10</v>
      </c>
      <c r="I9" s="3">
        <v>36.78</v>
      </c>
      <c r="J9" s="3">
        <v>772.38</v>
      </c>
      <c r="K9" s="1">
        <v>43520</v>
      </c>
      <c r="L9" s="5">
        <f>YEAR(sales[[#This Row],[date]])</f>
        <v>2019</v>
      </c>
      <c r="M9" s="5" t="str">
        <f>TEXT(sales[[#This Row],[date]], "MMM")</f>
        <v>Feb</v>
      </c>
      <c r="N9" s="5" t="str">
        <f>TEXT(sales[[#This Row],[date]], "ddd")</f>
        <v>Sun</v>
      </c>
      <c r="O9" s="6">
        <v>0.48472222222222222</v>
      </c>
      <c r="P9" s="2" t="s">
        <v>9</v>
      </c>
      <c r="Q9" s="3">
        <v>735.6</v>
      </c>
      <c r="R9" s="7">
        <v>4.7600000000000003E-2</v>
      </c>
      <c r="S9" s="3">
        <v>36.78</v>
      </c>
      <c r="T9" s="4">
        <v>8</v>
      </c>
      <c r="U9" s="3">
        <f>sales[[#This Row],[total]]-sales[[#This Row],[cogs]]</f>
        <v>36.779999999999973</v>
      </c>
    </row>
    <row r="10" spans="1:21" x14ac:dyDescent="0.3">
      <c r="A10" s="2" t="s">
        <v>26</v>
      </c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3">
        <v>36.26</v>
      </c>
      <c r="H10" s="5">
        <v>2</v>
      </c>
      <c r="I10" s="3">
        <v>3.63</v>
      </c>
      <c r="J10" s="3">
        <v>76.150000000000006</v>
      </c>
      <c r="K10" s="1">
        <v>43475</v>
      </c>
      <c r="L10" s="5">
        <f>YEAR(sales[[#This Row],[date]])</f>
        <v>2019</v>
      </c>
      <c r="M10" s="5" t="str">
        <f>TEXT(sales[[#This Row],[date]], "MMM")</f>
        <v>Jan</v>
      </c>
      <c r="N10" s="5" t="str">
        <f>TEXT(sales[[#This Row],[date]], "ddd")</f>
        <v>Thu</v>
      </c>
      <c r="O10" s="6">
        <v>0.71875</v>
      </c>
      <c r="P10" s="2" t="s">
        <v>19</v>
      </c>
      <c r="Q10" s="3">
        <v>72.52</v>
      </c>
      <c r="R10" s="7">
        <v>4.7600000000000003E-2</v>
      </c>
      <c r="S10" s="3">
        <v>3.63</v>
      </c>
      <c r="T10" s="4">
        <v>7.2</v>
      </c>
      <c r="U10" s="3">
        <f>sales[[#This Row],[total]]-sales[[#This Row],[cogs]]</f>
        <v>3.6300000000000097</v>
      </c>
    </row>
    <row r="11" spans="1:21" x14ac:dyDescent="0.3">
      <c r="A11" s="2" t="s">
        <v>27</v>
      </c>
      <c r="B11" s="2" t="s">
        <v>28</v>
      </c>
      <c r="C11" s="2" t="s">
        <v>29</v>
      </c>
      <c r="D11" s="2" t="s">
        <v>6</v>
      </c>
      <c r="E11" s="2" t="s">
        <v>7</v>
      </c>
      <c r="F11" s="2" t="s">
        <v>30</v>
      </c>
      <c r="G11" s="3">
        <v>54.84</v>
      </c>
      <c r="H11" s="5">
        <v>3</v>
      </c>
      <c r="I11" s="3">
        <v>8.23</v>
      </c>
      <c r="J11" s="3">
        <v>172.75</v>
      </c>
      <c r="K11" s="1">
        <v>43516</v>
      </c>
      <c r="L11" s="5">
        <f>YEAR(sales[[#This Row],[date]])</f>
        <v>2019</v>
      </c>
      <c r="M11" s="5" t="str">
        <f>TEXT(sales[[#This Row],[date]], "MMM")</f>
        <v>Feb</v>
      </c>
      <c r="N11" s="5" t="str">
        <f>TEXT(sales[[#This Row],[date]], "ddd")</f>
        <v>Wed</v>
      </c>
      <c r="O11" s="6">
        <v>0.56041666666666667</v>
      </c>
      <c r="P11" s="2" t="s">
        <v>19</v>
      </c>
      <c r="Q11" s="3">
        <v>164.52</v>
      </c>
      <c r="R11" s="7">
        <v>4.7600000000000003E-2</v>
      </c>
      <c r="S11" s="3">
        <v>8.23</v>
      </c>
      <c r="T11" s="4">
        <v>5.9</v>
      </c>
      <c r="U11" s="3">
        <f>sales[[#This Row],[total]]-sales[[#This Row],[cogs]]</f>
        <v>8.2299999999999898</v>
      </c>
    </row>
    <row r="12" spans="1:21" x14ac:dyDescent="0.3">
      <c r="A12" s="2" t="s">
        <v>31</v>
      </c>
      <c r="B12" s="2" t="s">
        <v>28</v>
      </c>
      <c r="C12" s="2" t="s">
        <v>29</v>
      </c>
      <c r="D12" s="2" t="s">
        <v>6</v>
      </c>
      <c r="E12" s="2" t="s">
        <v>7</v>
      </c>
      <c r="F12" s="2" t="s">
        <v>32</v>
      </c>
      <c r="G12" s="3">
        <v>14.48</v>
      </c>
      <c r="H12" s="5">
        <v>4</v>
      </c>
      <c r="I12" s="3">
        <v>2.9</v>
      </c>
      <c r="J12" s="3">
        <v>60.82</v>
      </c>
      <c r="K12" s="1">
        <v>43502</v>
      </c>
      <c r="L12" s="5">
        <f>YEAR(sales[[#This Row],[date]])</f>
        <v>2019</v>
      </c>
      <c r="M12" s="5" t="str">
        <f>TEXT(sales[[#This Row],[date]], "MMM")</f>
        <v>Feb</v>
      </c>
      <c r="N12" s="5" t="str">
        <f>TEXT(sales[[#This Row],[date]], "ddd")</f>
        <v>Wed</v>
      </c>
      <c r="O12" s="6">
        <v>0.75486111111111109</v>
      </c>
      <c r="P12" s="2" t="s">
        <v>9</v>
      </c>
      <c r="Q12" s="3">
        <v>57.92</v>
      </c>
      <c r="R12" s="7">
        <v>4.7600000000000003E-2</v>
      </c>
      <c r="S12" s="3">
        <v>2.9</v>
      </c>
      <c r="T12" s="4">
        <v>4.5</v>
      </c>
      <c r="U12" s="3">
        <f>sales[[#This Row],[total]]-sales[[#This Row],[cogs]]</f>
        <v>2.8999999999999986</v>
      </c>
    </row>
    <row r="13" spans="1:21" x14ac:dyDescent="0.3">
      <c r="A13" s="2" t="s">
        <v>33</v>
      </c>
      <c r="B13" s="2" t="s">
        <v>28</v>
      </c>
      <c r="C13" s="2" t="s">
        <v>29</v>
      </c>
      <c r="D13" s="2" t="s">
        <v>6</v>
      </c>
      <c r="E13" s="2" t="s">
        <v>17</v>
      </c>
      <c r="F13" s="2" t="s">
        <v>14</v>
      </c>
      <c r="G13" s="3">
        <v>25.51</v>
      </c>
      <c r="H13" s="5">
        <v>4</v>
      </c>
      <c r="I13" s="3">
        <v>5.0999999999999996</v>
      </c>
      <c r="J13" s="3">
        <v>107.14</v>
      </c>
      <c r="K13" s="1">
        <v>43533</v>
      </c>
      <c r="L13" s="5">
        <f>YEAR(sales[[#This Row],[date]])</f>
        <v>2019</v>
      </c>
      <c r="M13" s="5" t="str">
        <f>TEXT(sales[[#This Row],[date]], "MMM")</f>
        <v>Mar</v>
      </c>
      <c r="N13" s="5" t="str">
        <f>TEXT(sales[[#This Row],[date]], "ddd")</f>
        <v>Sat</v>
      </c>
      <c r="O13" s="6">
        <v>0.7104166666666667</v>
      </c>
      <c r="P13" s="2" t="s">
        <v>15</v>
      </c>
      <c r="Q13" s="3">
        <v>102.04</v>
      </c>
      <c r="R13" s="7">
        <v>4.7600000000000003E-2</v>
      </c>
      <c r="S13" s="3">
        <v>5.0999999999999996</v>
      </c>
      <c r="T13" s="4">
        <v>6.8</v>
      </c>
      <c r="U13" s="3">
        <f>sales[[#This Row],[total]]-sales[[#This Row],[cogs]]</f>
        <v>5.0999999999999943</v>
      </c>
    </row>
    <row r="14" spans="1:21" x14ac:dyDescent="0.3">
      <c r="A14" s="2" t="s">
        <v>34</v>
      </c>
      <c r="B14" s="2" t="s">
        <v>4</v>
      </c>
      <c r="C14" s="2" t="s">
        <v>5</v>
      </c>
      <c r="D14" s="2" t="s">
        <v>13</v>
      </c>
      <c r="E14" s="2" t="s">
        <v>7</v>
      </c>
      <c r="F14" s="2" t="s">
        <v>14</v>
      </c>
      <c r="G14" s="3">
        <v>46.95</v>
      </c>
      <c r="H14" s="5">
        <v>5</v>
      </c>
      <c r="I14" s="3">
        <v>11.74</v>
      </c>
      <c r="J14" s="3">
        <v>246.49</v>
      </c>
      <c r="K14" s="1">
        <v>43508</v>
      </c>
      <c r="L14" s="5">
        <f>YEAR(sales[[#This Row],[date]])</f>
        <v>2019</v>
      </c>
      <c r="M14" s="5" t="str">
        <f>TEXT(sales[[#This Row],[date]], "MMM")</f>
        <v>Feb</v>
      </c>
      <c r="N14" s="5" t="str">
        <f>TEXT(sales[[#This Row],[date]], "ddd")</f>
        <v>Tue</v>
      </c>
      <c r="O14" s="6">
        <v>0.43402777777777779</v>
      </c>
      <c r="P14" s="2" t="s">
        <v>9</v>
      </c>
      <c r="Q14" s="3">
        <v>234.75</v>
      </c>
      <c r="R14" s="7">
        <v>4.7600000000000003E-2</v>
      </c>
      <c r="S14" s="3">
        <v>11.74</v>
      </c>
      <c r="T14" s="4">
        <v>7.1</v>
      </c>
      <c r="U14" s="3">
        <f>sales[[#This Row],[total]]-sales[[#This Row],[cogs]]</f>
        <v>11.740000000000009</v>
      </c>
    </row>
    <row r="15" spans="1:21" x14ac:dyDescent="0.3">
      <c r="A15" s="2" t="s">
        <v>35</v>
      </c>
      <c r="B15" s="2" t="s">
        <v>4</v>
      </c>
      <c r="C15" s="2" t="s">
        <v>5</v>
      </c>
      <c r="D15" s="2" t="s">
        <v>13</v>
      </c>
      <c r="E15" s="2" t="s">
        <v>17</v>
      </c>
      <c r="F15" s="2" t="s">
        <v>30</v>
      </c>
      <c r="G15" s="3">
        <v>43.19</v>
      </c>
      <c r="H15" s="5">
        <v>10</v>
      </c>
      <c r="I15" s="3">
        <v>21.6</v>
      </c>
      <c r="J15" s="3">
        <v>453.5</v>
      </c>
      <c r="K15" s="1">
        <v>43503</v>
      </c>
      <c r="L15" s="5">
        <f>YEAR(sales[[#This Row],[date]])</f>
        <v>2019</v>
      </c>
      <c r="M15" s="5" t="str">
        <f>TEXT(sales[[#This Row],[date]], "MMM")</f>
        <v>Feb</v>
      </c>
      <c r="N15" s="5" t="str">
        <f>TEXT(sales[[#This Row],[date]], "ddd")</f>
        <v>Thu</v>
      </c>
      <c r="O15" s="6">
        <v>0.7</v>
      </c>
      <c r="P15" s="2" t="s">
        <v>9</v>
      </c>
      <c r="Q15" s="3">
        <v>431.9</v>
      </c>
      <c r="R15" s="7">
        <v>4.7600000000000003E-2</v>
      </c>
      <c r="S15" s="3">
        <v>21.6</v>
      </c>
      <c r="T15" s="4">
        <v>8.1999999999999993</v>
      </c>
      <c r="U15" s="3">
        <f>sales[[#This Row],[total]]-sales[[#This Row],[cogs]]</f>
        <v>21.600000000000023</v>
      </c>
    </row>
    <row r="16" spans="1:21" x14ac:dyDescent="0.3">
      <c r="A16" s="2" t="s">
        <v>36</v>
      </c>
      <c r="B16" s="2" t="s">
        <v>4</v>
      </c>
      <c r="C16" s="2" t="s">
        <v>5</v>
      </c>
      <c r="D16" s="2" t="s">
        <v>13</v>
      </c>
      <c r="E16" s="2" t="s">
        <v>7</v>
      </c>
      <c r="F16" s="2" t="s">
        <v>8</v>
      </c>
      <c r="G16" s="3">
        <v>71.38</v>
      </c>
      <c r="H16" s="5">
        <v>10</v>
      </c>
      <c r="I16" s="3">
        <v>35.69</v>
      </c>
      <c r="J16" s="3">
        <v>749.49</v>
      </c>
      <c r="K16" s="1">
        <v>43553</v>
      </c>
      <c r="L16" s="5">
        <f>YEAR(sales[[#This Row],[date]])</f>
        <v>2019</v>
      </c>
      <c r="M16" s="5" t="str">
        <f>TEXT(sales[[#This Row],[date]], "MMM")</f>
        <v>Mar</v>
      </c>
      <c r="N16" s="5" t="str">
        <f>TEXT(sales[[#This Row],[date]], "ddd")</f>
        <v>Fri</v>
      </c>
      <c r="O16" s="6">
        <v>0.80625000000000002</v>
      </c>
      <c r="P16" s="2" t="s">
        <v>15</v>
      </c>
      <c r="Q16" s="3">
        <v>713.8</v>
      </c>
      <c r="R16" s="7">
        <v>4.7600000000000003E-2</v>
      </c>
      <c r="S16" s="3">
        <v>35.69</v>
      </c>
      <c r="T16" s="4">
        <v>5.7</v>
      </c>
      <c r="U16" s="3">
        <f>sales[[#This Row],[total]]-sales[[#This Row],[cogs]]</f>
        <v>35.690000000000055</v>
      </c>
    </row>
    <row r="17" spans="1:21" x14ac:dyDescent="0.3">
      <c r="A17" s="2" t="s">
        <v>37</v>
      </c>
      <c r="B17" s="2" t="s">
        <v>28</v>
      </c>
      <c r="C17" s="2" t="s">
        <v>29</v>
      </c>
      <c r="D17" s="2" t="s">
        <v>6</v>
      </c>
      <c r="E17" s="2" t="s">
        <v>7</v>
      </c>
      <c r="F17" s="2" t="s">
        <v>22</v>
      </c>
      <c r="G17" s="3">
        <v>93.72</v>
      </c>
      <c r="H17" s="5">
        <v>6</v>
      </c>
      <c r="I17" s="3">
        <v>28.12</v>
      </c>
      <c r="J17" s="3">
        <v>590.44000000000005</v>
      </c>
      <c r="K17" s="1">
        <v>43480</v>
      </c>
      <c r="L17" s="5">
        <f>YEAR(sales[[#This Row],[date]])</f>
        <v>2019</v>
      </c>
      <c r="M17" s="5" t="str">
        <f>TEXT(sales[[#This Row],[date]], "MMM")</f>
        <v>Jan</v>
      </c>
      <c r="N17" s="5" t="str">
        <f>TEXT(sales[[#This Row],[date]], "ddd")</f>
        <v>Tue</v>
      </c>
      <c r="O17" s="6">
        <v>0.67986111111111114</v>
      </c>
      <c r="P17" s="2" t="s">
        <v>15</v>
      </c>
      <c r="Q17" s="3">
        <v>562.32000000000005</v>
      </c>
      <c r="R17" s="7">
        <v>4.7600000000000003E-2</v>
      </c>
      <c r="S17" s="3">
        <v>28.12</v>
      </c>
      <c r="T17" s="4">
        <v>4.5</v>
      </c>
      <c r="U17" s="3">
        <f>sales[[#This Row],[total]]-sales[[#This Row],[cogs]]</f>
        <v>28.120000000000005</v>
      </c>
    </row>
    <row r="18" spans="1:21" x14ac:dyDescent="0.3">
      <c r="A18" s="2" t="s">
        <v>38</v>
      </c>
      <c r="B18" s="2" t="s">
        <v>4</v>
      </c>
      <c r="C18" s="2" t="s">
        <v>5</v>
      </c>
      <c r="D18" s="2" t="s">
        <v>6</v>
      </c>
      <c r="E18" s="2" t="s">
        <v>7</v>
      </c>
      <c r="F18" s="2" t="s">
        <v>8</v>
      </c>
      <c r="G18" s="3">
        <v>68.930000000000007</v>
      </c>
      <c r="H18" s="5">
        <v>7</v>
      </c>
      <c r="I18" s="3">
        <v>24.13</v>
      </c>
      <c r="J18" s="3">
        <v>506.64</v>
      </c>
      <c r="K18" s="1">
        <v>43535</v>
      </c>
      <c r="L18" s="5">
        <f>YEAR(sales[[#This Row],[date]])</f>
        <v>2019</v>
      </c>
      <c r="M18" s="5" t="str">
        <f>TEXT(sales[[#This Row],[date]], "MMM")</f>
        <v>Mar</v>
      </c>
      <c r="N18" s="5" t="str">
        <f>TEXT(sales[[#This Row],[date]], "ddd")</f>
        <v>Mon</v>
      </c>
      <c r="O18" s="6">
        <v>0.46041666666666664</v>
      </c>
      <c r="P18" s="2" t="s">
        <v>19</v>
      </c>
      <c r="Q18" s="3">
        <v>482.51</v>
      </c>
      <c r="R18" s="7">
        <v>4.7600000000000003E-2</v>
      </c>
      <c r="S18" s="3">
        <v>24.13</v>
      </c>
      <c r="T18" s="4">
        <v>4.5999999999999996</v>
      </c>
      <c r="U18" s="3">
        <f>sales[[#This Row],[total]]-sales[[#This Row],[cogs]]</f>
        <v>24.129999999999995</v>
      </c>
    </row>
    <row r="19" spans="1:21" x14ac:dyDescent="0.3">
      <c r="A19" s="2" t="s">
        <v>39</v>
      </c>
      <c r="B19" s="2" t="s">
        <v>4</v>
      </c>
      <c r="C19" s="2" t="s">
        <v>5</v>
      </c>
      <c r="D19" s="2" t="s">
        <v>13</v>
      </c>
      <c r="E19" s="2" t="s">
        <v>17</v>
      </c>
      <c r="F19" s="2" t="s">
        <v>22</v>
      </c>
      <c r="G19" s="3">
        <v>72.61</v>
      </c>
      <c r="H19" s="5">
        <v>6</v>
      </c>
      <c r="I19" s="3">
        <v>21.78</v>
      </c>
      <c r="J19" s="3">
        <v>457.44</v>
      </c>
      <c r="K19" s="1">
        <v>43466</v>
      </c>
      <c r="L19" s="5">
        <f>YEAR(sales[[#This Row],[date]])</f>
        <v>2019</v>
      </c>
      <c r="M19" s="5" t="str">
        <f>TEXT(sales[[#This Row],[date]], "MMM")</f>
        <v>Jan</v>
      </c>
      <c r="N19" s="5" t="str">
        <f>TEXT(sales[[#This Row],[date]], "ddd")</f>
        <v>Tue</v>
      </c>
      <c r="O19" s="6">
        <v>0.44374999999999998</v>
      </c>
      <c r="P19" s="2" t="s">
        <v>19</v>
      </c>
      <c r="Q19" s="3">
        <v>435.66</v>
      </c>
      <c r="R19" s="7">
        <v>4.7600000000000003E-2</v>
      </c>
      <c r="S19" s="3">
        <v>21.78</v>
      </c>
      <c r="T19" s="4">
        <v>6.9</v>
      </c>
      <c r="U19" s="3">
        <f>sales[[#This Row],[total]]-sales[[#This Row],[cogs]]</f>
        <v>21.779999999999973</v>
      </c>
    </row>
    <row r="20" spans="1:21" x14ac:dyDescent="0.3">
      <c r="A20" s="2" t="s">
        <v>40</v>
      </c>
      <c r="B20" s="2" t="s">
        <v>4</v>
      </c>
      <c r="C20" s="2" t="s">
        <v>5</v>
      </c>
      <c r="D20" s="2" t="s">
        <v>13</v>
      </c>
      <c r="E20" s="2" t="s">
        <v>17</v>
      </c>
      <c r="F20" s="2" t="s">
        <v>30</v>
      </c>
      <c r="G20" s="3">
        <v>54.67</v>
      </c>
      <c r="H20" s="5">
        <v>3</v>
      </c>
      <c r="I20" s="3">
        <v>8.1999999999999993</v>
      </c>
      <c r="J20" s="3">
        <v>172.21</v>
      </c>
      <c r="K20" s="1">
        <v>43486</v>
      </c>
      <c r="L20" s="5">
        <f>YEAR(sales[[#This Row],[date]])</f>
        <v>2019</v>
      </c>
      <c r="M20" s="5" t="str">
        <f>TEXT(sales[[#This Row],[date]], "MMM")</f>
        <v>Jan</v>
      </c>
      <c r="N20" s="5" t="str">
        <f>TEXT(sales[[#This Row],[date]], "ddd")</f>
        <v>Mon</v>
      </c>
      <c r="O20" s="6">
        <v>0.75</v>
      </c>
      <c r="P20" s="2" t="s">
        <v>19</v>
      </c>
      <c r="Q20" s="3">
        <v>164.01</v>
      </c>
      <c r="R20" s="7">
        <v>4.7600000000000003E-2</v>
      </c>
      <c r="S20" s="3">
        <v>8.1999999999999993</v>
      </c>
      <c r="T20" s="4">
        <v>8.6</v>
      </c>
      <c r="U20" s="3">
        <f>sales[[#This Row],[total]]-sales[[#This Row],[cogs]]</f>
        <v>8.2000000000000171</v>
      </c>
    </row>
    <row r="21" spans="1:21" x14ac:dyDescent="0.3">
      <c r="A21" s="2" t="s">
        <v>41</v>
      </c>
      <c r="B21" s="2" t="s">
        <v>28</v>
      </c>
      <c r="C21" s="2" t="s">
        <v>29</v>
      </c>
      <c r="D21" s="2" t="s">
        <v>13</v>
      </c>
      <c r="E21" s="2" t="s">
        <v>7</v>
      </c>
      <c r="F21" s="2" t="s">
        <v>18</v>
      </c>
      <c r="G21" s="3">
        <v>40.299999999999997</v>
      </c>
      <c r="H21" s="5">
        <v>2</v>
      </c>
      <c r="I21" s="3">
        <v>4.03</v>
      </c>
      <c r="J21" s="3">
        <v>84.63</v>
      </c>
      <c r="K21" s="1">
        <v>43535</v>
      </c>
      <c r="L21" s="5">
        <f>YEAR(sales[[#This Row],[date]])</f>
        <v>2019</v>
      </c>
      <c r="M21" s="5" t="str">
        <f>TEXT(sales[[#This Row],[date]], "MMM")</f>
        <v>Mar</v>
      </c>
      <c r="N21" s="5" t="str">
        <f>TEXT(sales[[#This Row],[date]], "ddd")</f>
        <v>Mon</v>
      </c>
      <c r="O21" s="6">
        <v>0.64583333333333337</v>
      </c>
      <c r="P21" s="2" t="s">
        <v>9</v>
      </c>
      <c r="Q21" s="3">
        <v>80.599999999999994</v>
      </c>
      <c r="R21" s="7">
        <v>4.7600000000000003E-2</v>
      </c>
      <c r="S21" s="3">
        <v>4.03</v>
      </c>
      <c r="T21" s="4">
        <v>4.4000000000000004</v>
      </c>
      <c r="U21" s="3">
        <f>sales[[#This Row],[total]]-sales[[#This Row],[cogs]]</f>
        <v>4.0300000000000011</v>
      </c>
    </row>
    <row r="22" spans="1:21" x14ac:dyDescent="0.3">
      <c r="A22" s="2" t="s">
        <v>42</v>
      </c>
      <c r="B22" s="2" t="s">
        <v>11</v>
      </c>
      <c r="C22" s="2" t="s">
        <v>12</v>
      </c>
      <c r="D22" s="2" t="s">
        <v>6</v>
      </c>
      <c r="E22" s="2" t="s">
        <v>17</v>
      </c>
      <c r="F22" s="2" t="s">
        <v>14</v>
      </c>
      <c r="G22" s="3">
        <v>86.04</v>
      </c>
      <c r="H22" s="5">
        <v>5</v>
      </c>
      <c r="I22" s="3">
        <v>21.51</v>
      </c>
      <c r="J22" s="3">
        <v>451.71</v>
      </c>
      <c r="K22" s="1">
        <v>43521</v>
      </c>
      <c r="L22" s="5">
        <f>YEAR(sales[[#This Row],[date]])</f>
        <v>2019</v>
      </c>
      <c r="M22" s="5" t="str">
        <f>TEXT(sales[[#This Row],[date]], "MMM")</f>
        <v>Feb</v>
      </c>
      <c r="N22" s="5" t="str">
        <f>TEXT(sales[[#This Row],[date]], "ddd")</f>
        <v>Mon</v>
      </c>
      <c r="O22" s="6">
        <v>0.47499999999999998</v>
      </c>
      <c r="P22" s="2" t="s">
        <v>9</v>
      </c>
      <c r="Q22" s="3">
        <v>430.2</v>
      </c>
      <c r="R22" s="7">
        <v>4.7600000000000003E-2</v>
      </c>
      <c r="S22" s="3">
        <v>21.51</v>
      </c>
      <c r="T22" s="4">
        <v>4.8</v>
      </c>
      <c r="U22" s="3">
        <f>sales[[#This Row],[total]]-sales[[#This Row],[cogs]]</f>
        <v>21.509999999999991</v>
      </c>
    </row>
    <row r="23" spans="1:21" x14ac:dyDescent="0.3">
      <c r="A23" s="2" t="s">
        <v>43</v>
      </c>
      <c r="B23" s="2" t="s">
        <v>28</v>
      </c>
      <c r="C23" s="2" t="s">
        <v>29</v>
      </c>
      <c r="D23" s="2" t="s">
        <v>13</v>
      </c>
      <c r="E23" s="2" t="s">
        <v>17</v>
      </c>
      <c r="F23" s="2" t="s">
        <v>8</v>
      </c>
      <c r="G23" s="3">
        <v>87.98</v>
      </c>
      <c r="H23" s="5">
        <v>3</v>
      </c>
      <c r="I23" s="3">
        <v>13.2</v>
      </c>
      <c r="J23" s="3">
        <v>277.14</v>
      </c>
      <c r="K23" s="1">
        <v>43529</v>
      </c>
      <c r="L23" s="5">
        <f>YEAR(sales[[#This Row],[date]])</f>
        <v>2019</v>
      </c>
      <c r="M23" s="5" t="str">
        <f>TEXT(sales[[#This Row],[date]], "MMM")</f>
        <v>Mar</v>
      </c>
      <c r="N23" s="5" t="str">
        <f>TEXT(sales[[#This Row],[date]], "ddd")</f>
        <v>Tue</v>
      </c>
      <c r="O23" s="6">
        <v>0.44444444444444442</v>
      </c>
      <c r="P23" s="2" t="s">
        <v>9</v>
      </c>
      <c r="Q23" s="3">
        <v>263.94</v>
      </c>
      <c r="R23" s="7">
        <v>4.7600000000000003E-2</v>
      </c>
      <c r="S23" s="3">
        <v>13.2</v>
      </c>
      <c r="T23" s="4">
        <v>5.0999999999999996</v>
      </c>
      <c r="U23" s="3">
        <f>sales[[#This Row],[total]]-sales[[#This Row],[cogs]]</f>
        <v>13.199999999999989</v>
      </c>
    </row>
    <row r="24" spans="1:21" x14ac:dyDescent="0.3">
      <c r="A24" s="2" t="s">
        <v>44</v>
      </c>
      <c r="B24" s="2" t="s">
        <v>28</v>
      </c>
      <c r="C24" s="2" t="s">
        <v>29</v>
      </c>
      <c r="D24" s="2" t="s">
        <v>13</v>
      </c>
      <c r="E24" s="2" t="s">
        <v>17</v>
      </c>
      <c r="F24" s="2" t="s">
        <v>18</v>
      </c>
      <c r="G24" s="3">
        <v>33.200000000000003</v>
      </c>
      <c r="H24" s="5">
        <v>2</v>
      </c>
      <c r="I24" s="3">
        <v>3.32</v>
      </c>
      <c r="J24" s="3">
        <v>69.72</v>
      </c>
      <c r="K24" s="1">
        <v>43539</v>
      </c>
      <c r="L24" s="5">
        <f>YEAR(sales[[#This Row],[date]])</f>
        <v>2019</v>
      </c>
      <c r="M24" s="5" t="str">
        <f>TEXT(sales[[#This Row],[date]], "MMM")</f>
        <v>Mar</v>
      </c>
      <c r="N24" s="5" t="str">
        <f>TEXT(sales[[#This Row],[date]], "ddd")</f>
        <v>Fri</v>
      </c>
      <c r="O24" s="6">
        <v>0.51388888888888884</v>
      </c>
      <c r="P24" s="2" t="s">
        <v>19</v>
      </c>
      <c r="Q24" s="3">
        <v>66.400000000000006</v>
      </c>
      <c r="R24" s="7">
        <v>4.7600000000000003E-2</v>
      </c>
      <c r="S24" s="3">
        <v>3.32</v>
      </c>
      <c r="T24" s="4">
        <v>4.4000000000000004</v>
      </c>
      <c r="U24" s="3">
        <f>sales[[#This Row],[total]]-sales[[#This Row],[cogs]]</f>
        <v>3.3199999999999932</v>
      </c>
    </row>
    <row r="25" spans="1:21" x14ac:dyDescent="0.3">
      <c r="A25" s="2" t="s">
        <v>45</v>
      </c>
      <c r="B25" s="2" t="s">
        <v>4</v>
      </c>
      <c r="C25" s="2" t="s">
        <v>5</v>
      </c>
      <c r="D25" s="2" t="s">
        <v>13</v>
      </c>
      <c r="E25" s="2" t="s">
        <v>17</v>
      </c>
      <c r="F25" s="2" t="s">
        <v>14</v>
      </c>
      <c r="G25" s="3">
        <v>34.56</v>
      </c>
      <c r="H25" s="5">
        <v>5</v>
      </c>
      <c r="I25" s="3">
        <v>8.64</v>
      </c>
      <c r="J25" s="3">
        <v>181.44</v>
      </c>
      <c r="K25" s="1">
        <v>43513</v>
      </c>
      <c r="L25" s="5">
        <f>YEAR(sales[[#This Row],[date]])</f>
        <v>2019</v>
      </c>
      <c r="M25" s="5" t="str">
        <f>TEXT(sales[[#This Row],[date]], "MMM")</f>
        <v>Feb</v>
      </c>
      <c r="N25" s="5" t="str">
        <f>TEXT(sales[[#This Row],[date]], "ddd")</f>
        <v>Sun</v>
      </c>
      <c r="O25" s="6">
        <v>0.46875</v>
      </c>
      <c r="P25" s="2" t="s">
        <v>9</v>
      </c>
      <c r="Q25" s="3">
        <v>172.8</v>
      </c>
      <c r="R25" s="7">
        <v>4.7600000000000003E-2</v>
      </c>
      <c r="S25" s="3">
        <v>8.64</v>
      </c>
      <c r="T25" s="4">
        <v>9.9</v>
      </c>
      <c r="U25" s="3">
        <f>sales[[#This Row],[total]]-sales[[#This Row],[cogs]]</f>
        <v>8.6399999999999864</v>
      </c>
    </row>
    <row r="26" spans="1:21" x14ac:dyDescent="0.3">
      <c r="A26" s="2" t="s">
        <v>46</v>
      </c>
      <c r="B26" s="2" t="s">
        <v>4</v>
      </c>
      <c r="C26" s="2" t="s">
        <v>5</v>
      </c>
      <c r="D26" s="2" t="s">
        <v>6</v>
      </c>
      <c r="E26" s="2" t="s">
        <v>17</v>
      </c>
      <c r="F26" s="2" t="s">
        <v>22</v>
      </c>
      <c r="G26" s="3">
        <v>88.63</v>
      </c>
      <c r="H26" s="5">
        <v>3</v>
      </c>
      <c r="I26" s="3">
        <v>13.29</v>
      </c>
      <c r="J26" s="3">
        <v>279.18</v>
      </c>
      <c r="K26" s="1">
        <v>43526</v>
      </c>
      <c r="L26" s="5">
        <f>YEAR(sales[[#This Row],[date]])</f>
        <v>2019</v>
      </c>
      <c r="M26" s="5" t="str">
        <f>TEXT(sales[[#This Row],[date]], "MMM")</f>
        <v>Mar</v>
      </c>
      <c r="N26" s="5" t="str">
        <f>TEXT(sales[[#This Row],[date]], "ddd")</f>
        <v>Sat</v>
      </c>
      <c r="O26" s="6">
        <v>0.73333333333333328</v>
      </c>
      <c r="P26" s="2" t="s">
        <v>9</v>
      </c>
      <c r="Q26" s="3">
        <v>265.89</v>
      </c>
      <c r="R26" s="7">
        <v>4.7600000000000003E-2</v>
      </c>
      <c r="S26" s="3">
        <v>13.29</v>
      </c>
      <c r="T26" s="4">
        <v>6</v>
      </c>
      <c r="U26" s="3">
        <f>sales[[#This Row],[total]]-sales[[#This Row],[cogs]]</f>
        <v>13.29000000000002</v>
      </c>
    </row>
    <row r="27" spans="1:21" x14ac:dyDescent="0.3">
      <c r="A27" s="2" t="s">
        <v>47</v>
      </c>
      <c r="B27" s="2" t="s">
        <v>4</v>
      </c>
      <c r="C27" s="2" t="s">
        <v>5</v>
      </c>
      <c r="D27" s="2" t="s">
        <v>6</v>
      </c>
      <c r="E27" s="2" t="s">
        <v>7</v>
      </c>
      <c r="F27" s="2" t="s">
        <v>18</v>
      </c>
      <c r="G27" s="3">
        <v>52.59</v>
      </c>
      <c r="H27" s="5">
        <v>8</v>
      </c>
      <c r="I27" s="3">
        <v>21.04</v>
      </c>
      <c r="J27" s="3">
        <v>441.76</v>
      </c>
      <c r="K27" s="1">
        <v>43546</v>
      </c>
      <c r="L27" s="5">
        <f>YEAR(sales[[#This Row],[date]])</f>
        <v>2019</v>
      </c>
      <c r="M27" s="5" t="str">
        <f>TEXT(sales[[#This Row],[date]], "MMM")</f>
        <v>Mar</v>
      </c>
      <c r="N27" s="5" t="str">
        <f>TEXT(sales[[#This Row],[date]], "ddd")</f>
        <v>Fri</v>
      </c>
      <c r="O27" s="6">
        <v>0.80555555555555558</v>
      </c>
      <c r="P27" s="2" t="s">
        <v>19</v>
      </c>
      <c r="Q27" s="3">
        <v>420.72</v>
      </c>
      <c r="R27" s="7">
        <v>4.7600000000000003E-2</v>
      </c>
      <c r="S27" s="3">
        <v>21.04</v>
      </c>
      <c r="T27" s="4">
        <v>8.5</v>
      </c>
      <c r="U27" s="3">
        <f>sales[[#This Row],[total]]-sales[[#This Row],[cogs]]</f>
        <v>21.039999999999964</v>
      </c>
    </row>
    <row r="28" spans="1:21" x14ac:dyDescent="0.3">
      <c r="A28" s="2" t="s">
        <v>48</v>
      </c>
      <c r="B28" s="2" t="s">
        <v>28</v>
      </c>
      <c r="C28" s="2" t="s">
        <v>29</v>
      </c>
      <c r="D28" s="2" t="s">
        <v>13</v>
      </c>
      <c r="E28" s="2" t="s">
        <v>17</v>
      </c>
      <c r="F28" s="2" t="s">
        <v>32</v>
      </c>
      <c r="G28" s="3">
        <v>33.520000000000003</v>
      </c>
      <c r="H28" s="5">
        <v>1</v>
      </c>
      <c r="I28" s="3">
        <v>1.68</v>
      </c>
      <c r="J28" s="3">
        <v>35.200000000000003</v>
      </c>
      <c r="K28" s="1">
        <v>43504</v>
      </c>
      <c r="L28" s="5">
        <f>YEAR(sales[[#This Row],[date]])</f>
        <v>2019</v>
      </c>
      <c r="M28" s="5" t="str">
        <f>TEXT(sales[[#This Row],[date]], "MMM")</f>
        <v>Feb</v>
      </c>
      <c r="N28" s="5" t="str">
        <f>TEXT(sales[[#This Row],[date]], "ddd")</f>
        <v>Fri</v>
      </c>
      <c r="O28" s="6">
        <v>0.64652777777777781</v>
      </c>
      <c r="P28" s="2" t="s">
        <v>15</v>
      </c>
      <c r="Q28" s="3">
        <v>33.520000000000003</v>
      </c>
      <c r="R28" s="7">
        <v>4.7600000000000003E-2</v>
      </c>
      <c r="S28" s="3">
        <v>1.68</v>
      </c>
      <c r="T28" s="4">
        <v>6.7</v>
      </c>
      <c r="U28" s="3">
        <f>sales[[#This Row],[total]]-sales[[#This Row],[cogs]]</f>
        <v>1.6799999999999997</v>
      </c>
    </row>
    <row r="29" spans="1:21" x14ac:dyDescent="0.3">
      <c r="A29" s="2" t="s">
        <v>49</v>
      </c>
      <c r="B29" s="2" t="s">
        <v>4</v>
      </c>
      <c r="C29" s="2" t="s">
        <v>5</v>
      </c>
      <c r="D29" s="2" t="s">
        <v>13</v>
      </c>
      <c r="E29" s="2" t="s">
        <v>7</v>
      </c>
      <c r="F29" s="2" t="s">
        <v>32</v>
      </c>
      <c r="G29" s="3">
        <v>87.67</v>
      </c>
      <c r="H29" s="5">
        <v>2</v>
      </c>
      <c r="I29" s="3">
        <v>8.77</v>
      </c>
      <c r="J29" s="3">
        <v>184.11</v>
      </c>
      <c r="K29" s="1">
        <v>43534</v>
      </c>
      <c r="L29" s="5">
        <f>YEAR(sales[[#This Row],[date]])</f>
        <v>2019</v>
      </c>
      <c r="M29" s="5" t="str">
        <f>TEXT(sales[[#This Row],[date]], "MMM")</f>
        <v>Mar</v>
      </c>
      <c r="N29" s="5" t="str">
        <f>TEXT(sales[[#This Row],[date]], "ddd")</f>
        <v>Sun</v>
      </c>
      <c r="O29" s="6">
        <v>0.51180555555555551</v>
      </c>
      <c r="P29" s="2" t="s">
        <v>19</v>
      </c>
      <c r="Q29" s="3">
        <v>175.34</v>
      </c>
      <c r="R29" s="7">
        <v>4.7600000000000003E-2</v>
      </c>
      <c r="S29" s="3">
        <v>8.77</v>
      </c>
      <c r="T29" s="4">
        <v>7.7</v>
      </c>
      <c r="U29" s="3">
        <f>sales[[#This Row],[total]]-sales[[#This Row],[cogs]]</f>
        <v>8.7700000000000102</v>
      </c>
    </row>
    <row r="30" spans="1:21" x14ac:dyDescent="0.3">
      <c r="A30" s="2" t="s">
        <v>50</v>
      </c>
      <c r="B30" s="2" t="s">
        <v>28</v>
      </c>
      <c r="C30" s="2" t="s">
        <v>29</v>
      </c>
      <c r="D30" s="2" t="s">
        <v>13</v>
      </c>
      <c r="E30" s="2" t="s">
        <v>7</v>
      </c>
      <c r="F30" s="2" t="s">
        <v>30</v>
      </c>
      <c r="G30" s="3">
        <v>88.36</v>
      </c>
      <c r="H30" s="5">
        <v>5</v>
      </c>
      <c r="I30" s="3">
        <v>22.09</v>
      </c>
      <c r="J30" s="3">
        <v>463.89</v>
      </c>
      <c r="K30" s="1">
        <v>43490</v>
      </c>
      <c r="L30" s="5">
        <f>YEAR(sales[[#This Row],[date]])</f>
        <v>2019</v>
      </c>
      <c r="M30" s="5" t="str">
        <f>TEXT(sales[[#This Row],[date]], "MMM")</f>
        <v>Jan</v>
      </c>
      <c r="N30" s="5" t="str">
        <f>TEXT(sales[[#This Row],[date]], "ddd")</f>
        <v>Fri</v>
      </c>
      <c r="O30" s="6">
        <v>0.82499999999999996</v>
      </c>
      <c r="P30" s="2" t="s">
        <v>15</v>
      </c>
      <c r="Q30" s="3">
        <v>441.8</v>
      </c>
      <c r="R30" s="7">
        <v>4.7600000000000003E-2</v>
      </c>
      <c r="S30" s="3">
        <v>22.09</v>
      </c>
      <c r="T30" s="4">
        <v>9.6</v>
      </c>
      <c r="U30" s="3">
        <f>sales[[#This Row],[total]]-sales[[#This Row],[cogs]]</f>
        <v>22.089999999999975</v>
      </c>
    </row>
    <row r="31" spans="1:21" x14ac:dyDescent="0.3">
      <c r="A31" s="2" t="s">
        <v>51</v>
      </c>
      <c r="B31" s="2" t="s">
        <v>4</v>
      </c>
      <c r="C31" s="2" t="s">
        <v>5</v>
      </c>
      <c r="D31" s="2" t="s">
        <v>13</v>
      </c>
      <c r="E31" s="2" t="s">
        <v>17</v>
      </c>
      <c r="F31" s="2" t="s">
        <v>8</v>
      </c>
      <c r="G31" s="3">
        <v>24.89</v>
      </c>
      <c r="H31" s="5">
        <v>9</v>
      </c>
      <c r="I31" s="3">
        <v>11.2</v>
      </c>
      <c r="J31" s="3">
        <v>235.21</v>
      </c>
      <c r="K31" s="1">
        <v>43539</v>
      </c>
      <c r="L31" s="5">
        <f>YEAR(sales[[#This Row],[date]])</f>
        <v>2019</v>
      </c>
      <c r="M31" s="5" t="str">
        <f>TEXT(sales[[#This Row],[date]], "MMM")</f>
        <v>Mar</v>
      </c>
      <c r="N31" s="5" t="str">
        <f>TEXT(sales[[#This Row],[date]], "ddd")</f>
        <v>Fri</v>
      </c>
      <c r="O31" s="6">
        <v>0.65</v>
      </c>
      <c r="P31" s="2" t="s">
        <v>15</v>
      </c>
      <c r="Q31" s="3">
        <v>224.01</v>
      </c>
      <c r="R31" s="7">
        <v>4.7600000000000003E-2</v>
      </c>
      <c r="S31" s="3">
        <v>11.2</v>
      </c>
      <c r="T31" s="4">
        <v>7.4</v>
      </c>
      <c r="U31" s="3">
        <f>sales[[#This Row],[total]]-sales[[#This Row],[cogs]]</f>
        <v>11.200000000000017</v>
      </c>
    </row>
    <row r="32" spans="1:21" x14ac:dyDescent="0.3">
      <c r="A32" s="2" t="s">
        <v>52</v>
      </c>
      <c r="B32" s="2" t="s">
        <v>28</v>
      </c>
      <c r="C32" s="2" t="s">
        <v>29</v>
      </c>
      <c r="D32" s="2" t="s">
        <v>13</v>
      </c>
      <c r="E32" s="2" t="s">
        <v>17</v>
      </c>
      <c r="F32" s="2" t="s">
        <v>32</v>
      </c>
      <c r="G32" s="3">
        <v>94.13</v>
      </c>
      <c r="H32" s="5">
        <v>5</v>
      </c>
      <c r="I32" s="3">
        <v>23.53</v>
      </c>
      <c r="J32" s="3">
        <v>494.18</v>
      </c>
      <c r="K32" s="1">
        <v>43521</v>
      </c>
      <c r="L32" s="5">
        <f>YEAR(sales[[#This Row],[date]])</f>
        <v>2019</v>
      </c>
      <c r="M32" s="5" t="str">
        <f>TEXT(sales[[#This Row],[date]], "MMM")</f>
        <v>Feb</v>
      </c>
      <c r="N32" s="5" t="str">
        <f>TEXT(sales[[#This Row],[date]], "ddd")</f>
        <v>Mon</v>
      </c>
      <c r="O32" s="6">
        <v>0.81874999999999998</v>
      </c>
      <c r="P32" s="2" t="s">
        <v>19</v>
      </c>
      <c r="Q32" s="3">
        <v>470.65</v>
      </c>
      <c r="R32" s="7">
        <v>4.7600000000000003E-2</v>
      </c>
      <c r="S32" s="3">
        <v>23.53</v>
      </c>
      <c r="T32" s="4">
        <v>4.8</v>
      </c>
      <c r="U32" s="3">
        <f>sales[[#This Row],[total]]-sales[[#This Row],[cogs]]</f>
        <v>23.53000000000003</v>
      </c>
    </row>
    <row r="33" spans="1:21" x14ac:dyDescent="0.3">
      <c r="A33" s="2" t="s">
        <v>53</v>
      </c>
      <c r="B33" s="2" t="s">
        <v>28</v>
      </c>
      <c r="C33" s="2" t="s">
        <v>29</v>
      </c>
      <c r="D33" s="2" t="s">
        <v>6</v>
      </c>
      <c r="E33" s="2" t="s">
        <v>17</v>
      </c>
      <c r="F33" s="2" t="s">
        <v>22</v>
      </c>
      <c r="G33" s="3">
        <v>78.069999999999993</v>
      </c>
      <c r="H33" s="5">
        <v>9</v>
      </c>
      <c r="I33" s="3">
        <v>35.130000000000003</v>
      </c>
      <c r="J33" s="3">
        <v>737.76</v>
      </c>
      <c r="K33" s="1">
        <v>43493</v>
      </c>
      <c r="L33" s="5">
        <f>YEAR(sales[[#This Row],[date]])</f>
        <v>2019</v>
      </c>
      <c r="M33" s="5" t="str">
        <f>TEXT(sales[[#This Row],[date]], "MMM")</f>
        <v>Jan</v>
      </c>
      <c r="N33" s="5" t="str">
        <f>TEXT(sales[[#This Row],[date]], "ddd")</f>
        <v>Mon</v>
      </c>
      <c r="O33" s="6">
        <v>0.52986111111111112</v>
      </c>
      <c r="P33" s="2" t="s">
        <v>15</v>
      </c>
      <c r="Q33" s="3">
        <v>702.63</v>
      </c>
      <c r="R33" s="7">
        <v>4.7600000000000003E-2</v>
      </c>
      <c r="S33" s="3">
        <v>35.130000000000003</v>
      </c>
      <c r="T33" s="4">
        <v>4.5</v>
      </c>
      <c r="U33" s="3">
        <f>sales[[#This Row],[total]]-sales[[#This Row],[cogs]]</f>
        <v>35.129999999999995</v>
      </c>
    </row>
    <row r="34" spans="1:21" x14ac:dyDescent="0.3">
      <c r="A34" s="2" t="s">
        <v>54</v>
      </c>
      <c r="B34" s="2" t="s">
        <v>28</v>
      </c>
      <c r="C34" s="2" t="s">
        <v>29</v>
      </c>
      <c r="D34" s="2" t="s">
        <v>13</v>
      </c>
      <c r="E34" s="2" t="s">
        <v>17</v>
      </c>
      <c r="F34" s="2" t="s">
        <v>22</v>
      </c>
      <c r="G34" s="3">
        <v>83.78</v>
      </c>
      <c r="H34" s="5">
        <v>8</v>
      </c>
      <c r="I34" s="3">
        <v>33.51</v>
      </c>
      <c r="J34" s="3">
        <v>703.75</v>
      </c>
      <c r="K34" s="1">
        <v>43475</v>
      </c>
      <c r="L34" s="5">
        <f>YEAR(sales[[#This Row],[date]])</f>
        <v>2019</v>
      </c>
      <c r="M34" s="5" t="str">
        <f>TEXT(sales[[#This Row],[date]], "MMM")</f>
        <v>Jan</v>
      </c>
      <c r="N34" s="5" t="str">
        <f>TEXT(sales[[#This Row],[date]], "ddd")</f>
        <v>Thu</v>
      </c>
      <c r="O34" s="6">
        <v>0.61736111111111114</v>
      </c>
      <c r="P34" s="2" t="s">
        <v>15</v>
      </c>
      <c r="Q34" s="3">
        <v>670.24</v>
      </c>
      <c r="R34" s="7">
        <v>4.7600000000000003E-2</v>
      </c>
      <c r="S34" s="3">
        <v>33.51</v>
      </c>
      <c r="T34" s="4">
        <v>5.0999999999999996</v>
      </c>
      <c r="U34" s="3">
        <f>sales[[#This Row],[total]]-sales[[#This Row],[cogs]]</f>
        <v>33.509999999999991</v>
      </c>
    </row>
    <row r="35" spans="1:21" x14ac:dyDescent="0.3">
      <c r="A35" s="2" t="s">
        <v>55</v>
      </c>
      <c r="B35" s="2" t="s">
        <v>4</v>
      </c>
      <c r="C35" s="2" t="s">
        <v>5</v>
      </c>
      <c r="D35" s="2" t="s">
        <v>13</v>
      </c>
      <c r="E35" s="2" t="s">
        <v>17</v>
      </c>
      <c r="F35" s="2" t="s">
        <v>8</v>
      </c>
      <c r="G35" s="3">
        <v>96.58</v>
      </c>
      <c r="H35" s="5">
        <v>2</v>
      </c>
      <c r="I35" s="3">
        <v>9.66</v>
      </c>
      <c r="J35" s="3">
        <v>202.82</v>
      </c>
      <c r="K35" s="1">
        <v>43539</v>
      </c>
      <c r="L35" s="5">
        <f>YEAR(sales[[#This Row],[date]])</f>
        <v>2019</v>
      </c>
      <c r="M35" s="5" t="str">
        <f>TEXT(sales[[#This Row],[date]], "MMM")</f>
        <v>Mar</v>
      </c>
      <c r="N35" s="5" t="str">
        <f>TEXT(sales[[#This Row],[date]], "ddd")</f>
        <v>Fri</v>
      </c>
      <c r="O35" s="6">
        <v>0.42499999999999999</v>
      </c>
      <c r="P35" s="2" t="s">
        <v>19</v>
      </c>
      <c r="Q35" s="3">
        <v>193.16</v>
      </c>
      <c r="R35" s="7">
        <v>4.7600000000000003E-2</v>
      </c>
      <c r="S35" s="3">
        <v>9.66</v>
      </c>
      <c r="T35" s="4">
        <v>5.0999999999999996</v>
      </c>
      <c r="U35" s="3">
        <f>sales[[#This Row],[total]]-sales[[#This Row],[cogs]]</f>
        <v>9.6599999999999966</v>
      </c>
    </row>
    <row r="36" spans="1:21" x14ac:dyDescent="0.3">
      <c r="A36" s="2" t="s">
        <v>56</v>
      </c>
      <c r="B36" s="2" t="s">
        <v>11</v>
      </c>
      <c r="C36" s="2" t="s">
        <v>12</v>
      </c>
      <c r="D36" s="2" t="s">
        <v>6</v>
      </c>
      <c r="E36" s="2" t="s">
        <v>7</v>
      </c>
      <c r="F36" s="2" t="s">
        <v>30</v>
      </c>
      <c r="G36" s="3">
        <v>99.42</v>
      </c>
      <c r="H36" s="5">
        <v>4</v>
      </c>
      <c r="I36" s="3">
        <v>19.88</v>
      </c>
      <c r="J36" s="3">
        <v>417.56</v>
      </c>
      <c r="K36" s="1">
        <v>43502</v>
      </c>
      <c r="L36" s="5">
        <f>YEAR(sales[[#This Row],[date]])</f>
        <v>2019</v>
      </c>
      <c r="M36" s="5" t="str">
        <f>TEXT(sales[[#This Row],[date]], "MMM")</f>
        <v>Feb</v>
      </c>
      <c r="N36" s="5" t="str">
        <f>TEXT(sales[[#This Row],[date]], "ddd")</f>
        <v>Wed</v>
      </c>
      <c r="O36" s="6">
        <v>0.44583333333333336</v>
      </c>
      <c r="P36" s="2" t="s">
        <v>9</v>
      </c>
      <c r="Q36" s="3">
        <v>397.68</v>
      </c>
      <c r="R36" s="7">
        <v>4.7600000000000003E-2</v>
      </c>
      <c r="S36" s="3">
        <v>19.88</v>
      </c>
      <c r="T36" s="4">
        <v>7.5</v>
      </c>
      <c r="U36" s="3">
        <f>sales[[#This Row],[total]]-sales[[#This Row],[cogs]]</f>
        <v>19.879999999999995</v>
      </c>
    </row>
    <row r="37" spans="1:21" x14ac:dyDescent="0.3">
      <c r="A37" s="2" t="s">
        <v>57</v>
      </c>
      <c r="B37" s="2" t="s">
        <v>11</v>
      </c>
      <c r="C37" s="2" t="s">
        <v>12</v>
      </c>
      <c r="D37" s="2" t="s">
        <v>6</v>
      </c>
      <c r="E37" s="2" t="s">
        <v>7</v>
      </c>
      <c r="F37" s="2" t="s">
        <v>22</v>
      </c>
      <c r="G37" s="3">
        <v>68.12</v>
      </c>
      <c r="H37" s="5">
        <v>1</v>
      </c>
      <c r="I37" s="3">
        <v>3.41</v>
      </c>
      <c r="J37" s="3">
        <v>71.53</v>
      </c>
      <c r="K37" s="1">
        <v>43472</v>
      </c>
      <c r="L37" s="5">
        <f>YEAR(sales[[#This Row],[date]])</f>
        <v>2019</v>
      </c>
      <c r="M37" s="5" t="str">
        <f>TEXT(sales[[#This Row],[date]], "MMM")</f>
        <v>Jan</v>
      </c>
      <c r="N37" s="5" t="str">
        <f>TEXT(sales[[#This Row],[date]], "ddd")</f>
        <v>Mon</v>
      </c>
      <c r="O37" s="6">
        <v>0.51944444444444449</v>
      </c>
      <c r="P37" s="2" t="s">
        <v>9</v>
      </c>
      <c r="Q37" s="3">
        <v>68.12</v>
      </c>
      <c r="R37" s="7">
        <v>4.7600000000000003E-2</v>
      </c>
      <c r="S37" s="3">
        <v>3.41</v>
      </c>
      <c r="T37" s="4">
        <v>6.8</v>
      </c>
      <c r="U37" s="3">
        <f>sales[[#This Row],[total]]-sales[[#This Row],[cogs]]</f>
        <v>3.4099999999999966</v>
      </c>
    </row>
    <row r="38" spans="1:21" x14ac:dyDescent="0.3">
      <c r="A38" s="2" t="s">
        <v>58</v>
      </c>
      <c r="B38" s="2" t="s">
        <v>4</v>
      </c>
      <c r="C38" s="2" t="s">
        <v>5</v>
      </c>
      <c r="D38" s="2" t="s">
        <v>6</v>
      </c>
      <c r="E38" s="2" t="s">
        <v>17</v>
      </c>
      <c r="F38" s="2" t="s">
        <v>22</v>
      </c>
      <c r="G38" s="3">
        <v>62.62</v>
      </c>
      <c r="H38" s="5">
        <v>5</v>
      </c>
      <c r="I38" s="3">
        <v>15.66</v>
      </c>
      <c r="J38" s="3">
        <v>328.76</v>
      </c>
      <c r="K38" s="1">
        <v>43534</v>
      </c>
      <c r="L38" s="5">
        <f>YEAR(sales[[#This Row],[date]])</f>
        <v>2019</v>
      </c>
      <c r="M38" s="5" t="str">
        <f>TEXT(sales[[#This Row],[date]], "MMM")</f>
        <v>Mar</v>
      </c>
      <c r="N38" s="5" t="str">
        <f>TEXT(sales[[#This Row],[date]], "ddd")</f>
        <v>Sun</v>
      </c>
      <c r="O38" s="6">
        <v>0.80208333333333337</v>
      </c>
      <c r="P38" s="2" t="s">
        <v>9</v>
      </c>
      <c r="Q38" s="3">
        <v>313.10000000000002</v>
      </c>
      <c r="R38" s="7">
        <v>4.7600000000000003E-2</v>
      </c>
      <c r="S38" s="3">
        <v>15.66</v>
      </c>
      <c r="T38" s="4">
        <v>7</v>
      </c>
      <c r="U38" s="3">
        <f>sales[[#This Row],[total]]-sales[[#This Row],[cogs]]</f>
        <v>15.659999999999968</v>
      </c>
    </row>
    <row r="39" spans="1:21" x14ac:dyDescent="0.3">
      <c r="A39" s="2" t="s">
        <v>59</v>
      </c>
      <c r="B39" s="2" t="s">
        <v>4</v>
      </c>
      <c r="C39" s="2" t="s">
        <v>5</v>
      </c>
      <c r="D39" s="2" t="s">
        <v>13</v>
      </c>
      <c r="E39" s="2" t="s">
        <v>7</v>
      </c>
      <c r="F39" s="2" t="s">
        <v>14</v>
      </c>
      <c r="G39" s="3">
        <v>60.88</v>
      </c>
      <c r="H39" s="5">
        <v>9</v>
      </c>
      <c r="I39" s="3">
        <v>27.4</v>
      </c>
      <c r="J39" s="3">
        <v>575.32000000000005</v>
      </c>
      <c r="K39" s="1">
        <v>43480</v>
      </c>
      <c r="L39" s="5">
        <f>YEAR(sales[[#This Row],[date]])</f>
        <v>2019</v>
      </c>
      <c r="M39" s="5" t="str">
        <f>TEXT(sales[[#This Row],[date]], "MMM")</f>
        <v>Jan</v>
      </c>
      <c r="N39" s="5" t="str">
        <f>TEXT(sales[[#This Row],[date]], "ddd")</f>
        <v>Tue</v>
      </c>
      <c r="O39" s="6">
        <v>0.72013888888888888</v>
      </c>
      <c r="P39" s="2" t="s">
        <v>9</v>
      </c>
      <c r="Q39" s="3">
        <v>547.91999999999996</v>
      </c>
      <c r="R39" s="7">
        <v>4.7600000000000003E-2</v>
      </c>
      <c r="S39" s="3">
        <v>27.4</v>
      </c>
      <c r="T39" s="4">
        <v>4.7</v>
      </c>
      <c r="U39" s="3">
        <f>sales[[#This Row],[total]]-sales[[#This Row],[cogs]]</f>
        <v>27.400000000000091</v>
      </c>
    </row>
    <row r="40" spans="1:21" x14ac:dyDescent="0.3">
      <c r="A40" s="2" t="s">
        <v>60</v>
      </c>
      <c r="B40" s="2" t="s">
        <v>11</v>
      </c>
      <c r="C40" s="2" t="s">
        <v>12</v>
      </c>
      <c r="D40" s="2" t="s">
        <v>13</v>
      </c>
      <c r="E40" s="2" t="s">
        <v>7</v>
      </c>
      <c r="F40" s="2" t="s">
        <v>8</v>
      </c>
      <c r="G40" s="3">
        <v>54.92</v>
      </c>
      <c r="H40" s="5">
        <v>8</v>
      </c>
      <c r="I40" s="3">
        <v>21.97</v>
      </c>
      <c r="J40" s="3">
        <v>461.33</v>
      </c>
      <c r="K40" s="1">
        <v>43547</v>
      </c>
      <c r="L40" s="5">
        <f>YEAR(sales[[#This Row],[date]])</f>
        <v>2019</v>
      </c>
      <c r="M40" s="5" t="str">
        <f>TEXT(sales[[#This Row],[date]], "MMM")</f>
        <v>Mar</v>
      </c>
      <c r="N40" s="5" t="str">
        <f>TEXT(sales[[#This Row],[date]], "ddd")</f>
        <v>Sat</v>
      </c>
      <c r="O40" s="6">
        <v>0.55833333333333335</v>
      </c>
      <c r="P40" s="2" t="s">
        <v>9</v>
      </c>
      <c r="Q40" s="3">
        <v>439.36</v>
      </c>
      <c r="R40" s="7">
        <v>4.7600000000000003E-2</v>
      </c>
      <c r="S40" s="3">
        <v>21.97</v>
      </c>
      <c r="T40" s="4">
        <v>7.6</v>
      </c>
      <c r="U40" s="3">
        <f>sales[[#This Row],[total]]-sales[[#This Row],[cogs]]</f>
        <v>21.96999999999997</v>
      </c>
    </row>
    <row r="41" spans="1:21" x14ac:dyDescent="0.3">
      <c r="A41" s="2" t="s">
        <v>61</v>
      </c>
      <c r="B41" s="2" t="s">
        <v>28</v>
      </c>
      <c r="C41" s="2" t="s">
        <v>29</v>
      </c>
      <c r="D41" s="2" t="s">
        <v>6</v>
      </c>
      <c r="E41" s="2" t="s">
        <v>17</v>
      </c>
      <c r="F41" s="2" t="s">
        <v>18</v>
      </c>
      <c r="G41" s="3">
        <v>30.12</v>
      </c>
      <c r="H41" s="5">
        <v>8</v>
      </c>
      <c r="I41" s="3">
        <v>12.05</v>
      </c>
      <c r="J41" s="3">
        <v>253.01</v>
      </c>
      <c r="K41" s="1">
        <v>43527</v>
      </c>
      <c r="L41" s="5">
        <f>YEAR(sales[[#This Row],[date]])</f>
        <v>2019</v>
      </c>
      <c r="M41" s="5" t="str">
        <f>TEXT(sales[[#This Row],[date]], "MMM")</f>
        <v>Mar</v>
      </c>
      <c r="N41" s="5" t="str">
        <f>TEXT(sales[[#This Row],[date]], "ddd")</f>
        <v>Sun</v>
      </c>
      <c r="O41" s="6">
        <v>0.54236111111111107</v>
      </c>
      <c r="P41" s="2" t="s">
        <v>15</v>
      </c>
      <c r="Q41" s="3">
        <v>240.96</v>
      </c>
      <c r="R41" s="7">
        <v>4.7600000000000003E-2</v>
      </c>
      <c r="S41" s="3">
        <v>12.05</v>
      </c>
      <c r="T41" s="4">
        <v>7.7</v>
      </c>
      <c r="U41" s="3">
        <f>sales[[#This Row],[total]]-sales[[#This Row],[cogs]]</f>
        <v>12.049999999999983</v>
      </c>
    </row>
    <row r="42" spans="1:21" x14ac:dyDescent="0.3">
      <c r="A42" s="2" t="s">
        <v>62</v>
      </c>
      <c r="B42" s="2" t="s">
        <v>28</v>
      </c>
      <c r="C42" s="2" t="s">
        <v>29</v>
      </c>
      <c r="D42" s="2" t="s">
        <v>6</v>
      </c>
      <c r="E42" s="2" t="s">
        <v>7</v>
      </c>
      <c r="F42" s="2" t="s">
        <v>18</v>
      </c>
      <c r="G42" s="3">
        <v>86.72</v>
      </c>
      <c r="H42" s="5">
        <v>1</v>
      </c>
      <c r="I42" s="3">
        <v>4.34</v>
      </c>
      <c r="J42" s="3">
        <v>91.06</v>
      </c>
      <c r="K42" s="1">
        <v>43482</v>
      </c>
      <c r="L42" s="5">
        <f>YEAR(sales[[#This Row],[date]])</f>
        <v>2019</v>
      </c>
      <c r="M42" s="5" t="str">
        <f>TEXT(sales[[#This Row],[date]], "MMM")</f>
        <v>Jan</v>
      </c>
      <c r="N42" s="5" t="str">
        <f>TEXT(sales[[#This Row],[date]], "ddd")</f>
        <v>Thu</v>
      </c>
      <c r="O42" s="6">
        <v>0.78125</v>
      </c>
      <c r="P42" s="2" t="s">
        <v>9</v>
      </c>
      <c r="Q42" s="3">
        <v>86.72</v>
      </c>
      <c r="R42" s="7">
        <v>4.7600000000000003E-2</v>
      </c>
      <c r="S42" s="3">
        <v>4.34</v>
      </c>
      <c r="T42" s="4">
        <v>7.9</v>
      </c>
      <c r="U42" s="3">
        <f>sales[[#This Row],[total]]-sales[[#This Row],[cogs]]</f>
        <v>4.3400000000000034</v>
      </c>
    </row>
    <row r="43" spans="1:21" x14ac:dyDescent="0.3">
      <c r="A43" s="2" t="s">
        <v>63</v>
      </c>
      <c r="B43" s="2" t="s">
        <v>11</v>
      </c>
      <c r="C43" s="2" t="s">
        <v>12</v>
      </c>
      <c r="D43" s="2" t="s">
        <v>6</v>
      </c>
      <c r="E43" s="2" t="s">
        <v>17</v>
      </c>
      <c r="F43" s="2" t="s">
        <v>18</v>
      </c>
      <c r="G43" s="3">
        <v>56.11</v>
      </c>
      <c r="H43" s="5">
        <v>2</v>
      </c>
      <c r="I43" s="3">
        <v>5.61</v>
      </c>
      <c r="J43" s="3">
        <v>117.83</v>
      </c>
      <c r="K43" s="1">
        <v>43498</v>
      </c>
      <c r="L43" s="5">
        <f>YEAR(sales[[#This Row],[date]])</f>
        <v>2019</v>
      </c>
      <c r="M43" s="5" t="str">
        <f>TEXT(sales[[#This Row],[date]], "MMM")</f>
        <v>Feb</v>
      </c>
      <c r="N43" s="5" t="str">
        <f>TEXT(sales[[#This Row],[date]], "ddd")</f>
        <v>Sat</v>
      </c>
      <c r="O43" s="6">
        <v>0.42430555555555555</v>
      </c>
      <c r="P43" s="2" t="s">
        <v>15</v>
      </c>
      <c r="Q43" s="3">
        <v>112.22</v>
      </c>
      <c r="R43" s="7">
        <v>4.7600000000000003E-2</v>
      </c>
      <c r="S43" s="3">
        <v>5.61</v>
      </c>
      <c r="T43" s="4">
        <v>6.3</v>
      </c>
      <c r="U43" s="3">
        <f>sales[[#This Row],[total]]-sales[[#This Row],[cogs]]</f>
        <v>5.6099999999999994</v>
      </c>
    </row>
    <row r="44" spans="1:21" x14ac:dyDescent="0.3">
      <c r="A44" s="2" t="s">
        <v>64</v>
      </c>
      <c r="B44" s="2" t="s">
        <v>28</v>
      </c>
      <c r="C44" s="2" t="s">
        <v>29</v>
      </c>
      <c r="D44" s="2" t="s">
        <v>6</v>
      </c>
      <c r="E44" s="2" t="s">
        <v>7</v>
      </c>
      <c r="F44" s="2" t="s">
        <v>22</v>
      </c>
      <c r="G44" s="3">
        <v>69.12</v>
      </c>
      <c r="H44" s="5">
        <v>6</v>
      </c>
      <c r="I44" s="3">
        <v>20.74</v>
      </c>
      <c r="J44" s="3">
        <v>435.46</v>
      </c>
      <c r="K44" s="1">
        <v>43504</v>
      </c>
      <c r="L44" s="5">
        <f>YEAR(sales[[#This Row],[date]])</f>
        <v>2019</v>
      </c>
      <c r="M44" s="5" t="str">
        <f>TEXT(sales[[#This Row],[date]], "MMM")</f>
        <v>Feb</v>
      </c>
      <c r="N44" s="5" t="str">
        <f>TEXT(sales[[#This Row],[date]], "ddd")</f>
        <v>Fri</v>
      </c>
      <c r="O44" s="6">
        <v>0.54374999999999996</v>
      </c>
      <c r="P44" s="2" t="s">
        <v>15</v>
      </c>
      <c r="Q44" s="3">
        <v>414.72</v>
      </c>
      <c r="R44" s="7">
        <v>4.7600000000000003E-2</v>
      </c>
      <c r="S44" s="3">
        <v>20.74</v>
      </c>
      <c r="T44" s="4">
        <v>5.6</v>
      </c>
      <c r="U44" s="3">
        <f>sales[[#This Row],[total]]-sales[[#This Row],[cogs]]</f>
        <v>20.739999999999952</v>
      </c>
    </row>
    <row r="45" spans="1:21" x14ac:dyDescent="0.3">
      <c r="A45" s="2" t="s">
        <v>65</v>
      </c>
      <c r="B45" s="2" t="s">
        <v>11</v>
      </c>
      <c r="C45" s="2" t="s">
        <v>12</v>
      </c>
      <c r="D45" s="2" t="s">
        <v>6</v>
      </c>
      <c r="E45" s="2" t="s">
        <v>7</v>
      </c>
      <c r="F45" s="2" t="s">
        <v>30</v>
      </c>
      <c r="G45" s="3">
        <v>98.7</v>
      </c>
      <c r="H45" s="5">
        <v>8</v>
      </c>
      <c r="I45" s="3">
        <v>39.479999999999997</v>
      </c>
      <c r="J45" s="3">
        <v>829.08</v>
      </c>
      <c r="K45" s="1">
        <v>43528</v>
      </c>
      <c r="L45" s="5">
        <f>YEAR(sales[[#This Row],[date]])</f>
        <v>2019</v>
      </c>
      <c r="M45" s="5" t="str">
        <f>TEXT(sales[[#This Row],[date]], "MMM")</f>
        <v>Mar</v>
      </c>
      <c r="N45" s="5" t="str">
        <f>TEXT(sales[[#This Row],[date]], "ddd")</f>
        <v>Mon</v>
      </c>
      <c r="O45" s="6">
        <v>0.86041666666666672</v>
      </c>
      <c r="P45" s="2" t="s">
        <v>15</v>
      </c>
      <c r="Q45" s="3">
        <v>789.6</v>
      </c>
      <c r="R45" s="7">
        <v>4.7600000000000003E-2</v>
      </c>
      <c r="S45" s="3">
        <v>39.479999999999997</v>
      </c>
      <c r="T45" s="4">
        <v>7.6</v>
      </c>
      <c r="U45" s="3">
        <f>sales[[#This Row],[total]]-sales[[#This Row],[cogs]]</f>
        <v>39.480000000000018</v>
      </c>
    </row>
    <row r="46" spans="1:21" x14ac:dyDescent="0.3">
      <c r="A46" s="2" t="s">
        <v>66</v>
      </c>
      <c r="B46" s="2" t="s">
        <v>11</v>
      </c>
      <c r="C46" s="2" t="s">
        <v>12</v>
      </c>
      <c r="D46" s="2" t="s">
        <v>6</v>
      </c>
      <c r="E46" s="2" t="s">
        <v>17</v>
      </c>
      <c r="F46" s="2" t="s">
        <v>8</v>
      </c>
      <c r="G46" s="3">
        <v>15.37</v>
      </c>
      <c r="H46" s="5">
        <v>2</v>
      </c>
      <c r="I46" s="3">
        <v>1.54</v>
      </c>
      <c r="J46" s="3">
        <v>32.28</v>
      </c>
      <c r="K46" s="1">
        <v>43540</v>
      </c>
      <c r="L46" s="5">
        <f>YEAR(sales[[#This Row],[date]])</f>
        <v>2019</v>
      </c>
      <c r="M46" s="5" t="str">
        <f>TEXT(sales[[#This Row],[date]], "MMM")</f>
        <v>Mar</v>
      </c>
      <c r="N46" s="5" t="str">
        <f>TEXT(sales[[#This Row],[date]], "ddd")</f>
        <v>Sat</v>
      </c>
      <c r="O46" s="6">
        <v>0.82430555555555551</v>
      </c>
      <c r="P46" s="2" t="s">
        <v>15</v>
      </c>
      <c r="Q46" s="3">
        <v>30.74</v>
      </c>
      <c r="R46" s="7">
        <v>4.7600000000000003E-2</v>
      </c>
      <c r="S46" s="3">
        <v>1.54</v>
      </c>
      <c r="T46" s="4">
        <v>7.2</v>
      </c>
      <c r="U46" s="3">
        <f>sales[[#This Row],[total]]-sales[[#This Row],[cogs]]</f>
        <v>1.5400000000000027</v>
      </c>
    </row>
    <row r="47" spans="1:21" x14ac:dyDescent="0.3">
      <c r="A47" s="2" t="s">
        <v>67</v>
      </c>
      <c r="B47" s="2" t="s">
        <v>28</v>
      </c>
      <c r="C47" s="2" t="s">
        <v>29</v>
      </c>
      <c r="D47" s="2" t="s">
        <v>6</v>
      </c>
      <c r="E47" s="2" t="s">
        <v>7</v>
      </c>
      <c r="F47" s="2" t="s">
        <v>14</v>
      </c>
      <c r="G47" s="3">
        <v>93.96</v>
      </c>
      <c r="H47" s="5">
        <v>4</v>
      </c>
      <c r="I47" s="3">
        <v>18.79</v>
      </c>
      <c r="J47" s="3">
        <v>394.63</v>
      </c>
      <c r="K47" s="1">
        <v>43533</v>
      </c>
      <c r="L47" s="5">
        <f>YEAR(sales[[#This Row],[date]])</f>
        <v>2019</v>
      </c>
      <c r="M47" s="5" t="str">
        <f>TEXT(sales[[#This Row],[date]], "MMM")</f>
        <v>Mar</v>
      </c>
      <c r="N47" s="5" t="str">
        <f>TEXT(sales[[#This Row],[date]], "ddd")</f>
        <v>Sat</v>
      </c>
      <c r="O47" s="6">
        <v>0.75</v>
      </c>
      <c r="P47" s="2" t="s">
        <v>15</v>
      </c>
      <c r="Q47" s="3">
        <v>375.84</v>
      </c>
      <c r="R47" s="7">
        <v>4.7600000000000003E-2</v>
      </c>
      <c r="S47" s="3">
        <v>18.79</v>
      </c>
      <c r="T47" s="4">
        <v>9.5</v>
      </c>
      <c r="U47" s="3">
        <f>sales[[#This Row],[total]]-sales[[#This Row],[cogs]]</f>
        <v>18.79000000000002</v>
      </c>
    </row>
    <row r="48" spans="1:21" x14ac:dyDescent="0.3">
      <c r="A48" s="2" t="s">
        <v>68</v>
      </c>
      <c r="B48" s="2" t="s">
        <v>28</v>
      </c>
      <c r="C48" s="2" t="s">
        <v>29</v>
      </c>
      <c r="D48" s="2" t="s">
        <v>6</v>
      </c>
      <c r="E48" s="2" t="s">
        <v>17</v>
      </c>
      <c r="F48" s="2" t="s">
        <v>8</v>
      </c>
      <c r="G48" s="3">
        <v>56.69</v>
      </c>
      <c r="H48" s="5">
        <v>9</v>
      </c>
      <c r="I48" s="3">
        <v>25.51</v>
      </c>
      <c r="J48" s="3">
        <v>535.72</v>
      </c>
      <c r="K48" s="1">
        <v>43523</v>
      </c>
      <c r="L48" s="5">
        <f>YEAR(sales[[#This Row],[date]])</f>
        <v>2019</v>
      </c>
      <c r="M48" s="5" t="str">
        <f>TEXT(sales[[#This Row],[date]], "MMM")</f>
        <v>Feb</v>
      </c>
      <c r="N48" s="5" t="str">
        <f>TEXT(sales[[#This Row],[date]], "ddd")</f>
        <v>Wed</v>
      </c>
      <c r="O48" s="6">
        <v>0.72499999999999998</v>
      </c>
      <c r="P48" s="2" t="s">
        <v>19</v>
      </c>
      <c r="Q48" s="3">
        <v>510.21</v>
      </c>
      <c r="R48" s="7">
        <v>4.7600000000000003E-2</v>
      </c>
      <c r="S48" s="3">
        <v>25.51</v>
      </c>
      <c r="T48" s="4">
        <v>8.4</v>
      </c>
      <c r="U48" s="3">
        <f>sales[[#This Row],[total]]-sales[[#This Row],[cogs]]</f>
        <v>25.510000000000048</v>
      </c>
    </row>
    <row r="49" spans="1:21" x14ac:dyDescent="0.3">
      <c r="A49" s="2" t="s">
        <v>69</v>
      </c>
      <c r="B49" s="2" t="s">
        <v>28</v>
      </c>
      <c r="C49" s="2" t="s">
        <v>29</v>
      </c>
      <c r="D49" s="2" t="s">
        <v>6</v>
      </c>
      <c r="E49" s="2" t="s">
        <v>7</v>
      </c>
      <c r="F49" s="2" t="s">
        <v>30</v>
      </c>
      <c r="G49" s="3">
        <v>20.010000000000002</v>
      </c>
      <c r="H49" s="5">
        <v>9</v>
      </c>
      <c r="I49" s="3">
        <v>9</v>
      </c>
      <c r="J49" s="3">
        <v>189.09</v>
      </c>
      <c r="K49" s="1">
        <v>43502</v>
      </c>
      <c r="L49" s="5">
        <f>YEAR(sales[[#This Row],[date]])</f>
        <v>2019</v>
      </c>
      <c r="M49" s="5" t="str">
        <f>TEXT(sales[[#This Row],[date]], "MMM")</f>
        <v>Feb</v>
      </c>
      <c r="N49" s="5" t="str">
        <f>TEXT(sales[[#This Row],[date]], "ddd")</f>
        <v>Wed</v>
      </c>
      <c r="O49" s="6">
        <v>0.65763888888888888</v>
      </c>
      <c r="P49" s="2" t="s">
        <v>9</v>
      </c>
      <c r="Q49" s="3">
        <v>180.09</v>
      </c>
      <c r="R49" s="7">
        <v>4.7600000000000003E-2</v>
      </c>
      <c r="S49" s="3">
        <v>9</v>
      </c>
      <c r="T49" s="4">
        <v>4.0999999999999996</v>
      </c>
      <c r="U49" s="3">
        <f>sales[[#This Row],[total]]-sales[[#This Row],[cogs]]</f>
        <v>9</v>
      </c>
    </row>
    <row r="50" spans="1:21" x14ac:dyDescent="0.3">
      <c r="A50" s="2" t="s">
        <v>70</v>
      </c>
      <c r="B50" s="2" t="s">
        <v>28</v>
      </c>
      <c r="C50" s="2" t="s">
        <v>29</v>
      </c>
      <c r="D50" s="2" t="s">
        <v>6</v>
      </c>
      <c r="E50" s="2" t="s">
        <v>17</v>
      </c>
      <c r="F50" s="2" t="s">
        <v>14</v>
      </c>
      <c r="G50" s="3">
        <v>18.93</v>
      </c>
      <c r="H50" s="5">
        <v>6</v>
      </c>
      <c r="I50" s="3">
        <v>5.68</v>
      </c>
      <c r="J50" s="3">
        <v>119.26</v>
      </c>
      <c r="K50" s="1">
        <v>43506</v>
      </c>
      <c r="L50" s="5">
        <f>YEAR(sales[[#This Row],[date]])</f>
        <v>2019</v>
      </c>
      <c r="M50" s="5" t="str">
        <f>TEXT(sales[[#This Row],[date]], "MMM")</f>
        <v>Feb</v>
      </c>
      <c r="N50" s="5" t="str">
        <f>TEXT(sales[[#This Row],[date]], "ddd")</f>
        <v>Sun</v>
      </c>
      <c r="O50" s="6">
        <v>0.53125</v>
      </c>
      <c r="P50" s="2" t="s">
        <v>19</v>
      </c>
      <c r="Q50" s="3">
        <v>113.58</v>
      </c>
      <c r="R50" s="7">
        <v>4.7600000000000003E-2</v>
      </c>
      <c r="S50" s="3">
        <v>5.68</v>
      </c>
      <c r="T50" s="4">
        <v>8.1</v>
      </c>
      <c r="U50" s="3">
        <f>sales[[#This Row],[total]]-sales[[#This Row],[cogs]]</f>
        <v>5.6800000000000068</v>
      </c>
    </row>
    <row r="51" spans="1:21" x14ac:dyDescent="0.3">
      <c r="A51" s="2" t="s">
        <v>71</v>
      </c>
      <c r="B51" s="2" t="s">
        <v>11</v>
      </c>
      <c r="C51" s="2" t="s">
        <v>12</v>
      </c>
      <c r="D51" s="2" t="s">
        <v>6</v>
      </c>
      <c r="E51" s="2" t="s">
        <v>7</v>
      </c>
      <c r="F51" s="2" t="s">
        <v>32</v>
      </c>
      <c r="G51" s="3">
        <v>82.63</v>
      </c>
      <c r="H51" s="5">
        <v>10</v>
      </c>
      <c r="I51" s="3">
        <v>41.32</v>
      </c>
      <c r="J51" s="3">
        <v>867.62</v>
      </c>
      <c r="K51" s="1">
        <v>43543</v>
      </c>
      <c r="L51" s="5">
        <f>YEAR(sales[[#This Row],[date]])</f>
        <v>2019</v>
      </c>
      <c r="M51" s="5" t="str">
        <f>TEXT(sales[[#This Row],[date]], "MMM")</f>
        <v>Mar</v>
      </c>
      <c r="N51" s="5" t="str">
        <f>TEXT(sales[[#This Row],[date]], "ddd")</f>
        <v>Tue</v>
      </c>
      <c r="O51" s="6">
        <v>0.71388888888888891</v>
      </c>
      <c r="P51" s="2" t="s">
        <v>9</v>
      </c>
      <c r="Q51" s="3">
        <v>826.3</v>
      </c>
      <c r="R51" s="7">
        <v>4.7600000000000003E-2</v>
      </c>
      <c r="S51" s="3">
        <v>41.32</v>
      </c>
      <c r="T51" s="4">
        <v>7.9</v>
      </c>
      <c r="U51" s="3">
        <f>sales[[#This Row],[total]]-sales[[#This Row],[cogs]]</f>
        <v>41.32000000000005</v>
      </c>
    </row>
    <row r="52" spans="1:21" x14ac:dyDescent="0.3">
      <c r="A52" s="2" t="s">
        <v>72</v>
      </c>
      <c r="B52" s="2" t="s">
        <v>11</v>
      </c>
      <c r="C52" s="2" t="s">
        <v>12</v>
      </c>
      <c r="D52" s="2" t="s">
        <v>6</v>
      </c>
      <c r="E52" s="2" t="s">
        <v>17</v>
      </c>
      <c r="F52" s="2" t="s">
        <v>30</v>
      </c>
      <c r="G52" s="3">
        <v>91.4</v>
      </c>
      <c r="H52" s="5">
        <v>7</v>
      </c>
      <c r="I52" s="3">
        <v>31.99</v>
      </c>
      <c r="J52" s="3">
        <v>671.79</v>
      </c>
      <c r="K52" s="1">
        <v>43499</v>
      </c>
      <c r="L52" s="5">
        <f>YEAR(sales[[#This Row],[date]])</f>
        <v>2019</v>
      </c>
      <c r="M52" s="5" t="str">
        <f>TEXT(sales[[#This Row],[date]], "MMM")</f>
        <v>Feb</v>
      </c>
      <c r="N52" s="5" t="str">
        <f>TEXT(sales[[#This Row],[date]], "ddd")</f>
        <v>Sun</v>
      </c>
      <c r="O52" s="6">
        <v>0.42986111111111114</v>
      </c>
      <c r="P52" s="2" t="s">
        <v>15</v>
      </c>
      <c r="Q52" s="3">
        <v>639.79999999999995</v>
      </c>
      <c r="R52" s="7">
        <v>4.7600000000000003E-2</v>
      </c>
      <c r="S52" s="3">
        <v>31.99</v>
      </c>
      <c r="T52" s="4">
        <v>9.5</v>
      </c>
      <c r="U52" s="3">
        <f>sales[[#This Row],[total]]-sales[[#This Row],[cogs]]</f>
        <v>31.990000000000009</v>
      </c>
    </row>
    <row r="53" spans="1:21" x14ac:dyDescent="0.3">
      <c r="A53" s="2" t="s">
        <v>73</v>
      </c>
      <c r="B53" s="2" t="s">
        <v>4</v>
      </c>
      <c r="C53" s="2" t="s">
        <v>5</v>
      </c>
      <c r="D53" s="2" t="s">
        <v>6</v>
      </c>
      <c r="E53" s="2" t="s">
        <v>7</v>
      </c>
      <c r="F53" s="2" t="s">
        <v>30</v>
      </c>
      <c r="G53" s="3">
        <v>44.59</v>
      </c>
      <c r="H53" s="5">
        <v>5</v>
      </c>
      <c r="I53" s="3">
        <v>11.15</v>
      </c>
      <c r="J53" s="3">
        <v>234.1</v>
      </c>
      <c r="K53" s="1">
        <v>43506</v>
      </c>
      <c r="L53" s="5">
        <f>YEAR(sales[[#This Row],[date]])</f>
        <v>2019</v>
      </c>
      <c r="M53" s="5" t="str">
        <f>TEXT(sales[[#This Row],[date]], "MMM")</f>
        <v>Feb</v>
      </c>
      <c r="N53" s="5" t="str">
        <f>TEXT(sales[[#This Row],[date]], "ddd")</f>
        <v>Sun</v>
      </c>
      <c r="O53" s="6">
        <v>0.63194444444444442</v>
      </c>
      <c r="P53" s="2" t="s">
        <v>15</v>
      </c>
      <c r="Q53" s="3">
        <v>222.95</v>
      </c>
      <c r="R53" s="7">
        <v>4.7600000000000003E-2</v>
      </c>
      <c r="S53" s="3">
        <v>11.15</v>
      </c>
      <c r="T53" s="4">
        <v>8.5</v>
      </c>
      <c r="U53" s="3">
        <f>sales[[#This Row],[total]]-sales[[#This Row],[cogs]]</f>
        <v>11.150000000000006</v>
      </c>
    </row>
    <row r="54" spans="1:21" x14ac:dyDescent="0.3">
      <c r="A54" s="2" t="s">
        <v>74</v>
      </c>
      <c r="B54" s="2" t="s">
        <v>28</v>
      </c>
      <c r="C54" s="2" t="s">
        <v>29</v>
      </c>
      <c r="D54" s="2" t="s">
        <v>6</v>
      </c>
      <c r="E54" s="2" t="s">
        <v>7</v>
      </c>
      <c r="F54" s="2" t="s">
        <v>32</v>
      </c>
      <c r="G54" s="3">
        <v>17.87</v>
      </c>
      <c r="H54" s="5">
        <v>4</v>
      </c>
      <c r="I54" s="3">
        <v>3.57</v>
      </c>
      <c r="J54" s="3">
        <v>75.05</v>
      </c>
      <c r="K54" s="1">
        <v>43546</v>
      </c>
      <c r="L54" s="5">
        <f>YEAR(sales[[#This Row],[date]])</f>
        <v>2019</v>
      </c>
      <c r="M54" s="5" t="str">
        <f>TEXT(sales[[#This Row],[date]], "MMM")</f>
        <v>Mar</v>
      </c>
      <c r="N54" s="5" t="str">
        <f>TEXT(sales[[#This Row],[date]], "ddd")</f>
        <v>Fri</v>
      </c>
      <c r="O54" s="6">
        <v>0.61250000000000004</v>
      </c>
      <c r="P54" s="2" t="s">
        <v>9</v>
      </c>
      <c r="Q54" s="3">
        <v>71.48</v>
      </c>
      <c r="R54" s="7">
        <v>4.7600000000000003E-2</v>
      </c>
      <c r="S54" s="3">
        <v>3.57</v>
      </c>
      <c r="T54" s="4">
        <v>6.5</v>
      </c>
      <c r="U54" s="3">
        <f>sales[[#This Row],[total]]-sales[[#This Row],[cogs]]</f>
        <v>3.5699999999999932</v>
      </c>
    </row>
    <row r="55" spans="1:21" x14ac:dyDescent="0.3">
      <c r="A55" s="2" t="s">
        <v>75</v>
      </c>
      <c r="B55" s="2" t="s">
        <v>11</v>
      </c>
      <c r="C55" s="2" t="s">
        <v>12</v>
      </c>
      <c r="D55" s="2" t="s">
        <v>6</v>
      </c>
      <c r="E55" s="2" t="s">
        <v>17</v>
      </c>
      <c r="F55" s="2" t="s">
        <v>32</v>
      </c>
      <c r="G55" s="3">
        <v>15.43</v>
      </c>
      <c r="H55" s="5">
        <v>1</v>
      </c>
      <c r="I55" s="3">
        <v>0.77</v>
      </c>
      <c r="J55" s="3">
        <v>16.2</v>
      </c>
      <c r="K55" s="1">
        <v>43490</v>
      </c>
      <c r="L55" s="5">
        <f>YEAR(sales[[#This Row],[date]])</f>
        <v>2019</v>
      </c>
      <c r="M55" s="5" t="str">
        <f>TEXT(sales[[#This Row],[date]], "MMM")</f>
        <v>Jan</v>
      </c>
      <c r="N55" s="5" t="str">
        <f>TEXT(sales[[#This Row],[date]], "ddd")</f>
        <v>Fri</v>
      </c>
      <c r="O55" s="6">
        <v>0.65694444444444444</v>
      </c>
      <c r="P55" s="2" t="s">
        <v>19</v>
      </c>
      <c r="Q55" s="3">
        <v>15.43</v>
      </c>
      <c r="R55" s="7">
        <v>4.7600000000000003E-2</v>
      </c>
      <c r="S55" s="3">
        <v>0.77</v>
      </c>
      <c r="T55" s="4">
        <v>6.1</v>
      </c>
      <c r="U55" s="3">
        <f>sales[[#This Row],[total]]-sales[[#This Row],[cogs]]</f>
        <v>0.76999999999999957</v>
      </c>
    </row>
    <row r="56" spans="1:21" x14ac:dyDescent="0.3">
      <c r="A56" s="2" t="s">
        <v>76</v>
      </c>
      <c r="B56" s="2" t="s">
        <v>28</v>
      </c>
      <c r="C56" s="2" t="s">
        <v>29</v>
      </c>
      <c r="D56" s="2" t="s">
        <v>13</v>
      </c>
      <c r="E56" s="2" t="s">
        <v>17</v>
      </c>
      <c r="F56" s="2" t="s">
        <v>18</v>
      </c>
      <c r="G56" s="3">
        <v>16.16</v>
      </c>
      <c r="H56" s="5">
        <v>2</v>
      </c>
      <c r="I56" s="3">
        <v>1.62</v>
      </c>
      <c r="J56" s="3">
        <v>33.94</v>
      </c>
      <c r="K56" s="1">
        <v>43531</v>
      </c>
      <c r="L56" s="5">
        <f>YEAR(sales[[#This Row],[date]])</f>
        <v>2019</v>
      </c>
      <c r="M56" s="5" t="str">
        <f>TEXT(sales[[#This Row],[date]], "MMM")</f>
        <v>Mar</v>
      </c>
      <c r="N56" s="5" t="str">
        <f>TEXT(sales[[#This Row],[date]], "ddd")</f>
        <v>Thu</v>
      </c>
      <c r="O56" s="6">
        <v>0.49236111111111114</v>
      </c>
      <c r="P56" s="2" t="s">
        <v>9</v>
      </c>
      <c r="Q56" s="3">
        <v>32.32</v>
      </c>
      <c r="R56" s="7">
        <v>4.7600000000000003E-2</v>
      </c>
      <c r="S56" s="3">
        <v>1.62</v>
      </c>
      <c r="T56" s="4">
        <v>6.5</v>
      </c>
      <c r="U56" s="3">
        <f>sales[[#This Row],[total]]-sales[[#This Row],[cogs]]</f>
        <v>1.6199999999999974</v>
      </c>
    </row>
    <row r="57" spans="1:21" x14ac:dyDescent="0.3">
      <c r="A57" s="2" t="s">
        <v>77</v>
      </c>
      <c r="B57" s="2" t="s">
        <v>11</v>
      </c>
      <c r="C57" s="2" t="s">
        <v>12</v>
      </c>
      <c r="D57" s="2" t="s">
        <v>13</v>
      </c>
      <c r="E57" s="2" t="s">
        <v>7</v>
      </c>
      <c r="F57" s="2" t="s">
        <v>14</v>
      </c>
      <c r="G57" s="3">
        <v>85.98</v>
      </c>
      <c r="H57" s="5">
        <v>8</v>
      </c>
      <c r="I57" s="3">
        <v>34.39</v>
      </c>
      <c r="J57" s="3">
        <v>722.23</v>
      </c>
      <c r="K57" s="1">
        <v>43524</v>
      </c>
      <c r="L57" s="5">
        <f>YEAR(sales[[#This Row],[date]])</f>
        <v>2019</v>
      </c>
      <c r="M57" s="5" t="str">
        <f>TEXT(sales[[#This Row],[date]], "MMM")</f>
        <v>Feb</v>
      </c>
      <c r="N57" s="5" t="str">
        <f>TEXT(sales[[#This Row],[date]], "ddd")</f>
        <v>Thu</v>
      </c>
      <c r="O57" s="6">
        <v>0.79236111111111107</v>
      </c>
      <c r="P57" s="2" t="s">
        <v>15</v>
      </c>
      <c r="Q57" s="3">
        <v>687.84</v>
      </c>
      <c r="R57" s="7">
        <v>4.7600000000000003E-2</v>
      </c>
      <c r="S57" s="3">
        <v>34.39</v>
      </c>
      <c r="T57" s="4">
        <v>8.1999999999999993</v>
      </c>
      <c r="U57" s="3">
        <f>sales[[#This Row],[total]]-sales[[#This Row],[cogs]]</f>
        <v>34.389999999999986</v>
      </c>
    </row>
    <row r="58" spans="1:21" x14ac:dyDescent="0.3">
      <c r="A58" s="2" t="s">
        <v>78</v>
      </c>
      <c r="B58" s="2" t="s">
        <v>4</v>
      </c>
      <c r="C58" s="2" t="s">
        <v>5</v>
      </c>
      <c r="D58" s="2" t="s">
        <v>6</v>
      </c>
      <c r="E58" s="2" t="s">
        <v>17</v>
      </c>
      <c r="F58" s="2" t="s">
        <v>18</v>
      </c>
      <c r="G58" s="3">
        <v>44.34</v>
      </c>
      <c r="H58" s="5">
        <v>2</v>
      </c>
      <c r="I58" s="3">
        <v>4.43</v>
      </c>
      <c r="J58" s="3">
        <v>93.11</v>
      </c>
      <c r="K58" s="1">
        <v>43551</v>
      </c>
      <c r="L58" s="5">
        <f>YEAR(sales[[#This Row],[date]])</f>
        <v>2019</v>
      </c>
      <c r="M58" s="5" t="str">
        <f>TEXT(sales[[#This Row],[date]], "MMM")</f>
        <v>Mar</v>
      </c>
      <c r="N58" s="5" t="str">
        <f>TEXT(sales[[#This Row],[date]], "ddd")</f>
        <v>Wed</v>
      </c>
      <c r="O58" s="6">
        <v>0.47638888888888886</v>
      </c>
      <c r="P58" s="2" t="s">
        <v>15</v>
      </c>
      <c r="Q58" s="3">
        <v>88.68</v>
      </c>
      <c r="R58" s="7">
        <v>4.7600000000000003E-2</v>
      </c>
      <c r="S58" s="3">
        <v>4.43</v>
      </c>
      <c r="T58" s="4">
        <v>5.8</v>
      </c>
      <c r="U58" s="3">
        <f>sales[[#This Row],[total]]-sales[[#This Row],[cogs]]</f>
        <v>4.4299999999999926</v>
      </c>
    </row>
    <row r="59" spans="1:21" x14ac:dyDescent="0.3">
      <c r="A59" s="2" t="s">
        <v>79</v>
      </c>
      <c r="B59" s="2" t="s">
        <v>4</v>
      </c>
      <c r="C59" s="2" t="s">
        <v>5</v>
      </c>
      <c r="D59" s="2" t="s">
        <v>13</v>
      </c>
      <c r="E59" s="2" t="s">
        <v>17</v>
      </c>
      <c r="F59" s="2" t="s">
        <v>8</v>
      </c>
      <c r="G59" s="3">
        <v>89.6</v>
      </c>
      <c r="H59" s="5">
        <v>8</v>
      </c>
      <c r="I59" s="3">
        <v>35.840000000000003</v>
      </c>
      <c r="J59" s="3">
        <v>752.64</v>
      </c>
      <c r="K59" s="1">
        <v>43503</v>
      </c>
      <c r="L59" s="5">
        <f>YEAR(sales[[#This Row],[date]])</f>
        <v>2019</v>
      </c>
      <c r="M59" s="5" t="str">
        <f>TEXT(sales[[#This Row],[date]], "MMM")</f>
        <v>Feb</v>
      </c>
      <c r="N59" s="5" t="str">
        <f>TEXT(sales[[#This Row],[date]], "ddd")</f>
        <v>Thu</v>
      </c>
      <c r="O59" s="6">
        <v>0.4777777777777778</v>
      </c>
      <c r="P59" s="2" t="s">
        <v>9</v>
      </c>
      <c r="Q59" s="3">
        <v>716.8</v>
      </c>
      <c r="R59" s="7">
        <v>4.7600000000000003E-2</v>
      </c>
      <c r="S59" s="3">
        <v>35.840000000000003</v>
      </c>
      <c r="T59" s="4">
        <v>6.6</v>
      </c>
      <c r="U59" s="3">
        <f>sales[[#This Row],[total]]-sales[[#This Row],[cogs]]</f>
        <v>35.840000000000032</v>
      </c>
    </row>
    <row r="60" spans="1:21" x14ac:dyDescent="0.3">
      <c r="A60" s="2" t="s">
        <v>80</v>
      </c>
      <c r="B60" s="2" t="s">
        <v>4</v>
      </c>
      <c r="C60" s="2" t="s">
        <v>5</v>
      </c>
      <c r="D60" s="2" t="s">
        <v>6</v>
      </c>
      <c r="E60" s="2" t="s">
        <v>7</v>
      </c>
      <c r="F60" s="2" t="s">
        <v>18</v>
      </c>
      <c r="G60" s="3">
        <v>72.349999999999994</v>
      </c>
      <c r="H60" s="5">
        <v>10</v>
      </c>
      <c r="I60" s="3">
        <v>36.18</v>
      </c>
      <c r="J60" s="3">
        <v>759.68</v>
      </c>
      <c r="K60" s="1">
        <v>43485</v>
      </c>
      <c r="L60" s="5">
        <f>YEAR(sales[[#This Row],[date]])</f>
        <v>2019</v>
      </c>
      <c r="M60" s="5" t="str">
        <f>TEXT(sales[[#This Row],[date]], "MMM")</f>
        <v>Jan</v>
      </c>
      <c r="N60" s="5" t="str">
        <f>TEXT(sales[[#This Row],[date]], "ddd")</f>
        <v>Sun</v>
      </c>
      <c r="O60" s="6">
        <v>0.66319444444444442</v>
      </c>
      <c r="P60" s="2" t="s">
        <v>15</v>
      </c>
      <c r="Q60" s="3">
        <v>723.5</v>
      </c>
      <c r="R60" s="7">
        <v>4.7600000000000003E-2</v>
      </c>
      <c r="S60" s="3">
        <v>36.18</v>
      </c>
      <c r="T60" s="4">
        <v>5.4</v>
      </c>
      <c r="U60" s="3">
        <f>sales[[#This Row],[total]]-sales[[#This Row],[cogs]]</f>
        <v>36.17999999999995</v>
      </c>
    </row>
    <row r="61" spans="1:21" x14ac:dyDescent="0.3">
      <c r="A61" s="2" t="s">
        <v>81</v>
      </c>
      <c r="B61" s="2" t="s">
        <v>11</v>
      </c>
      <c r="C61" s="2" t="s">
        <v>12</v>
      </c>
      <c r="D61" s="2" t="s">
        <v>13</v>
      </c>
      <c r="E61" s="2" t="s">
        <v>17</v>
      </c>
      <c r="F61" s="2" t="s">
        <v>14</v>
      </c>
      <c r="G61" s="3">
        <v>30.61</v>
      </c>
      <c r="H61" s="5">
        <v>6</v>
      </c>
      <c r="I61" s="3">
        <v>9.18</v>
      </c>
      <c r="J61" s="3">
        <v>192.84</v>
      </c>
      <c r="K61" s="1">
        <v>43536</v>
      </c>
      <c r="L61" s="5">
        <f>YEAR(sales[[#This Row],[date]])</f>
        <v>2019</v>
      </c>
      <c r="M61" s="5" t="str">
        <f>TEXT(sales[[#This Row],[date]], "MMM")</f>
        <v>Mar</v>
      </c>
      <c r="N61" s="5" t="str">
        <f>TEXT(sales[[#This Row],[date]], "ddd")</f>
        <v>Tue</v>
      </c>
      <c r="O61" s="6">
        <v>0.85833333333333328</v>
      </c>
      <c r="P61" s="2" t="s">
        <v>15</v>
      </c>
      <c r="Q61" s="3">
        <v>183.66</v>
      </c>
      <c r="R61" s="7">
        <v>4.7600000000000003E-2</v>
      </c>
      <c r="S61" s="3">
        <v>9.18</v>
      </c>
      <c r="T61" s="4">
        <v>9.3000000000000007</v>
      </c>
      <c r="U61" s="3">
        <f>sales[[#This Row],[total]]-sales[[#This Row],[cogs]]</f>
        <v>9.1800000000000068</v>
      </c>
    </row>
    <row r="62" spans="1:21" x14ac:dyDescent="0.3">
      <c r="A62" s="2" t="s">
        <v>82</v>
      </c>
      <c r="B62" s="2" t="s">
        <v>11</v>
      </c>
      <c r="C62" s="2" t="s">
        <v>12</v>
      </c>
      <c r="D62" s="2" t="s">
        <v>6</v>
      </c>
      <c r="E62" s="2" t="s">
        <v>7</v>
      </c>
      <c r="F62" s="2" t="s">
        <v>22</v>
      </c>
      <c r="G62" s="3">
        <v>24.74</v>
      </c>
      <c r="H62" s="5">
        <v>3</v>
      </c>
      <c r="I62" s="3">
        <v>3.71</v>
      </c>
      <c r="J62" s="3">
        <v>77.930000000000007</v>
      </c>
      <c r="K62" s="1">
        <v>43511</v>
      </c>
      <c r="L62" s="5">
        <f>YEAR(sales[[#This Row],[date]])</f>
        <v>2019</v>
      </c>
      <c r="M62" s="5" t="str">
        <f>TEXT(sales[[#This Row],[date]], "MMM")</f>
        <v>Feb</v>
      </c>
      <c r="N62" s="5" t="str">
        <f>TEXT(sales[[#This Row],[date]], "ddd")</f>
        <v>Fri</v>
      </c>
      <c r="O62" s="6">
        <v>0.74097222222222225</v>
      </c>
      <c r="P62" s="2" t="s">
        <v>19</v>
      </c>
      <c r="Q62" s="3">
        <v>74.22</v>
      </c>
      <c r="R62" s="7">
        <v>4.7600000000000003E-2</v>
      </c>
      <c r="S62" s="3">
        <v>3.71</v>
      </c>
      <c r="T62" s="4">
        <v>10</v>
      </c>
      <c r="U62" s="3">
        <f>sales[[#This Row],[total]]-sales[[#This Row],[cogs]]</f>
        <v>3.710000000000008</v>
      </c>
    </row>
    <row r="63" spans="1:21" x14ac:dyDescent="0.3">
      <c r="A63" s="2" t="s">
        <v>83</v>
      </c>
      <c r="B63" s="2" t="s">
        <v>11</v>
      </c>
      <c r="C63" s="2" t="s">
        <v>12</v>
      </c>
      <c r="D63" s="2" t="s">
        <v>13</v>
      </c>
      <c r="E63" s="2" t="s">
        <v>17</v>
      </c>
      <c r="F63" s="2" t="s">
        <v>18</v>
      </c>
      <c r="G63" s="3">
        <v>55.73</v>
      </c>
      <c r="H63" s="5">
        <v>6</v>
      </c>
      <c r="I63" s="3">
        <v>16.72</v>
      </c>
      <c r="J63" s="3">
        <v>351.1</v>
      </c>
      <c r="K63" s="1">
        <v>43520</v>
      </c>
      <c r="L63" s="5">
        <f>YEAR(sales[[#This Row],[date]])</f>
        <v>2019</v>
      </c>
      <c r="M63" s="5" t="str">
        <f>TEXT(sales[[#This Row],[date]], "MMM")</f>
        <v>Feb</v>
      </c>
      <c r="N63" s="5" t="str">
        <f>TEXT(sales[[#This Row],[date]], "ddd")</f>
        <v>Sun</v>
      </c>
      <c r="O63" s="6">
        <v>0.4548611111111111</v>
      </c>
      <c r="P63" s="2" t="s">
        <v>9</v>
      </c>
      <c r="Q63" s="3">
        <v>334.38</v>
      </c>
      <c r="R63" s="7">
        <v>4.7600000000000003E-2</v>
      </c>
      <c r="S63" s="3">
        <v>16.72</v>
      </c>
      <c r="T63" s="4">
        <v>7</v>
      </c>
      <c r="U63" s="3">
        <f>sales[[#This Row],[total]]-sales[[#This Row],[cogs]]</f>
        <v>16.720000000000027</v>
      </c>
    </row>
    <row r="64" spans="1:21" x14ac:dyDescent="0.3">
      <c r="A64" s="2" t="s">
        <v>84</v>
      </c>
      <c r="B64" s="2" t="s">
        <v>28</v>
      </c>
      <c r="C64" s="2" t="s">
        <v>29</v>
      </c>
      <c r="D64" s="2" t="s">
        <v>6</v>
      </c>
      <c r="E64" s="2" t="s">
        <v>7</v>
      </c>
      <c r="F64" s="2" t="s">
        <v>22</v>
      </c>
      <c r="G64" s="3">
        <v>55.07</v>
      </c>
      <c r="H64" s="5">
        <v>9</v>
      </c>
      <c r="I64" s="3">
        <v>24.78</v>
      </c>
      <c r="J64" s="3">
        <v>520.41</v>
      </c>
      <c r="K64" s="1">
        <v>43499</v>
      </c>
      <c r="L64" s="5">
        <f>YEAR(sales[[#This Row],[date]])</f>
        <v>2019</v>
      </c>
      <c r="M64" s="5" t="str">
        <f>TEXT(sales[[#This Row],[date]], "MMM")</f>
        <v>Feb</v>
      </c>
      <c r="N64" s="5" t="str">
        <f>TEXT(sales[[#This Row],[date]], "ddd")</f>
        <v>Sun</v>
      </c>
      <c r="O64" s="6">
        <v>0.56944444444444442</v>
      </c>
      <c r="P64" s="2" t="s">
        <v>9</v>
      </c>
      <c r="Q64" s="3">
        <v>495.63</v>
      </c>
      <c r="R64" s="7">
        <v>4.7600000000000003E-2</v>
      </c>
      <c r="S64" s="3">
        <v>24.78</v>
      </c>
      <c r="T64" s="4">
        <v>10</v>
      </c>
      <c r="U64" s="3">
        <f>sales[[#This Row],[total]]-sales[[#This Row],[cogs]]</f>
        <v>24.779999999999973</v>
      </c>
    </row>
    <row r="65" spans="1:21" x14ac:dyDescent="0.3">
      <c r="A65" s="2" t="s">
        <v>85</v>
      </c>
      <c r="B65" s="2" t="s">
        <v>4</v>
      </c>
      <c r="C65" s="2" t="s">
        <v>5</v>
      </c>
      <c r="D65" s="2" t="s">
        <v>6</v>
      </c>
      <c r="E65" s="2" t="s">
        <v>17</v>
      </c>
      <c r="F65" s="2" t="s">
        <v>22</v>
      </c>
      <c r="G65" s="3">
        <v>15.81</v>
      </c>
      <c r="H65" s="5">
        <v>10</v>
      </c>
      <c r="I65" s="3">
        <v>7.91</v>
      </c>
      <c r="J65" s="3">
        <v>166.01</v>
      </c>
      <c r="K65" s="1">
        <v>43530</v>
      </c>
      <c r="L65" s="5">
        <f>YEAR(sales[[#This Row],[date]])</f>
        <v>2019</v>
      </c>
      <c r="M65" s="5" t="str">
        <f>TEXT(sales[[#This Row],[date]], "MMM")</f>
        <v>Mar</v>
      </c>
      <c r="N65" s="5" t="str">
        <f>TEXT(sales[[#This Row],[date]], "ddd")</f>
        <v>Wed</v>
      </c>
      <c r="O65" s="6">
        <v>0.51875000000000004</v>
      </c>
      <c r="P65" s="2" t="s">
        <v>19</v>
      </c>
      <c r="Q65" s="3">
        <v>158.1</v>
      </c>
      <c r="R65" s="7">
        <v>4.7600000000000003E-2</v>
      </c>
      <c r="S65" s="3">
        <v>7.91</v>
      </c>
      <c r="T65" s="4">
        <v>8.6</v>
      </c>
      <c r="U65" s="3">
        <f>sales[[#This Row],[total]]-sales[[#This Row],[cogs]]</f>
        <v>7.9099999999999966</v>
      </c>
    </row>
    <row r="66" spans="1:21" x14ac:dyDescent="0.3">
      <c r="A66" s="2" t="s">
        <v>86</v>
      </c>
      <c r="B66" s="2" t="s">
        <v>28</v>
      </c>
      <c r="C66" s="2" t="s">
        <v>29</v>
      </c>
      <c r="D66" s="2" t="s">
        <v>6</v>
      </c>
      <c r="E66" s="2" t="s">
        <v>17</v>
      </c>
      <c r="F66" s="2" t="s">
        <v>8</v>
      </c>
      <c r="G66" s="3">
        <v>75.739999999999995</v>
      </c>
      <c r="H66" s="5">
        <v>4</v>
      </c>
      <c r="I66" s="3">
        <v>15.15</v>
      </c>
      <c r="J66" s="3">
        <v>318.11</v>
      </c>
      <c r="K66" s="1">
        <v>43510</v>
      </c>
      <c r="L66" s="5">
        <f>YEAR(sales[[#This Row],[date]])</f>
        <v>2019</v>
      </c>
      <c r="M66" s="5" t="str">
        <f>TEXT(sales[[#This Row],[date]], "MMM")</f>
        <v>Feb</v>
      </c>
      <c r="N66" s="5" t="str">
        <f>TEXT(sales[[#This Row],[date]], "ddd")</f>
        <v>Thu</v>
      </c>
      <c r="O66" s="6">
        <v>0.60763888888888884</v>
      </c>
      <c r="P66" s="2" t="s">
        <v>15</v>
      </c>
      <c r="Q66" s="3">
        <v>302.95999999999998</v>
      </c>
      <c r="R66" s="7">
        <v>4.7600000000000003E-2</v>
      </c>
      <c r="S66" s="3">
        <v>15.15</v>
      </c>
      <c r="T66" s="4">
        <v>7.6</v>
      </c>
      <c r="U66" s="3">
        <f>sales[[#This Row],[total]]-sales[[#This Row],[cogs]]</f>
        <v>15.150000000000034</v>
      </c>
    </row>
    <row r="67" spans="1:21" x14ac:dyDescent="0.3">
      <c r="A67" s="2" t="s">
        <v>87</v>
      </c>
      <c r="B67" s="2" t="s">
        <v>4</v>
      </c>
      <c r="C67" s="2" t="s">
        <v>5</v>
      </c>
      <c r="D67" s="2" t="s">
        <v>6</v>
      </c>
      <c r="E67" s="2" t="s">
        <v>17</v>
      </c>
      <c r="F67" s="2" t="s">
        <v>8</v>
      </c>
      <c r="G67" s="3">
        <v>15.87</v>
      </c>
      <c r="H67" s="5">
        <v>10</v>
      </c>
      <c r="I67" s="3">
        <v>7.94</v>
      </c>
      <c r="J67" s="3">
        <v>166.64</v>
      </c>
      <c r="K67" s="1">
        <v>43537</v>
      </c>
      <c r="L67" s="5">
        <f>YEAR(sales[[#This Row],[date]])</f>
        <v>2019</v>
      </c>
      <c r="M67" s="5" t="str">
        <f>TEXT(sales[[#This Row],[date]], "MMM")</f>
        <v>Mar</v>
      </c>
      <c r="N67" s="5" t="str">
        <f>TEXT(sales[[#This Row],[date]], "ddd")</f>
        <v>Wed</v>
      </c>
      <c r="O67" s="6">
        <v>0.69444444444444442</v>
      </c>
      <c r="P67" s="2" t="s">
        <v>15</v>
      </c>
      <c r="Q67" s="3">
        <v>158.69999999999999</v>
      </c>
      <c r="R67" s="7">
        <v>4.7600000000000003E-2</v>
      </c>
      <c r="S67" s="3">
        <v>7.94</v>
      </c>
      <c r="T67" s="4">
        <v>5.8</v>
      </c>
      <c r="U67" s="3">
        <f>sales[[#This Row],[total]]-sales[[#This Row],[cogs]]</f>
        <v>7.9399999999999977</v>
      </c>
    </row>
    <row r="68" spans="1:21" x14ac:dyDescent="0.3">
      <c r="A68" s="2" t="s">
        <v>88</v>
      </c>
      <c r="B68" s="2" t="s">
        <v>11</v>
      </c>
      <c r="C68" s="2" t="s">
        <v>12</v>
      </c>
      <c r="D68" s="2" t="s">
        <v>13</v>
      </c>
      <c r="E68" s="2" t="s">
        <v>7</v>
      </c>
      <c r="F68" s="2" t="s">
        <v>8</v>
      </c>
      <c r="G68" s="3">
        <v>33.47</v>
      </c>
      <c r="H68" s="5">
        <v>2</v>
      </c>
      <c r="I68" s="3">
        <v>3.35</v>
      </c>
      <c r="J68" s="3">
        <v>70.290000000000006</v>
      </c>
      <c r="K68" s="1">
        <v>43506</v>
      </c>
      <c r="L68" s="5">
        <f>YEAR(sales[[#This Row],[date]])</f>
        <v>2019</v>
      </c>
      <c r="M68" s="5" t="str">
        <f>TEXT(sales[[#This Row],[date]], "MMM")</f>
        <v>Feb</v>
      </c>
      <c r="N68" s="5" t="str">
        <f>TEXT(sales[[#This Row],[date]], "ddd")</f>
        <v>Sun</v>
      </c>
      <c r="O68" s="6">
        <v>0.65486111111111112</v>
      </c>
      <c r="P68" s="2" t="s">
        <v>9</v>
      </c>
      <c r="Q68" s="3">
        <v>66.94</v>
      </c>
      <c r="R68" s="7">
        <v>4.7600000000000003E-2</v>
      </c>
      <c r="S68" s="3">
        <v>3.35</v>
      </c>
      <c r="T68" s="4">
        <v>6.7</v>
      </c>
      <c r="U68" s="3">
        <f>sales[[#This Row],[total]]-sales[[#This Row],[cogs]]</f>
        <v>3.3500000000000085</v>
      </c>
    </row>
    <row r="69" spans="1:21" x14ac:dyDescent="0.3">
      <c r="A69" s="2" t="s">
        <v>89</v>
      </c>
      <c r="B69" s="2" t="s">
        <v>28</v>
      </c>
      <c r="C69" s="2" t="s">
        <v>29</v>
      </c>
      <c r="D69" s="2" t="s">
        <v>6</v>
      </c>
      <c r="E69" s="2" t="s">
        <v>7</v>
      </c>
      <c r="F69" s="2" t="s">
        <v>32</v>
      </c>
      <c r="G69" s="3">
        <v>97.61</v>
      </c>
      <c r="H69" s="5">
        <v>6</v>
      </c>
      <c r="I69" s="3">
        <v>29.28</v>
      </c>
      <c r="J69" s="3">
        <v>614.94000000000005</v>
      </c>
      <c r="K69" s="1">
        <v>43472</v>
      </c>
      <c r="L69" s="5">
        <f>YEAR(sales[[#This Row],[date]])</f>
        <v>2019</v>
      </c>
      <c r="M69" s="5" t="str">
        <f>TEXT(sales[[#This Row],[date]], "MMM")</f>
        <v>Jan</v>
      </c>
      <c r="N69" s="5" t="str">
        <f>TEXT(sales[[#This Row],[date]], "ddd")</f>
        <v>Mon</v>
      </c>
      <c r="O69" s="6">
        <v>0.62569444444444444</v>
      </c>
      <c r="P69" s="2" t="s">
        <v>9</v>
      </c>
      <c r="Q69" s="3">
        <v>585.66</v>
      </c>
      <c r="R69" s="7">
        <v>4.7600000000000003E-2</v>
      </c>
      <c r="S69" s="3">
        <v>29.28</v>
      </c>
      <c r="T69" s="4">
        <v>9.9</v>
      </c>
      <c r="U69" s="3">
        <f>sales[[#This Row],[total]]-sales[[#This Row],[cogs]]</f>
        <v>29.280000000000086</v>
      </c>
    </row>
    <row r="70" spans="1:21" x14ac:dyDescent="0.3">
      <c r="A70" s="2" t="s">
        <v>90</v>
      </c>
      <c r="B70" s="2" t="s">
        <v>4</v>
      </c>
      <c r="C70" s="2" t="s">
        <v>5</v>
      </c>
      <c r="D70" s="2" t="s">
        <v>13</v>
      </c>
      <c r="E70" s="2" t="s">
        <v>17</v>
      </c>
      <c r="F70" s="2" t="s">
        <v>22</v>
      </c>
      <c r="G70" s="3">
        <v>78.77</v>
      </c>
      <c r="H70" s="5">
        <v>10</v>
      </c>
      <c r="I70" s="3">
        <v>39.39</v>
      </c>
      <c r="J70" s="3">
        <v>827.09</v>
      </c>
      <c r="K70" s="1">
        <v>43489</v>
      </c>
      <c r="L70" s="5">
        <f>YEAR(sales[[#This Row],[date]])</f>
        <v>2019</v>
      </c>
      <c r="M70" s="5" t="str">
        <f>TEXT(sales[[#This Row],[date]], "MMM")</f>
        <v>Jan</v>
      </c>
      <c r="N70" s="5" t="str">
        <f>TEXT(sales[[#This Row],[date]], "ddd")</f>
        <v>Thu</v>
      </c>
      <c r="O70" s="6">
        <v>0.41944444444444445</v>
      </c>
      <c r="P70" s="2" t="s">
        <v>15</v>
      </c>
      <c r="Q70" s="3">
        <v>787.7</v>
      </c>
      <c r="R70" s="7">
        <v>4.7600000000000003E-2</v>
      </c>
      <c r="S70" s="3">
        <v>39.39</v>
      </c>
      <c r="T70" s="4">
        <v>6.4</v>
      </c>
      <c r="U70" s="3">
        <f>sales[[#This Row],[total]]-sales[[#This Row],[cogs]]</f>
        <v>39.389999999999986</v>
      </c>
    </row>
    <row r="71" spans="1:21" x14ac:dyDescent="0.3">
      <c r="A71" s="2" t="s">
        <v>91</v>
      </c>
      <c r="B71" s="2" t="s">
        <v>4</v>
      </c>
      <c r="C71" s="2" t="s">
        <v>5</v>
      </c>
      <c r="D71" s="2" t="s">
        <v>6</v>
      </c>
      <c r="E71" s="2" t="s">
        <v>7</v>
      </c>
      <c r="F71" s="2" t="s">
        <v>8</v>
      </c>
      <c r="G71" s="3">
        <v>18.329999999999998</v>
      </c>
      <c r="H71" s="5">
        <v>1</v>
      </c>
      <c r="I71" s="3">
        <v>0.92</v>
      </c>
      <c r="J71" s="3">
        <v>19.25</v>
      </c>
      <c r="K71" s="1">
        <v>43498</v>
      </c>
      <c r="L71" s="5">
        <f>YEAR(sales[[#This Row],[date]])</f>
        <v>2019</v>
      </c>
      <c r="M71" s="5" t="str">
        <f>TEXT(sales[[#This Row],[date]], "MMM")</f>
        <v>Feb</v>
      </c>
      <c r="N71" s="5" t="str">
        <f>TEXT(sales[[#This Row],[date]], "ddd")</f>
        <v>Sat</v>
      </c>
      <c r="O71" s="6">
        <v>0.78472222222222221</v>
      </c>
      <c r="P71" s="2" t="s">
        <v>15</v>
      </c>
      <c r="Q71" s="3">
        <v>18.329999999999998</v>
      </c>
      <c r="R71" s="7">
        <v>4.7600000000000003E-2</v>
      </c>
      <c r="S71" s="3">
        <v>0.92</v>
      </c>
      <c r="T71" s="4">
        <v>4.3</v>
      </c>
      <c r="U71" s="3">
        <f>sales[[#This Row],[total]]-sales[[#This Row],[cogs]]</f>
        <v>0.92000000000000171</v>
      </c>
    </row>
    <row r="72" spans="1:21" x14ac:dyDescent="0.3">
      <c r="A72" s="2" t="s">
        <v>92</v>
      </c>
      <c r="B72" s="2" t="s">
        <v>11</v>
      </c>
      <c r="C72" s="2" t="s">
        <v>12</v>
      </c>
      <c r="D72" s="2" t="s">
        <v>13</v>
      </c>
      <c r="E72" s="2" t="s">
        <v>17</v>
      </c>
      <c r="F72" s="2" t="s">
        <v>30</v>
      </c>
      <c r="G72" s="3">
        <v>89.48</v>
      </c>
      <c r="H72" s="5">
        <v>10</v>
      </c>
      <c r="I72" s="3">
        <v>44.74</v>
      </c>
      <c r="J72" s="3">
        <v>939.54</v>
      </c>
      <c r="K72" s="1">
        <v>43471</v>
      </c>
      <c r="L72" s="5">
        <f>YEAR(sales[[#This Row],[date]])</f>
        <v>2019</v>
      </c>
      <c r="M72" s="5" t="str">
        <f>TEXT(sales[[#This Row],[date]], "MMM")</f>
        <v>Jan</v>
      </c>
      <c r="N72" s="5" t="str">
        <f>TEXT(sales[[#This Row],[date]], "ddd")</f>
        <v>Sun</v>
      </c>
      <c r="O72" s="6">
        <v>0.53194444444444444</v>
      </c>
      <c r="P72" s="2" t="s">
        <v>19</v>
      </c>
      <c r="Q72" s="3">
        <v>894.8</v>
      </c>
      <c r="R72" s="7">
        <v>4.7600000000000003E-2</v>
      </c>
      <c r="S72" s="3">
        <v>44.74</v>
      </c>
      <c r="T72" s="4">
        <v>9.6</v>
      </c>
      <c r="U72" s="3">
        <f>sales[[#This Row],[total]]-sales[[#This Row],[cogs]]</f>
        <v>44.740000000000009</v>
      </c>
    </row>
    <row r="73" spans="1:21" x14ac:dyDescent="0.3">
      <c r="A73" s="2" t="s">
        <v>93</v>
      </c>
      <c r="B73" s="2" t="s">
        <v>11</v>
      </c>
      <c r="C73" s="2" t="s">
        <v>12</v>
      </c>
      <c r="D73" s="2" t="s">
        <v>13</v>
      </c>
      <c r="E73" s="2" t="s">
        <v>17</v>
      </c>
      <c r="F73" s="2" t="s">
        <v>32</v>
      </c>
      <c r="G73" s="3">
        <v>62.12</v>
      </c>
      <c r="H73" s="5">
        <v>10</v>
      </c>
      <c r="I73" s="3">
        <v>31.06</v>
      </c>
      <c r="J73" s="3">
        <v>652.26</v>
      </c>
      <c r="K73" s="1">
        <v>43507</v>
      </c>
      <c r="L73" s="5">
        <f>YEAR(sales[[#This Row],[date]])</f>
        <v>2019</v>
      </c>
      <c r="M73" s="5" t="str">
        <f>TEXT(sales[[#This Row],[date]], "MMM")</f>
        <v>Feb</v>
      </c>
      <c r="N73" s="5" t="str">
        <f>TEXT(sales[[#This Row],[date]], "ddd")</f>
        <v>Mon</v>
      </c>
      <c r="O73" s="6">
        <v>0.67986111111111114</v>
      </c>
      <c r="P73" s="2" t="s">
        <v>15</v>
      </c>
      <c r="Q73" s="3">
        <v>621.20000000000005</v>
      </c>
      <c r="R73" s="7">
        <v>4.7600000000000003E-2</v>
      </c>
      <c r="S73" s="3">
        <v>31.06</v>
      </c>
      <c r="T73" s="4">
        <v>5.9</v>
      </c>
      <c r="U73" s="3">
        <f>sales[[#This Row],[total]]-sales[[#This Row],[cogs]]</f>
        <v>31.059999999999945</v>
      </c>
    </row>
    <row r="74" spans="1:21" x14ac:dyDescent="0.3">
      <c r="A74" s="2" t="s">
        <v>94</v>
      </c>
      <c r="B74" s="2" t="s">
        <v>28</v>
      </c>
      <c r="C74" s="2" t="s">
        <v>29</v>
      </c>
      <c r="D74" s="2" t="s">
        <v>6</v>
      </c>
      <c r="E74" s="2" t="s">
        <v>7</v>
      </c>
      <c r="F74" s="2" t="s">
        <v>30</v>
      </c>
      <c r="G74" s="3">
        <v>48.52</v>
      </c>
      <c r="H74" s="5">
        <v>3</v>
      </c>
      <c r="I74" s="3">
        <v>7.28</v>
      </c>
      <c r="J74" s="3">
        <v>152.84</v>
      </c>
      <c r="K74" s="1">
        <v>43529</v>
      </c>
      <c r="L74" s="5">
        <f>YEAR(sales[[#This Row],[date]])</f>
        <v>2019</v>
      </c>
      <c r="M74" s="5" t="str">
        <f>TEXT(sales[[#This Row],[date]], "MMM")</f>
        <v>Mar</v>
      </c>
      <c r="N74" s="5" t="str">
        <f>TEXT(sales[[#This Row],[date]], "ddd")</f>
        <v>Tue</v>
      </c>
      <c r="O74" s="6">
        <v>0.76180555555555551</v>
      </c>
      <c r="P74" s="2" t="s">
        <v>9</v>
      </c>
      <c r="Q74" s="3">
        <v>145.56</v>
      </c>
      <c r="R74" s="7">
        <v>4.7600000000000003E-2</v>
      </c>
      <c r="S74" s="3">
        <v>7.28</v>
      </c>
      <c r="T74" s="4">
        <v>4</v>
      </c>
      <c r="U74" s="3">
        <f>sales[[#This Row],[total]]-sales[[#This Row],[cogs]]</f>
        <v>7.2800000000000011</v>
      </c>
    </row>
    <row r="75" spans="1:21" x14ac:dyDescent="0.3">
      <c r="A75" s="2" t="s">
        <v>95</v>
      </c>
      <c r="B75" s="2" t="s">
        <v>11</v>
      </c>
      <c r="C75" s="2" t="s">
        <v>12</v>
      </c>
      <c r="D75" s="2" t="s">
        <v>13</v>
      </c>
      <c r="E75" s="2" t="s">
        <v>7</v>
      </c>
      <c r="F75" s="2" t="s">
        <v>14</v>
      </c>
      <c r="G75" s="3">
        <v>75.91</v>
      </c>
      <c r="H75" s="5">
        <v>6</v>
      </c>
      <c r="I75" s="3">
        <v>22.77</v>
      </c>
      <c r="J75" s="3">
        <v>478.23</v>
      </c>
      <c r="K75" s="1">
        <v>43533</v>
      </c>
      <c r="L75" s="5">
        <f>YEAR(sales[[#This Row],[date]])</f>
        <v>2019</v>
      </c>
      <c r="M75" s="5" t="str">
        <f>TEXT(sales[[#This Row],[date]], "MMM")</f>
        <v>Mar</v>
      </c>
      <c r="N75" s="5" t="str">
        <f>TEXT(sales[[#This Row],[date]], "ddd")</f>
        <v>Sat</v>
      </c>
      <c r="O75" s="6">
        <v>0.76458333333333328</v>
      </c>
      <c r="P75" s="2" t="s">
        <v>15</v>
      </c>
      <c r="Q75" s="3">
        <v>455.46</v>
      </c>
      <c r="R75" s="7">
        <v>4.7600000000000003E-2</v>
      </c>
      <c r="S75" s="3">
        <v>22.77</v>
      </c>
      <c r="T75" s="4">
        <v>8.6999999999999993</v>
      </c>
      <c r="U75" s="3">
        <f>sales[[#This Row],[total]]-sales[[#This Row],[cogs]]</f>
        <v>22.770000000000039</v>
      </c>
    </row>
    <row r="76" spans="1:21" x14ac:dyDescent="0.3">
      <c r="A76" s="2" t="s">
        <v>96</v>
      </c>
      <c r="B76" s="2" t="s">
        <v>4</v>
      </c>
      <c r="C76" s="2" t="s">
        <v>5</v>
      </c>
      <c r="D76" s="2" t="s">
        <v>13</v>
      </c>
      <c r="E76" s="2" t="s">
        <v>17</v>
      </c>
      <c r="F76" s="2" t="s">
        <v>18</v>
      </c>
      <c r="G76" s="3">
        <v>74.67</v>
      </c>
      <c r="H76" s="5">
        <v>9</v>
      </c>
      <c r="I76" s="3">
        <v>33.6</v>
      </c>
      <c r="J76" s="3">
        <v>705.63</v>
      </c>
      <c r="K76" s="1">
        <v>43487</v>
      </c>
      <c r="L76" s="5">
        <f>YEAR(sales[[#This Row],[date]])</f>
        <v>2019</v>
      </c>
      <c r="M76" s="5" t="str">
        <f>TEXT(sales[[#This Row],[date]], "MMM")</f>
        <v>Jan</v>
      </c>
      <c r="N76" s="5" t="str">
        <f>TEXT(sales[[#This Row],[date]], "ddd")</f>
        <v>Tue</v>
      </c>
      <c r="O76" s="6">
        <v>0.4548611111111111</v>
      </c>
      <c r="P76" s="2" t="s">
        <v>9</v>
      </c>
      <c r="Q76" s="3">
        <v>672.03</v>
      </c>
      <c r="R76" s="7">
        <v>4.7600000000000003E-2</v>
      </c>
      <c r="S76" s="3">
        <v>33.6</v>
      </c>
      <c r="T76" s="4">
        <v>9.4</v>
      </c>
      <c r="U76" s="3">
        <f>sales[[#This Row],[total]]-sales[[#This Row],[cogs]]</f>
        <v>33.600000000000023</v>
      </c>
    </row>
    <row r="77" spans="1:21" x14ac:dyDescent="0.3">
      <c r="A77" s="2" t="s">
        <v>97</v>
      </c>
      <c r="B77" s="2" t="s">
        <v>11</v>
      </c>
      <c r="C77" s="2" t="s">
        <v>12</v>
      </c>
      <c r="D77" s="2" t="s">
        <v>13</v>
      </c>
      <c r="E77" s="2" t="s">
        <v>7</v>
      </c>
      <c r="F77" s="2" t="s">
        <v>14</v>
      </c>
      <c r="G77" s="3">
        <v>41.65</v>
      </c>
      <c r="H77" s="5">
        <v>10</v>
      </c>
      <c r="I77" s="3">
        <v>20.83</v>
      </c>
      <c r="J77" s="3">
        <v>437.33</v>
      </c>
      <c r="K77" s="1">
        <v>43478</v>
      </c>
      <c r="L77" s="5">
        <f>YEAR(sales[[#This Row],[date]])</f>
        <v>2019</v>
      </c>
      <c r="M77" s="5" t="str">
        <f>TEXT(sales[[#This Row],[date]], "MMM")</f>
        <v>Jan</v>
      </c>
      <c r="N77" s="5" t="str">
        <f>TEXT(sales[[#This Row],[date]], "ddd")</f>
        <v>Sun</v>
      </c>
      <c r="O77" s="6">
        <v>0.71111111111111114</v>
      </c>
      <c r="P77" s="2" t="s">
        <v>19</v>
      </c>
      <c r="Q77" s="3">
        <v>416.5</v>
      </c>
      <c r="R77" s="7">
        <v>4.7600000000000003E-2</v>
      </c>
      <c r="S77" s="3">
        <v>20.83</v>
      </c>
      <c r="T77" s="4">
        <v>5.4</v>
      </c>
      <c r="U77" s="3">
        <f>sales[[#This Row],[total]]-sales[[#This Row],[cogs]]</f>
        <v>20.829999999999984</v>
      </c>
    </row>
    <row r="78" spans="1:21" x14ac:dyDescent="0.3">
      <c r="A78" s="2" t="s">
        <v>98</v>
      </c>
      <c r="B78" s="2" t="s">
        <v>11</v>
      </c>
      <c r="C78" s="2" t="s">
        <v>12</v>
      </c>
      <c r="D78" s="2" t="s">
        <v>6</v>
      </c>
      <c r="E78" s="2" t="s">
        <v>17</v>
      </c>
      <c r="F78" s="2" t="s">
        <v>32</v>
      </c>
      <c r="G78" s="3">
        <v>49.04</v>
      </c>
      <c r="H78" s="5">
        <v>9</v>
      </c>
      <c r="I78" s="3">
        <v>22.07</v>
      </c>
      <c r="J78" s="3">
        <v>463.43</v>
      </c>
      <c r="K78" s="1">
        <v>43474</v>
      </c>
      <c r="L78" s="5">
        <f>YEAR(sales[[#This Row],[date]])</f>
        <v>2019</v>
      </c>
      <c r="M78" s="5" t="str">
        <f>TEXT(sales[[#This Row],[date]], "MMM")</f>
        <v>Jan</v>
      </c>
      <c r="N78" s="5" t="str">
        <f>TEXT(sales[[#This Row],[date]], "ddd")</f>
        <v>Wed</v>
      </c>
      <c r="O78" s="6">
        <v>0.59722222222222221</v>
      </c>
      <c r="P78" s="2" t="s">
        <v>19</v>
      </c>
      <c r="Q78" s="3">
        <v>441.36</v>
      </c>
      <c r="R78" s="7">
        <v>4.7600000000000003E-2</v>
      </c>
      <c r="S78" s="3">
        <v>22.07</v>
      </c>
      <c r="T78" s="4">
        <v>8.6</v>
      </c>
      <c r="U78" s="3">
        <f>sales[[#This Row],[total]]-sales[[#This Row],[cogs]]</f>
        <v>22.069999999999993</v>
      </c>
    </row>
    <row r="79" spans="1:21" x14ac:dyDescent="0.3">
      <c r="A79" s="2" t="s">
        <v>99</v>
      </c>
      <c r="B79" s="2" t="s">
        <v>4</v>
      </c>
      <c r="C79" s="2" t="s">
        <v>5</v>
      </c>
      <c r="D79" s="2" t="s">
        <v>6</v>
      </c>
      <c r="E79" s="2" t="s">
        <v>7</v>
      </c>
      <c r="F79" s="2" t="s">
        <v>32</v>
      </c>
      <c r="G79" s="3">
        <v>20.010000000000002</v>
      </c>
      <c r="H79" s="5">
        <v>9</v>
      </c>
      <c r="I79" s="3">
        <v>9</v>
      </c>
      <c r="J79" s="3">
        <v>189.09</v>
      </c>
      <c r="K79" s="1">
        <v>43477</v>
      </c>
      <c r="L79" s="5">
        <f>YEAR(sales[[#This Row],[date]])</f>
        <v>2019</v>
      </c>
      <c r="M79" s="5" t="str">
        <f>TEXT(sales[[#This Row],[date]], "MMM")</f>
        <v>Jan</v>
      </c>
      <c r="N79" s="5" t="str">
        <f>TEXT(sales[[#This Row],[date]], "ddd")</f>
        <v>Sat</v>
      </c>
      <c r="O79" s="6">
        <v>0.65833333333333333</v>
      </c>
      <c r="P79" s="2" t="s">
        <v>19</v>
      </c>
      <c r="Q79" s="3">
        <v>180.09</v>
      </c>
      <c r="R79" s="7">
        <v>4.7600000000000003E-2</v>
      </c>
      <c r="S79" s="3">
        <v>9</v>
      </c>
      <c r="T79" s="4">
        <v>5.7</v>
      </c>
      <c r="U79" s="3">
        <f>sales[[#This Row],[total]]-sales[[#This Row],[cogs]]</f>
        <v>9</v>
      </c>
    </row>
    <row r="80" spans="1:21" x14ac:dyDescent="0.3">
      <c r="A80" s="2" t="s">
        <v>100</v>
      </c>
      <c r="B80" s="2" t="s">
        <v>11</v>
      </c>
      <c r="C80" s="2" t="s">
        <v>12</v>
      </c>
      <c r="D80" s="2" t="s">
        <v>6</v>
      </c>
      <c r="E80" s="2" t="s">
        <v>7</v>
      </c>
      <c r="F80" s="2" t="s">
        <v>30</v>
      </c>
      <c r="G80" s="3">
        <v>78.31</v>
      </c>
      <c r="H80" s="5">
        <v>10</v>
      </c>
      <c r="I80" s="3">
        <v>39.159999999999997</v>
      </c>
      <c r="J80" s="3">
        <v>822.26</v>
      </c>
      <c r="K80" s="1">
        <v>43529</v>
      </c>
      <c r="L80" s="5">
        <f>YEAR(sales[[#This Row],[date]])</f>
        <v>2019</v>
      </c>
      <c r="M80" s="5" t="str">
        <f>TEXT(sales[[#This Row],[date]], "MMM")</f>
        <v>Mar</v>
      </c>
      <c r="N80" s="5" t="str">
        <f>TEXT(sales[[#This Row],[date]], "ddd")</f>
        <v>Tue</v>
      </c>
      <c r="O80" s="6">
        <v>0.68333333333333335</v>
      </c>
      <c r="P80" s="2" t="s">
        <v>9</v>
      </c>
      <c r="Q80" s="3">
        <v>783.1</v>
      </c>
      <c r="R80" s="7">
        <v>4.7600000000000003E-2</v>
      </c>
      <c r="S80" s="3">
        <v>39.159999999999997</v>
      </c>
      <c r="T80" s="4">
        <v>6.6</v>
      </c>
      <c r="U80" s="3">
        <f>sales[[#This Row],[total]]-sales[[#This Row],[cogs]]</f>
        <v>39.159999999999968</v>
      </c>
    </row>
    <row r="81" spans="1:21" x14ac:dyDescent="0.3">
      <c r="A81" s="2" t="s">
        <v>101</v>
      </c>
      <c r="B81" s="2" t="s">
        <v>11</v>
      </c>
      <c r="C81" s="2" t="s">
        <v>12</v>
      </c>
      <c r="D81" s="2" t="s">
        <v>13</v>
      </c>
      <c r="E81" s="2" t="s">
        <v>7</v>
      </c>
      <c r="F81" s="2" t="s">
        <v>8</v>
      </c>
      <c r="G81" s="3">
        <v>20.38</v>
      </c>
      <c r="H81" s="5">
        <v>5</v>
      </c>
      <c r="I81" s="3">
        <v>5.0999999999999996</v>
      </c>
      <c r="J81" s="3">
        <v>107</v>
      </c>
      <c r="K81" s="1">
        <v>43487</v>
      </c>
      <c r="L81" s="5">
        <f>YEAR(sales[[#This Row],[date]])</f>
        <v>2019</v>
      </c>
      <c r="M81" s="5" t="str">
        <f>TEXT(sales[[#This Row],[date]], "MMM")</f>
        <v>Jan</v>
      </c>
      <c r="N81" s="5" t="str">
        <f>TEXT(sales[[#This Row],[date]], "ddd")</f>
        <v>Tue</v>
      </c>
      <c r="O81" s="6">
        <v>0.78888888888888886</v>
      </c>
      <c r="P81" s="2" t="s">
        <v>15</v>
      </c>
      <c r="Q81" s="3">
        <v>101.9</v>
      </c>
      <c r="R81" s="7">
        <v>4.7600000000000003E-2</v>
      </c>
      <c r="S81" s="3">
        <v>5.0999999999999996</v>
      </c>
      <c r="T81" s="4">
        <v>6</v>
      </c>
      <c r="U81" s="3">
        <f>sales[[#This Row],[total]]-sales[[#This Row],[cogs]]</f>
        <v>5.0999999999999943</v>
      </c>
    </row>
    <row r="82" spans="1:21" x14ac:dyDescent="0.3">
      <c r="A82" s="2" t="s">
        <v>102</v>
      </c>
      <c r="B82" s="2" t="s">
        <v>11</v>
      </c>
      <c r="C82" s="2" t="s">
        <v>12</v>
      </c>
      <c r="D82" s="2" t="s">
        <v>13</v>
      </c>
      <c r="E82" s="2" t="s">
        <v>7</v>
      </c>
      <c r="F82" s="2" t="s">
        <v>8</v>
      </c>
      <c r="G82" s="3">
        <v>99.19</v>
      </c>
      <c r="H82" s="5">
        <v>6</v>
      </c>
      <c r="I82" s="3">
        <v>29.76</v>
      </c>
      <c r="J82" s="3">
        <v>624.9</v>
      </c>
      <c r="K82" s="1">
        <v>43486</v>
      </c>
      <c r="L82" s="5">
        <f>YEAR(sales[[#This Row],[date]])</f>
        <v>2019</v>
      </c>
      <c r="M82" s="5" t="str">
        <f>TEXT(sales[[#This Row],[date]], "MMM")</f>
        <v>Jan</v>
      </c>
      <c r="N82" s="5" t="str">
        <f>TEXT(sales[[#This Row],[date]], "ddd")</f>
        <v>Mon</v>
      </c>
      <c r="O82" s="6">
        <v>0.61250000000000004</v>
      </c>
      <c r="P82" s="2" t="s">
        <v>19</v>
      </c>
      <c r="Q82" s="3">
        <v>595.14</v>
      </c>
      <c r="R82" s="7">
        <v>4.7600000000000003E-2</v>
      </c>
      <c r="S82" s="3">
        <v>29.76</v>
      </c>
      <c r="T82" s="4">
        <v>5.5</v>
      </c>
      <c r="U82" s="3">
        <f>sales[[#This Row],[total]]-sales[[#This Row],[cogs]]</f>
        <v>29.759999999999991</v>
      </c>
    </row>
    <row r="83" spans="1:21" x14ac:dyDescent="0.3">
      <c r="A83" s="2" t="s">
        <v>103</v>
      </c>
      <c r="B83" s="2" t="s">
        <v>28</v>
      </c>
      <c r="C83" s="2" t="s">
        <v>29</v>
      </c>
      <c r="D83" s="2" t="s">
        <v>13</v>
      </c>
      <c r="E83" s="2" t="s">
        <v>7</v>
      </c>
      <c r="F83" s="2" t="s">
        <v>30</v>
      </c>
      <c r="G83" s="3">
        <v>96.68</v>
      </c>
      <c r="H83" s="5">
        <v>3</v>
      </c>
      <c r="I83" s="3">
        <v>14.5</v>
      </c>
      <c r="J83" s="3">
        <v>304.54000000000002</v>
      </c>
      <c r="K83" s="1">
        <v>43491</v>
      </c>
      <c r="L83" s="5">
        <f>YEAR(sales[[#This Row],[date]])</f>
        <v>2019</v>
      </c>
      <c r="M83" s="5" t="str">
        <f>TEXT(sales[[#This Row],[date]], "MMM")</f>
        <v>Jan</v>
      </c>
      <c r="N83" s="5" t="str">
        <f>TEXT(sales[[#This Row],[date]], "ddd")</f>
        <v>Sat</v>
      </c>
      <c r="O83" s="6">
        <v>0.8305555555555556</v>
      </c>
      <c r="P83" s="2" t="s">
        <v>9</v>
      </c>
      <c r="Q83" s="3">
        <v>290.04000000000002</v>
      </c>
      <c r="R83" s="7">
        <v>4.7600000000000003E-2</v>
      </c>
      <c r="S83" s="3">
        <v>14.5</v>
      </c>
      <c r="T83" s="4">
        <v>6.4</v>
      </c>
      <c r="U83" s="3">
        <f>sales[[#This Row],[total]]-sales[[#This Row],[cogs]]</f>
        <v>14.5</v>
      </c>
    </row>
    <row r="84" spans="1:21" x14ac:dyDescent="0.3">
      <c r="A84" s="2" t="s">
        <v>104</v>
      </c>
      <c r="B84" s="2" t="s">
        <v>11</v>
      </c>
      <c r="C84" s="2" t="s">
        <v>12</v>
      </c>
      <c r="D84" s="2" t="s">
        <v>13</v>
      </c>
      <c r="E84" s="2" t="s">
        <v>17</v>
      </c>
      <c r="F84" s="2" t="s">
        <v>30</v>
      </c>
      <c r="G84" s="3">
        <v>19.25</v>
      </c>
      <c r="H84" s="5">
        <v>8</v>
      </c>
      <c r="I84" s="3">
        <v>7.7</v>
      </c>
      <c r="J84" s="3">
        <v>161.69999999999999</v>
      </c>
      <c r="K84" s="1">
        <v>43488</v>
      </c>
      <c r="L84" s="5">
        <f>YEAR(sales[[#This Row],[date]])</f>
        <v>2019</v>
      </c>
      <c r="M84" s="5" t="str">
        <f>TEXT(sales[[#This Row],[date]], "MMM")</f>
        <v>Jan</v>
      </c>
      <c r="N84" s="5" t="str">
        <f>TEXT(sales[[#This Row],[date]], "ddd")</f>
        <v>Wed</v>
      </c>
      <c r="O84" s="6">
        <v>0.77569444444444446</v>
      </c>
      <c r="P84" s="2" t="s">
        <v>9</v>
      </c>
      <c r="Q84" s="3">
        <v>154</v>
      </c>
      <c r="R84" s="7">
        <v>4.7600000000000003E-2</v>
      </c>
      <c r="S84" s="3">
        <v>7.7</v>
      </c>
      <c r="T84" s="4">
        <v>6.6</v>
      </c>
      <c r="U84" s="3">
        <f>sales[[#This Row],[total]]-sales[[#This Row],[cogs]]</f>
        <v>7.6999999999999886</v>
      </c>
    </row>
    <row r="85" spans="1:21" x14ac:dyDescent="0.3">
      <c r="A85" s="2" t="s">
        <v>105</v>
      </c>
      <c r="B85" s="2" t="s">
        <v>11</v>
      </c>
      <c r="C85" s="2" t="s">
        <v>12</v>
      </c>
      <c r="D85" s="2" t="s">
        <v>6</v>
      </c>
      <c r="E85" s="2" t="s">
        <v>7</v>
      </c>
      <c r="F85" s="2" t="s">
        <v>30</v>
      </c>
      <c r="G85" s="3">
        <v>80.36</v>
      </c>
      <c r="H85" s="5">
        <v>4</v>
      </c>
      <c r="I85" s="3">
        <v>16.07</v>
      </c>
      <c r="J85" s="3">
        <v>337.51</v>
      </c>
      <c r="K85" s="1">
        <v>43519</v>
      </c>
      <c r="L85" s="5">
        <f>YEAR(sales[[#This Row],[date]])</f>
        <v>2019</v>
      </c>
      <c r="M85" s="5" t="str">
        <f>TEXT(sales[[#This Row],[date]], "MMM")</f>
        <v>Feb</v>
      </c>
      <c r="N85" s="5" t="str">
        <f>TEXT(sales[[#This Row],[date]], "ddd")</f>
        <v>Sat</v>
      </c>
      <c r="O85" s="6">
        <v>0.78125</v>
      </c>
      <c r="P85" s="2" t="s">
        <v>19</v>
      </c>
      <c r="Q85" s="3">
        <v>321.44</v>
      </c>
      <c r="R85" s="7">
        <v>4.7600000000000003E-2</v>
      </c>
      <c r="S85" s="3">
        <v>16.07</v>
      </c>
      <c r="T85" s="4">
        <v>8.3000000000000007</v>
      </c>
      <c r="U85" s="3">
        <f>sales[[#This Row],[total]]-sales[[#This Row],[cogs]]</f>
        <v>16.069999999999993</v>
      </c>
    </row>
    <row r="86" spans="1:21" x14ac:dyDescent="0.3">
      <c r="A86" s="2" t="s">
        <v>106</v>
      </c>
      <c r="B86" s="2" t="s">
        <v>11</v>
      </c>
      <c r="C86" s="2" t="s">
        <v>12</v>
      </c>
      <c r="D86" s="2" t="s">
        <v>6</v>
      </c>
      <c r="E86" s="2" t="s">
        <v>17</v>
      </c>
      <c r="F86" s="2" t="s">
        <v>22</v>
      </c>
      <c r="G86" s="3">
        <v>48.91</v>
      </c>
      <c r="H86" s="5">
        <v>5</v>
      </c>
      <c r="I86" s="3">
        <v>12.23</v>
      </c>
      <c r="J86" s="3">
        <v>256.77999999999997</v>
      </c>
      <c r="K86" s="1">
        <v>43533</v>
      </c>
      <c r="L86" s="5">
        <f>YEAR(sales[[#This Row],[date]])</f>
        <v>2019</v>
      </c>
      <c r="M86" s="5" t="str">
        <f>TEXT(sales[[#This Row],[date]], "MMM")</f>
        <v>Mar</v>
      </c>
      <c r="N86" s="5" t="str">
        <f>TEXT(sales[[#This Row],[date]], "ddd")</f>
        <v>Sat</v>
      </c>
      <c r="O86" s="6">
        <v>0.4284722222222222</v>
      </c>
      <c r="P86" s="2" t="s">
        <v>15</v>
      </c>
      <c r="Q86" s="3">
        <v>244.55</v>
      </c>
      <c r="R86" s="7">
        <v>4.7600000000000003E-2</v>
      </c>
      <c r="S86" s="3">
        <v>12.23</v>
      </c>
      <c r="T86" s="4">
        <v>6.6</v>
      </c>
      <c r="U86" s="3">
        <f>sales[[#This Row],[total]]-sales[[#This Row],[cogs]]</f>
        <v>12.229999999999961</v>
      </c>
    </row>
    <row r="87" spans="1:21" x14ac:dyDescent="0.3">
      <c r="A87" s="2" t="s">
        <v>107</v>
      </c>
      <c r="B87" s="2" t="s">
        <v>11</v>
      </c>
      <c r="C87" s="2" t="s">
        <v>12</v>
      </c>
      <c r="D87" s="2" t="s">
        <v>13</v>
      </c>
      <c r="E87" s="2" t="s">
        <v>7</v>
      </c>
      <c r="F87" s="2" t="s">
        <v>22</v>
      </c>
      <c r="G87" s="3">
        <v>83.06</v>
      </c>
      <c r="H87" s="5">
        <v>7</v>
      </c>
      <c r="I87" s="3">
        <v>29.07</v>
      </c>
      <c r="J87" s="3">
        <v>610.49</v>
      </c>
      <c r="K87" s="1">
        <v>43529</v>
      </c>
      <c r="L87" s="5">
        <f>YEAR(sales[[#This Row],[date]])</f>
        <v>2019</v>
      </c>
      <c r="M87" s="5" t="str">
        <f>TEXT(sales[[#This Row],[date]], "MMM")</f>
        <v>Mar</v>
      </c>
      <c r="N87" s="5" t="str">
        <f>TEXT(sales[[#This Row],[date]], "ddd")</f>
        <v>Tue</v>
      </c>
      <c r="O87" s="6">
        <v>0.60486111111111107</v>
      </c>
      <c r="P87" s="2" t="s">
        <v>9</v>
      </c>
      <c r="Q87" s="3">
        <v>581.41999999999996</v>
      </c>
      <c r="R87" s="7">
        <v>4.7600000000000003E-2</v>
      </c>
      <c r="S87" s="3">
        <v>29.07</v>
      </c>
      <c r="T87" s="4">
        <v>4</v>
      </c>
      <c r="U87" s="3">
        <f>sales[[#This Row],[total]]-sales[[#This Row],[cogs]]</f>
        <v>29.07000000000005</v>
      </c>
    </row>
    <row r="88" spans="1:21" x14ac:dyDescent="0.3">
      <c r="A88" s="2" t="s">
        <v>108</v>
      </c>
      <c r="B88" s="2" t="s">
        <v>11</v>
      </c>
      <c r="C88" s="2" t="s">
        <v>12</v>
      </c>
      <c r="D88" s="2" t="s">
        <v>13</v>
      </c>
      <c r="E88" s="2" t="s">
        <v>17</v>
      </c>
      <c r="F88" s="2" t="s">
        <v>32</v>
      </c>
      <c r="G88" s="3">
        <v>76.52</v>
      </c>
      <c r="H88" s="5">
        <v>5</v>
      </c>
      <c r="I88" s="3">
        <v>19.13</v>
      </c>
      <c r="J88" s="3">
        <v>401.73</v>
      </c>
      <c r="K88" s="1">
        <v>43549</v>
      </c>
      <c r="L88" s="5">
        <f>YEAR(sales[[#This Row],[date]])</f>
        <v>2019</v>
      </c>
      <c r="M88" s="5" t="str">
        <f>TEXT(sales[[#This Row],[date]], "MMM")</f>
        <v>Mar</v>
      </c>
      <c r="N88" s="5" t="str">
        <f>TEXT(sales[[#This Row],[date]], "ddd")</f>
        <v>Mon</v>
      </c>
      <c r="O88" s="6">
        <v>0.43263888888888891</v>
      </c>
      <c r="P88" s="2" t="s">
        <v>15</v>
      </c>
      <c r="Q88" s="3">
        <v>382.6</v>
      </c>
      <c r="R88" s="7">
        <v>4.7600000000000003E-2</v>
      </c>
      <c r="S88" s="3">
        <v>19.13</v>
      </c>
      <c r="T88" s="4">
        <v>9.9</v>
      </c>
      <c r="U88" s="3">
        <f>sales[[#This Row],[total]]-sales[[#This Row],[cogs]]</f>
        <v>19.129999999999995</v>
      </c>
    </row>
    <row r="89" spans="1:21" x14ac:dyDescent="0.3">
      <c r="A89" s="2" t="s">
        <v>109</v>
      </c>
      <c r="B89" s="2" t="s">
        <v>4</v>
      </c>
      <c r="C89" s="2" t="s">
        <v>5</v>
      </c>
      <c r="D89" s="2" t="s">
        <v>6</v>
      </c>
      <c r="E89" s="2" t="s">
        <v>17</v>
      </c>
      <c r="F89" s="2" t="s">
        <v>30</v>
      </c>
      <c r="G89" s="3">
        <v>49.38</v>
      </c>
      <c r="H89" s="5">
        <v>7</v>
      </c>
      <c r="I89" s="3">
        <v>17.28</v>
      </c>
      <c r="J89" s="3">
        <v>362.94</v>
      </c>
      <c r="K89" s="1">
        <v>43551</v>
      </c>
      <c r="L89" s="5">
        <f>YEAR(sales[[#This Row],[date]])</f>
        <v>2019</v>
      </c>
      <c r="M89" s="5" t="str">
        <f>TEXT(sales[[#This Row],[date]], "MMM")</f>
        <v>Mar</v>
      </c>
      <c r="N89" s="5" t="str">
        <f>TEXT(sales[[#This Row],[date]], "ddd")</f>
        <v>Wed</v>
      </c>
      <c r="O89" s="6">
        <v>0.85763888888888884</v>
      </c>
      <c r="P89" s="2" t="s">
        <v>19</v>
      </c>
      <c r="Q89" s="3">
        <v>345.66</v>
      </c>
      <c r="R89" s="7">
        <v>4.7600000000000003E-2</v>
      </c>
      <c r="S89" s="3">
        <v>17.28</v>
      </c>
      <c r="T89" s="4">
        <v>7.3</v>
      </c>
      <c r="U89" s="3">
        <f>sales[[#This Row],[total]]-sales[[#This Row],[cogs]]</f>
        <v>17.279999999999973</v>
      </c>
    </row>
    <row r="90" spans="1:21" x14ac:dyDescent="0.3">
      <c r="A90" s="2" t="s">
        <v>110</v>
      </c>
      <c r="B90" s="2" t="s">
        <v>4</v>
      </c>
      <c r="C90" s="2" t="s">
        <v>5</v>
      </c>
      <c r="D90" s="2" t="s">
        <v>13</v>
      </c>
      <c r="E90" s="2" t="s">
        <v>17</v>
      </c>
      <c r="F90" s="2" t="s">
        <v>22</v>
      </c>
      <c r="G90" s="3">
        <v>42.47</v>
      </c>
      <c r="H90" s="5">
        <v>1</v>
      </c>
      <c r="I90" s="3">
        <v>2.12</v>
      </c>
      <c r="J90" s="3">
        <v>44.59</v>
      </c>
      <c r="K90" s="1">
        <v>43467</v>
      </c>
      <c r="L90" s="5">
        <f>YEAR(sales[[#This Row],[date]])</f>
        <v>2019</v>
      </c>
      <c r="M90" s="5" t="str">
        <f>TEXT(sales[[#This Row],[date]], "MMM")</f>
        <v>Jan</v>
      </c>
      <c r="N90" s="5" t="str">
        <f>TEXT(sales[[#This Row],[date]], "ddd")</f>
        <v>Wed</v>
      </c>
      <c r="O90" s="6">
        <v>0.70625000000000004</v>
      </c>
      <c r="P90" s="2" t="s">
        <v>15</v>
      </c>
      <c r="Q90" s="3">
        <v>42.47</v>
      </c>
      <c r="R90" s="7">
        <v>4.7600000000000003E-2</v>
      </c>
      <c r="S90" s="3">
        <v>2.12</v>
      </c>
      <c r="T90" s="4">
        <v>5.7</v>
      </c>
      <c r="U90" s="3">
        <f>sales[[#This Row],[total]]-sales[[#This Row],[cogs]]</f>
        <v>2.1200000000000045</v>
      </c>
    </row>
    <row r="91" spans="1:21" x14ac:dyDescent="0.3">
      <c r="A91" s="2" t="s">
        <v>111</v>
      </c>
      <c r="B91" s="2" t="s">
        <v>28</v>
      </c>
      <c r="C91" s="2" t="s">
        <v>29</v>
      </c>
      <c r="D91" s="2" t="s">
        <v>13</v>
      </c>
      <c r="E91" s="2" t="s">
        <v>7</v>
      </c>
      <c r="F91" s="2" t="s">
        <v>8</v>
      </c>
      <c r="G91" s="3">
        <v>76.989999999999995</v>
      </c>
      <c r="H91" s="5">
        <v>6</v>
      </c>
      <c r="I91" s="3">
        <v>23.1</v>
      </c>
      <c r="J91" s="3">
        <v>485.04</v>
      </c>
      <c r="K91" s="1">
        <v>43523</v>
      </c>
      <c r="L91" s="5">
        <f>YEAR(sales[[#This Row],[date]])</f>
        <v>2019</v>
      </c>
      <c r="M91" s="5" t="str">
        <f>TEXT(sales[[#This Row],[date]], "MMM")</f>
        <v>Feb</v>
      </c>
      <c r="N91" s="5" t="str">
        <f>TEXT(sales[[#This Row],[date]], "ddd")</f>
        <v>Wed</v>
      </c>
      <c r="O91" s="6">
        <v>0.74652777777777779</v>
      </c>
      <c r="P91" s="2" t="s">
        <v>15</v>
      </c>
      <c r="Q91" s="3">
        <v>461.94</v>
      </c>
      <c r="R91" s="7">
        <v>4.7600000000000003E-2</v>
      </c>
      <c r="S91" s="3">
        <v>23.1</v>
      </c>
      <c r="T91" s="4">
        <v>6.1</v>
      </c>
      <c r="U91" s="3">
        <f>sales[[#This Row],[total]]-sales[[#This Row],[cogs]]</f>
        <v>23.100000000000023</v>
      </c>
    </row>
    <row r="92" spans="1:21" x14ac:dyDescent="0.3">
      <c r="A92" s="2" t="s">
        <v>112</v>
      </c>
      <c r="B92" s="2" t="s">
        <v>11</v>
      </c>
      <c r="C92" s="2" t="s">
        <v>12</v>
      </c>
      <c r="D92" s="2" t="s">
        <v>6</v>
      </c>
      <c r="E92" s="2" t="s">
        <v>7</v>
      </c>
      <c r="F92" s="2" t="s">
        <v>18</v>
      </c>
      <c r="G92" s="3">
        <v>47.38</v>
      </c>
      <c r="H92" s="5">
        <v>4</v>
      </c>
      <c r="I92" s="3">
        <v>9.48</v>
      </c>
      <c r="J92" s="3">
        <v>199</v>
      </c>
      <c r="K92" s="1">
        <v>43488</v>
      </c>
      <c r="L92" s="5">
        <f>YEAR(sales[[#This Row],[date]])</f>
        <v>2019</v>
      </c>
      <c r="M92" s="5" t="str">
        <f>TEXT(sales[[#This Row],[date]], "MMM")</f>
        <v>Jan</v>
      </c>
      <c r="N92" s="5" t="str">
        <f>TEXT(sales[[#This Row],[date]], "ddd")</f>
        <v>Wed</v>
      </c>
      <c r="O92" s="6">
        <v>0.43402777777777779</v>
      </c>
      <c r="P92" s="2" t="s">
        <v>15</v>
      </c>
      <c r="Q92" s="3">
        <v>189.52</v>
      </c>
      <c r="R92" s="7">
        <v>4.7600000000000003E-2</v>
      </c>
      <c r="S92" s="3">
        <v>9.48</v>
      </c>
      <c r="T92" s="4">
        <v>7.1</v>
      </c>
      <c r="U92" s="3">
        <f>sales[[#This Row],[total]]-sales[[#This Row],[cogs]]</f>
        <v>9.4799999999999898</v>
      </c>
    </row>
    <row r="93" spans="1:21" x14ac:dyDescent="0.3">
      <c r="A93" s="2" t="s">
        <v>113</v>
      </c>
      <c r="B93" s="2" t="s">
        <v>11</v>
      </c>
      <c r="C93" s="2" t="s">
        <v>12</v>
      </c>
      <c r="D93" s="2" t="s">
        <v>13</v>
      </c>
      <c r="E93" s="2" t="s">
        <v>7</v>
      </c>
      <c r="F93" s="2" t="s">
        <v>22</v>
      </c>
      <c r="G93" s="3">
        <v>44.86</v>
      </c>
      <c r="H93" s="5">
        <v>10</v>
      </c>
      <c r="I93" s="3">
        <v>22.43</v>
      </c>
      <c r="J93" s="3">
        <v>471.03</v>
      </c>
      <c r="K93" s="1">
        <v>43491</v>
      </c>
      <c r="L93" s="5">
        <f>YEAR(sales[[#This Row],[date]])</f>
        <v>2019</v>
      </c>
      <c r="M93" s="5" t="str">
        <f>TEXT(sales[[#This Row],[date]], "MMM")</f>
        <v>Jan</v>
      </c>
      <c r="N93" s="5" t="str">
        <f>TEXT(sales[[#This Row],[date]], "ddd")</f>
        <v>Sat</v>
      </c>
      <c r="O93" s="6">
        <v>0.82916666666666672</v>
      </c>
      <c r="P93" s="2" t="s">
        <v>9</v>
      </c>
      <c r="Q93" s="3">
        <v>448.6</v>
      </c>
      <c r="R93" s="7">
        <v>4.7600000000000003E-2</v>
      </c>
      <c r="S93" s="3">
        <v>22.43</v>
      </c>
      <c r="T93" s="4">
        <v>8.1999999999999993</v>
      </c>
      <c r="U93" s="3">
        <f>sales[[#This Row],[total]]-sales[[#This Row],[cogs]]</f>
        <v>22.42999999999995</v>
      </c>
    </row>
    <row r="94" spans="1:21" x14ac:dyDescent="0.3">
      <c r="A94" s="2" t="s">
        <v>114</v>
      </c>
      <c r="B94" s="2" t="s">
        <v>4</v>
      </c>
      <c r="C94" s="2" t="s">
        <v>5</v>
      </c>
      <c r="D94" s="2" t="s">
        <v>6</v>
      </c>
      <c r="E94" s="2" t="s">
        <v>7</v>
      </c>
      <c r="F94" s="2" t="s">
        <v>22</v>
      </c>
      <c r="G94" s="3">
        <v>21.98</v>
      </c>
      <c r="H94" s="5">
        <v>7</v>
      </c>
      <c r="I94" s="3">
        <v>7.69</v>
      </c>
      <c r="J94" s="3">
        <v>161.55000000000001</v>
      </c>
      <c r="K94" s="1">
        <v>43475</v>
      </c>
      <c r="L94" s="5">
        <f>YEAR(sales[[#This Row],[date]])</f>
        <v>2019</v>
      </c>
      <c r="M94" s="5" t="str">
        <f>TEXT(sales[[#This Row],[date]], "MMM")</f>
        <v>Jan</v>
      </c>
      <c r="N94" s="5" t="str">
        <f>TEXT(sales[[#This Row],[date]], "ddd")</f>
        <v>Thu</v>
      </c>
      <c r="O94" s="6">
        <v>0.6958333333333333</v>
      </c>
      <c r="P94" s="2" t="s">
        <v>9</v>
      </c>
      <c r="Q94" s="3">
        <v>153.86000000000001</v>
      </c>
      <c r="R94" s="7">
        <v>4.7600000000000003E-2</v>
      </c>
      <c r="S94" s="3">
        <v>7.69</v>
      </c>
      <c r="T94" s="4">
        <v>5.0999999999999996</v>
      </c>
      <c r="U94" s="3">
        <f>sales[[#This Row],[total]]-sales[[#This Row],[cogs]]</f>
        <v>7.6899999999999977</v>
      </c>
    </row>
    <row r="95" spans="1:21" x14ac:dyDescent="0.3">
      <c r="A95" s="2" t="s">
        <v>115</v>
      </c>
      <c r="B95" s="2" t="s">
        <v>28</v>
      </c>
      <c r="C95" s="2" t="s">
        <v>29</v>
      </c>
      <c r="D95" s="2" t="s">
        <v>6</v>
      </c>
      <c r="E95" s="2" t="s">
        <v>17</v>
      </c>
      <c r="F95" s="2" t="s">
        <v>8</v>
      </c>
      <c r="G95" s="3">
        <v>64.36</v>
      </c>
      <c r="H95" s="5">
        <v>9</v>
      </c>
      <c r="I95" s="3">
        <v>28.96</v>
      </c>
      <c r="J95" s="3">
        <v>608.20000000000005</v>
      </c>
      <c r="K95" s="1">
        <v>43536</v>
      </c>
      <c r="L95" s="5">
        <f>YEAR(sales[[#This Row],[date]])</f>
        <v>2019</v>
      </c>
      <c r="M95" s="5" t="str">
        <f>TEXT(sales[[#This Row],[date]], "MMM")</f>
        <v>Mar</v>
      </c>
      <c r="N95" s="5" t="str">
        <f>TEXT(sales[[#This Row],[date]], "ddd")</f>
        <v>Tue</v>
      </c>
      <c r="O95" s="6">
        <v>0.50624999999999998</v>
      </c>
      <c r="P95" s="2" t="s">
        <v>19</v>
      </c>
      <c r="Q95" s="3">
        <v>579.24</v>
      </c>
      <c r="R95" s="7">
        <v>4.7600000000000003E-2</v>
      </c>
      <c r="S95" s="3">
        <v>28.96</v>
      </c>
      <c r="T95" s="4">
        <v>8.6</v>
      </c>
      <c r="U95" s="3">
        <f>sales[[#This Row],[total]]-sales[[#This Row],[cogs]]</f>
        <v>28.960000000000036</v>
      </c>
    </row>
    <row r="96" spans="1:21" x14ac:dyDescent="0.3">
      <c r="A96" s="2" t="s">
        <v>116</v>
      </c>
      <c r="B96" s="2" t="s">
        <v>11</v>
      </c>
      <c r="C96" s="2" t="s">
        <v>12</v>
      </c>
      <c r="D96" s="2" t="s">
        <v>13</v>
      </c>
      <c r="E96" s="2" t="s">
        <v>17</v>
      </c>
      <c r="F96" s="2" t="s">
        <v>8</v>
      </c>
      <c r="G96" s="3">
        <v>89.75</v>
      </c>
      <c r="H96" s="5">
        <v>1</v>
      </c>
      <c r="I96" s="3">
        <v>4.49</v>
      </c>
      <c r="J96" s="3">
        <v>94.24</v>
      </c>
      <c r="K96" s="1">
        <v>43502</v>
      </c>
      <c r="L96" s="5">
        <f>YEAR(sales[[#This Row],[date]])</f>
        <v>2019</v>
      </c>
      <c r="M96" s="5" t="str">
        <f>TEXT(sales[[#This Row],[date]], "MMM")</f>
        <v>Feb</v>
      </c>
      <c r="N96" s="5" t="str">
        <f>TEXT(sales[[#This Row],[date]], "ddd")</f>
        <v>Wed</v>
      </c>
      <c r="O96" s="6">
        <v>0.83680555555555558</v>
      </c>
      <c r="P96" s="2" t="s">
        <v>19</v>
      </c>
      <c r="Q96" s="3">
        <v>89.75</v>
      </c>
      <c r="R96" s="7">
        <v>4.7600000000000003E-2</v>
      </c>
      <c r="S96" s="3">
        <v>4.49</v>
      </c>
      <c r="T96" s="4">
        <v>6.6</v>
      </c>
      <c r="U96" s="3">
        <f>sales[[#This Row],[total]]-sales[[#This Row],[cogs]]</f>
        <v>4.4899999999999949</v>
      </c>
    </row>
    <row r="97" spans="1:21" x14ac:dyDescent="0.3">
      <c r="A97" s="2" t="s">
        <v>117</v>
      </c>
      <c r="B97" s="2" t="s">
        <v>4</v>
      </c>
      <c r="C97" s="2" t="s">
        <v>5</v>
      </c>
      <c r="D97" s="2" t="s">
        <v>13</v>
      </c>
      <c r="E97" s="2" t="s">
        <v>17</v>
      </c>
      <c r="F97" s="2" t="s">
        <v>14</v>
      </c>
      <c r="G97" s="3">
        <v>97.16</v>
      </c>
      <c r="H97" s="5">
        <v>1</v>
      </c>
      <c r="I97" s="3">
        <v>4.8600000000000003</v>
      </c>
      <c r="J97" s="3">
        <v>102.02</v>
      </c>
      <c r="K97" s="1">
        <v>43532</v>
      </c>
      <c r="L97" s="5">
        <f>YEAR(sales[[#This Row],[date]])</f>
        <v>2019</v>
      </c>
      <c r="M97" s="5" t="str">
        <f>TEXT(sales[[#This Row],[date]], "MMM")</f>
        <v>Mar</v>
      </c>
      <c r="N97" s="5" t="str">
        <f>TEXT(sales[[#This Row],[date]], "ddd")</f>
        <v>Fri</v>
      </c>
      <c r="O97" s="6">
        <v>0.85972222222222228</v>
      </c>
      <c r="P97" s="2" t="s">
        <v>9</v>
      </c>
      <c r="Q97" s="3">
        <v>97.16</v>
      </c>
      <c r="R97" s="7">
        <v>4.7600000000000003E-2</v>
      </c>
      <c r="S97" s="3">
        <v>4.8600000000000003</v>
      </c>
      <c r="T97" s="4">
        <v>7.2</v>
      </c>
      <c r="U97" s="3">
        <f>sales[[#This Row],[total]]-sales[[#This Row],[cogs]]</f>
        <v>4.8599999999999994</v>
      </c>
    </row>
    <row r="98" spans="1:21" x14ac:dyDescent="0.3">
      <c r="A98" s="2" t="s">
        <v>118</v>
      </c>
      <c r="B98" s="2" t="s">
        <v>28</v>
      </c>
      <c r="C98" s="2" t="s">
        <v>29</v>
      </c>
      <c r="D98" s="2" t="s">
        <v>13</v>
      </c>
      <c r="E98" s="2" t="s">
        <v>17</v>
      </c>
      <c r="F98" s="2" t="s">
        <v>8</v>
      </c>
      <c r="G98" s="3">
        <v>87.87</v>
      </c>
      <c r="H98" s="5">
        <v>10</v>
      </c>
      <c r="I98" s="3">
        <v>43.94</v>
      </c>
      <c r="J98" s="3">
        <v>922.64</v>
      </c>
      <c r="K98" s="1">
        <v>43553</v>
      </c>
      <c r="L98" s="5">
        <f>YEAR(sales[[#This Row],[date]])</f>
        <v>2019</v>
      </c>
      <c r="M98" s="5" t="str">
        <f>TEXT(sales[[#This Row],[date]], "MMM")</f>
        <v>Mar</v>
      </c>
      <c r="N98" s="5" t="str">
        <f>TEXT(sales[[#This Row],[date]], "ddd")</f>
        <v>Fri</v>
      </c>
      <c r="O98" s="6">
        <v>0.43402777777777779</v>
      </c>
      <c r="P98" s="2" t="s">
        <v>9</v>
      </c>
      <c r="Q98" s="3">
        <v>878.7</v>
      </c>
      <c r="R98" s="7">
        <v>4.7600000000000003E-2</v>
      </c>
      <c r="S98" s="3">
        <v>43.94</v>
      </c>
      <c r="T98" s="4">
        <v>5.0999999999999996</v>
      </c>
      <c r="U98" s="3">
        <f>sales[[#This Row],[total]]-sales[[#This Row],[cogs]]</f>
        <v>43.939999999999941</v>
      </c>
    </row>
    <row r="99" spans="1:21" x14ac:dyDescent="0.3">
      <c r="A99" s="2" t="s">
        <v>119</v>
      </c>
      <c r="B99" s="2" t="s">
        <v>11</v>
      </c>
      <c r="C99" s="2" t="s">
        <v>12</v>
      </c>
      <c r="D99" s="2" t="s">
        <v>13</v>
      </c>
      <c r="E99" s="2" t="s">
        <v>7</v>
      </c>
      <c r="F99" s="2" t="s">
        <v>14</v>
      </c>
      <c r="G99" s="3">
        <v>12.45</v>
      </c>
      <c r="H99" s="5">
        <v>6</v>
      </c>
      <c r="I99" s="3">
        <v>3.74</v>
      </c>
      <c r="J99" s="3">
        <v>78.44</v>
      </c>
      <c r="K99" s="1">
        <v>43505</v>
      </c>
      <c r="L99" s="5">
        <f>YEAR(sales[[#This Row],[date]])</f>
        <v>2019</v>
      </c>
      <c r="M99" s="5" t="str">
        <f>TEXT(sales[[#This Row],[date]], "MMM")</f>
        <v>Feb</v>
      </c>
      <c r="N99" s="5" t="str">
        <f>TEXT(sales[[#This Row],[date]], "ddd")</f>
        <v>Sat</v>
      </c>
      <c r="O99" s="6">
        <v>0.5493055555555556</v>
      </c>
      <c r="P99" s="2" t="s">
        <v>15</v>
      </c>
      <c r="Q99" s="3">
        <v>74.7</v>
      </c>
      <c r="R99" s="7">
        <v>4.7600000000000003E-2</v>
      </c>
      <c r="S99" s="3">
        <v>3.74</v>
      </c>
      <c r="T99" s="4">
        <v>4.0999999999999996</v>
      </c>
      <c r="U99" s="3">
        <f>sales[[#This Row],[total]]-sales[[#This Row],[cogs]]</f>
        <v>3.7399999999999949</v>
      </c>
    </row>
    <row r="100" spans="1:21" x14ac:dyDescent="0.3">
      <c r="A100" s="2" t="s">
        <v>120</v>
      </c>
      <c r="B100" s="2" t="s">
        <v>4</v>
      </c>
      <c r="C100" s="2" t="s">
        <v>5</v>
      </c>
      <c r="D100" s="2" t="s">
        <v>13</v>
      </c>
      <c r="E100" s="2" t="s">
        <v>17</v>
      </c>
      <c r="F100" s="2" t="s">
        <v>30</v>
      </c>
      <c r="G100" s="3">
        <v>52.75</v>
      </c>
      <c r="H100" s="5">
        <v>3</v>
      </c>
      <c r="I100" s="3">
        <v>7.91</v>
      </c>
      <c r="J100" s="3">
        <v>166.16</v>
      </c>
      <c r="K100" s="1">
        <v>43547</v>
      </c>
      <c r="L100" s="5">
        <f>YEAR(sales[[#This Row],[date]])</f>
        <v>2019</v>
      </c>
      <c r="M100" s="5" t="str">
        <f>TEXT(sales[[#This Row],[date]], "MMM")</f>
        <v>Mar</v>
      </c>
      <c r="N100" s="5" t="str">
        <f>TEXT(sales[[#This Row],[date]], "ddd")</f>
        <v>Sat</v>
      </c>
      <c r="O100" s="6">
        <v>0.42777777777777776</v>
      </c>
      <c r="P100" s="2" t="s">
        <v>9</v>
      </c>
      <c r="Q100" s="3">
        <v>158.25</v>
      </c>
      <c r="R100" s="7">
        <v>4.7600000000000003E-2</v>
      </c>
      <c r="S100" s="3">
        <v>7.91</v>
      </c>
      <c r="T100" s="4">
        <v>9.3000000000000007</v>
      </c>
      <c r="U100" s="3">
        <f>sales[[#This Row],[total]]-sales[[#This Row],[cogs]]</f>
        <v>7.9099999999999966</v>
      </c>
    </row>
    <row r="101" spans="1:21" x14ac:dyDescent="0.3">
      <c r="A101" s="2" t="s">
        <v>121</v>
      </c>
      <c r="B101" s="2" t="s">
        <v>28</v>
      </c>
      <c r="C101" s="2" t="s">
        <v>29</v>
      </c>
      <c r="D101" s="2" t="s">
        <v>13</v>
      </c>
      <c r="E101" s="2" t="s">
        <v>17</v>
      </c>
      <c r="F101" s="2" t="s">
        <v>18</v>
      </c>
      <c r="G101" s="3">
        <v>82.7</v>
      </c>
      <c r="H101" s="5">
        <v>6</v>
      </c>
      <c r="I101" s="3">
        <v>24.81</v>
      </c>
      <c r="J101" s="3">
        <v>521.01</v>
      </c>
      <c r="K101" s="1">
        <v>43529</v>
      </c>
      <c r="L101" s="5">
        <f>YEAR(sales[[#This Row],[date]])</f>
        <v>2019</v>
      </c>
      <c r="M101" s="5" t="str">
        <f>TEXT(sales[[#This Row],[date]], "MMM")</f>
        <v>Mar</v>
      </c>
      <c r="N101" s="5" t="str">
        <f>TEXT(sales[[#This Row],[date]], "ddd")</f>
        <v>Tue</v>
      </c>
      <c r="O101" s="6">
        <v>0.75972222222222219</v>
      </c>
      <c r="P101" s="2" t="s">
        <v>15</v>
      </c>
      <c r="Q101" s="3">
        <v>496.2</v>
      </c>
      <c r="R101" s="7">
        <v>4.7600000000000003E-2</v>
      </c>
      <c r="S101" s="3">
        <v>24.81</v>
      </c>
      <c r="T101" s="4">
        <v>7.4</v>
      </c>
      <c r="U101" s="3">
        <f>sales[[#This Row],[total]]-sales[[#This Row],[cogs]]</f>
        <v>24.810000000000002</v>
      </c>
    </row>
    <row r="102" spans="1:21" x14ac:dyDescent="0.3">
      <c r="A102" s="2" t="s">
        <v>122</v>
      </c>
      <c r="B102" s="2" t="s">
        <v>11</v>
      </c>
      <c r="C102" s="2" t="s">
        <v>12</v>
      </c>
      <c r="D102" s="2" t="s">
        <v>6</v>
      </c>
      <c r="E102" s="2" t="s">
        <v>17</v>
      </c>
      <c r="F102" s="2" t="s">
        <v>32</v>
      </c>
      <c r="G102" s="3">
        <v>48.71</v>
      </c>
      <c r="H102" s="5">
        <v>1</v>
      </c>
      <c r="I102" s="3">
        <v>2.44</v>
      </c>
      <c r="J102" s="3">
        <v>51.15</v>
      </c>
      <c r="K102" s="1">
        <v>43550</v>
      </c>
      <c r="L102" s="5">
        <f>YEAR(sales[[#This Row],[date]])</f>
        <v>2019</v>
      </c>
      <c r="M102" s="5" t="str">
        <f>TEXT(sales[[#This Row],[date]], "MMM")</f>
        <v>Mar</v>
      </c>
      <c r="N102" s="5" t="str">
        <f>TEXT(sales[[#This Row],[date]], "ddd")</f>
        <v>Tue</v>
      </c>
      <c r="O102" s="6">
        <v>0.80555555555555558</v>
      </c>
      <c r="P102" s="2" t="s">
        <v>15</v>
      </c>
      <c r="Q102" s="3">
        <v>48.71</v>
      </c>
      <c r="R102" s="7">
        <v>4.7600000000000003E-2</v>
      </c>
      <c r="S102" s="3">
        <v>2.44</v>
      </c>
      <c r="T102" s="4">
        <v>4.0999999999999996</v>
      </c>
      <c r="U102" s="3">
        <f>sales[[#This Row],[total]]-sales[[#This Row],[cogs]]</f>
        <v>2.4399999999999977</v>
      </c>
    </row>
    <row r="103" spans="1:21" x14ac:dyDescent="0.3">
      <c r="A103" s="2" t="s">
        <v>123</v>
      </c>
      <c r="B103" s="2" t="s">
        <v>11</v>
      </c>
      <c r="C103" s="2" t="s">
        <v>12</v>
      </c>
      <c r="D103" s="2" t="s">
        <v>13</v>
      </c>
      <c r="E103" s="2" t="s">
        <v>17</v>
      </c>
      <c r="F103" s="2" t="s">
        <v>32</v>
      </c>
      <c r="G103" s="3">
        <v>78.55</v>
      </c>
      <c r="H103" s="5">
        <v>9</v>
      </c>
      <c r="I103" s="3">
        <v>35.35</v>
      </c>
      <c r="J103" s="3">
        <v>742.3</v>
      </c>
      <c r="K103" s="1">
        <v>43525</v>
      </c>
      <c r="L103" s="5">
        <f>YEAR(sales[[#This Row],[date]])</f>
        <v>2019</v>
      </c>
      <c r="M103" s="5" t="str">
        <f>TEXT(sales[[#This Row],[date]], "MMM")</f>
        <v>Mar</v>
      </c>
      <c r="N103" s="5" t="str">
        <f>TEXT(sales[[#This Row],[date]], "ddd")</f>
        <v>Fri</v>
      </c>
      <c r="O103" s="6">
        <v>0.55694444444444446</v>
      </c>
      <c r="P103" s="2" t="s">
        <v>15</v>
      </c>
      <c r="Q103" s="3">
        <v>706.95</v>
      </c>
      <c r="R103" s="7">
        <v>4.7600000000000003E-2</v>
      </c>
      <c r="S103" s="3">
        <v>35.35</v>
      </c>
      <c r="T103" s="4">
        <v>7.2</v>
      </c>
      <c r="U103" s="3">
        <f>sales[[#This Row],[total]]-sales[[#This Row],[cogs]]</f>
        <v>35.349999999999909</v>
      </c>
    </row>
    <row r="104" spans="1:21" x14ac:dyDescent="0.3">
      <c r="A104" s="2" t="s">
        <v>124</v>
      </c>
      <c r="B104" s="2" t="s">
        <v>11</v>
      </c>
      <c r="C104" s="2" t="s">
        <v>12</v>
      </c>
      <c r="D104" s="2" t="s">
        <v>13</v>
      </c>
      <c r="E104" s="2" t="s">
        <v>7</v>
      </c>
      <c r="F104" s="2" t="s">
        <v>14</v>
      </c>
      <c r="G104" s="3">
        <v>23.07</v>
      </c>
      <c r="H104" s="5">
        <v>9</v>
      </c>
      <c r="I104" s="3">
        <v>10.38</v>
      </c>
      <c r="J104" s="3">
        <v>218.01</v>
      </c>
      <c r="K104" s="1">
        <v>43497</v>
      </c>
      <c r="L104" s="5">
        <f>YEAR(sales[[#This Row],[date]])</f>
        <v>2019</v>
      </c>
      <c r="M104" s="5" t="str">
        <f>TEXT(sales[[#This Row],[date]], "MMM")</f>
        <v>Feb</v>
      </c>
      <c r="N104" s="5" t="str">
        <f>TEXT(sales[[#This Row],[date]], "ddd")</f>
        <v>Fri</v>
      </c>
      <c r="O104" s="6">
        <v>0.47708333333333336</v>
      </c>
      <c r="P104" s="2" t="s">
        <v>15</v>
      </c>
      <c r="Q104" s="3">
        <v>207.63</v>
      </c>
      <c r="R104" s="7">
        <v>4.7600000000000003E-2</v>
      </c>
      <c r="S104" s="3">
        <v>10.38</v>
      </c>
      <c r="T104" s="4">
        <v>4.9000000000000004</v>
      </c>
      <c r="U104" s="3">
        <f>sales[[#This Row],[total]]-sales[[#This Row],[cogs]]</f>
        <v>10.379999999999995</v>
      </c>
    </row>
    <row r="105" spans="1:21" x14ac:dyDescent="0.3">
      <c r="A105" s="2" t="s">
        <v>125</v>
      </c>
      <c r="B105" s="2" t="s">
        <v>4</v>
      </c>
      <c r="C105" s="2" t="s">
        <v>5</v>
      </c>
      <c r="D105" s="2" t="s">
        <v>13</v>
      </c>
      <c r="E105" s="2" t="s">
        <v>17</v>
      </c>
      <c r="F105" s="2" t="s">
        <v>30</v>
      </c>
      <c r="G105" s="3">
        <v>58.26</v>
      </c>
      <c r="H105" s="5">
        <v>6</v>
      </c>
      <c r="I105" s="3">
        <v>17.48</v>
      </c>
      <c r="J105" s="3">
        <v>367.04</v>
      </c>
      <c r="K105" s="1">
        <v>43552</v>
      </c>
      <c r="L105" s="5">
        <f>YEAR(sales[[#This Row],[date]])</f>
        <v>2019</v>
      </c>
      <c r="M105" s="5" t="str">
        <f>TEXT(sales[[#This Row],[date]], "MMM")</f>
        <v>Mar</v>
      </c>
      <c r="N105" s="5" t="str">
        <f>TEXT(sales[[#This Row],[date]], "ddd")</f>
        <v>Thu</v>
      </c>
      <c r="O105" s="6">
        <v>0.69722222222222219</v>
      </c>
      <c r="P105" s="2" t="s">
        <v>15</v>
      </c>
      <c r="Q105" s="3">
        <v>349.56</v>
      </c>
      <c r="R105" s="7">
        <v>4.7600000000000003E-2</v>
      </c>
      <c r="S105" s="3">
        <v>17.48</v>
      </c>
      <c r="T105" s="4">
        <v>9.9</v>
      </c>
      <c r="U105" s="3">
        <f>sales[[#This Row],[total]]-sales[[#This Row],[cogs]]</f>
        <v>17.480000000000018</v>
      </c>
    </row>
    <row r="106" spans="1:21" x14ac:dyDescent="0.3">
      <c r="A106" s="2" t="s">
        <v>126</v>
      </c>
      <c r="B106" s="2" t="s">
        <v>28</v>
      </c>
      <c r="C106" s="2" t="s">
        <v>29</v>
      </c>
      <c r="D106" s="2" t="s">
        <v>13</v>
      </c>
      <c r="E106" s="2" t="s">
        <v>17</v>
      </c>
      <c r="F106" s="2" t="s">
        <v>8</v>
      </c>
      <c r="G106" s="3">
        <v>30.35</v>
      </c>
      <c r="H106" s="5">
        <v>7</v>
      </c>
      <c r="I106" s="3">
        <v>10.62</v>
      </c>
      <c r="J106" s="3">
        <v>223.07</v>
      </c>
      <c r="K106" s="1">
        <v>43543</v>
      </c>
      <c r="L106" s="5">
        <f>YEAR(sales[[#This Row],[date]])</f>
        <v>2019</v>
      </c>
      <c r="M106" s="5" t="str">
        <f>TEXT(sales[[#This Row],[date]], "MMM")</f>
        <v>Mar</v>
      </c>
      <c r="N106" s="5" t="str">
        <f>TEXT(sales[[#This Row],[date]], "ddd")</f>
        <v>Tue</v>
      </c>
      <c r="O106" s="6">
        <v>0.7631944444444444</v>
      </c>
      <c r="P106" s="2" t="s">
        <v>15</v>
      </c>
      <c r="Q106" s="3">
        <v>212.45</v>
      </c>
      <c r="R106" s="7">
        <v>4.7600000000000003E-2</v>
      </c>
      <c r="S106" s="3">
        <v>10.62</v>
      </c>
      <c r="T106" s="4">
        <v>8</v>
      </c>
      <c r="U106" s="3">
        <f>sales[[#This Row],[total]]-sales[[#This Row],[cogs]]</f>
        <v>10.620000000000005</v>
      </c>
    </row>
    <row r="107" spans="1:21" x14ac:dyDescent="0.3">
      <c r="A107" s="2" t="s">
        <v>127</v>
      </c>
      <c r="B107" s="2" t="s">
        <v>4</v>
      </c>
      <c r="C107" s="2" t="s">
        <v>5</v>
      </c>
      <c r="D107" s="2" t="s">
        <v>6</v>
      </c>
      <c r="E107" s="2" t="s">
        <v>17</v>
      </c>
      <c r="F107" s="2" t="s">
        <v>14</v>
      </c>
      <c r="G107" s="3">
        <v>88.67</v>
      </c>
      <c r="H107" s="5">
        <v>10</v>
      </c>
      <c r="I107" s="3">
        <v>44.34</v>
      </c>
      <c r="J107" s="3">
        <v>931.04</v>
      </c>
      <c r="K107" s="1">
        <v>43477</v>
      </c>
      <c r="L107" s="5">
        <f>YEAR(sales[[#This Row],[date]])</f>
        <v>2019</v>
      </c>
      <c r="M107" s="5" t="str">
        <f>TEXT(sales[[#This Row],[date]], "MMM")</f>
        <v>Jan</v>
      </c>
      <c r="N107" s="5" t="str">
        <f>TEXT(sales[[#This Row],[date]], "ddd")</f>
        <v>Sat</v>
      </c>
      <c r="O107" s="6">
        <v>0.61805555555555558</v>
      </c>
      <c r="P107" s="2" t="s">
        <v>9</v>
      </c>
      <c r="Q107" s="3">
        <v>886.7</v>
      </c>
      <c r="R107" s="7">
        <v>4.7600000000000003E-2</v>
      </c>
      <c r="S107" s="3">
        <v>44.34</v>
      </c>
      <c r="T107" s="4">
        <v>7.3</v>
      </c>
      <c r="U107" s="3">
        <f>sales[[#This Row],[total]]-sales[[#This Row],[cogs]]</f>
        <v>44.339999999999918</v>
      </c>
    </row>
    <row r="108" spans="1:21" x14ac:dyDescent="0.3">
      <c r="A108" s="2" t="s">
        <v>128</v>
      </c>
      <c r="B108" s="2" t="s">
        <v>11</v>
      </c>
      <c r="C108" s="2" t="s">
        <v>12</v>
      </c>
      <c r="D108" s="2" t="s">
        <v>13</v>
      </c>
      <c r="E108" s="2" t="s">
        <v>17</v>
      </c>
      <c r="F108" s="2" t="s">
        <v>32</v>
      </c>
      <c r="G108" s="3">
        <v>27.38</v>
      </c>
      <c r="H108" s="5">
        <v>6</v>
      </c>
      <c r="I108" s="3">
        <v>8.2100000000000009</v>
      </c>
      <c r="J108" s="3">
        <v>172.49</v>
      </c>
      <c r="K108" s="1">
        <v>43470</v>
      </c>
      <c r="L108" s="5">
        <f>YEAR(sales[[#This Row],[date]])</f>
        <v>2019</v>
      </c>
      <c r="M108" s="5" t="str">
        <f>TEXT(sales[[#This Row],[date]], "MMM")</f>
        <v>Jan</v>
      </c>
      <c r="N108" s="5" t="str">
        <f>TEXT(sales[[#This Row],[date]], "ddd")</f>
        <v>Sat</v>
      </c>
      <c r="O108" s="6">
        <v>0.87083333333333335</v>
      </c>
      <c r="P108" s="2" t="s">
        <v>19</v>
      </c>
      <c r="Q108" s="3">
        <v>164.28</v>
      </c>
      <c r="R108" s="7">
        <v>4.7600000000000003E-2</v>
      </c>
      <c r="S108" s="3">
        <v>8.2100000000000009</v>
      </c>
      <c r="T108" s="4">
        <v>7.9</v>
      </c>
      <c r="U108" s="3">
        <f>sales[[#This Row],[total]]-sales[[#This Row],[cogs]]</f>
        <v>8.210000000000008</v>
      </c>
    </row>
    <row r="109" spans="1:21" x14ac:dyDescent="0.3">
      <c r="A109" s="2" t="s">
        <v>129</v>
      </c>
      <c r="B109" s="2" t="s">
        <v>4</v>
      </c>
      <c r="C109" s="2" t="s">
        <v>5</v>
      </c>
      <c r="D109" s="2" t="s">
        <v>13</v>
      </c>
      <c r="E109" s="2" t="s">
        <v>17</v>
      </c>
      <c r="F109" s="2" t="s">
        <v>22</v>
      </c>
      <c r="G109" s="3">
        <v>62.13</v>
      </c>
      <c r="H109" s="5">
        <v>6</v>
      </c>
      <c r="I109" s="3">
        <v>18.64</v>
      </c>
      <c r="J109" s="3">
        <v>391.42</v>
      </c>
      <c r="K109" s="1">
        <v>43546</v>
      </c>
      <c r="L109" s="5">
        <f>YEAR(sales[[#This Row],[date]])</f>
        <v>2019</v>
      </c>
      <c r="M109" s="5" t="str">
        <f>TEXT(sales[[#This Row],[date]], "MMM")</f>
        <v>Mar</v>
      </c>
      <c r="N109" s="5" t="str">
        <f>TEXT(sales[[#This Row],[date]], "ddd")</f>
        <v>Fri</v>
      </c>
      <c r="O109" s="6">
        <v>0.84652777777777777</v>
      </c>
      <c r="P109" s="2" t="s">
        <v>15</v>
      </c>
      <c r="Q109" s="3">
        <v>372.78</v>
      </c>
      <c r="R109" s="7">
        <v>4.7600000000000003E-2</v>
      </c>
      <c r="S109" s="3">
        <v>18.64</v>
      </c>
      <c r="T109" s="4">
        <v>7.4</v>
      </c>
      <c r="U109" s="3">
        <f>sales[[#This Row],[total]]-sales[[#This Row],[cogs]]</f>
        <v>18.640000000000043</v>
      </c>
    </row>
    <row r="110" spans="1:21" x14ac:dyDescent="0.3">
      <c r="A110" s="2" t="s">
        <v>130</v>
      </c>
      <c r="B110" s="2" t="s">
        <v>11</v>
      </c>
      <c r="C110" s="2" t="s">
        <v>12</v>
      </c>
      <c r="D110" s="2" t="s">
        <v>13</v>
      </c>
      <c r="E110" s="2" t="s">
        <v>7</v>
      </c>
      <c r="F110" s="2" t="s">
        <v>30</v>
      </c>
      <c r="G110" s="3">
        <v>33.979999999999997</v>
      </c>
      <c r="H110" s="5">
        <v>9</v>
      </c>
      <c r="I110" s="3">
        <v>15.29</v>
      </c>
      <c r="J110" s="3">
        <v>321.11</v>
      </c>
      <c r="K110" s="1">
        <v>43548</v>
      </c>
      <c r="L110" s="5">
        <f>YEAR(sales[[#This Row],[date]])</f>
        <v>2019</v>
      </c>
      <c r="M110" s="5" t="str">
        <f>TEXT(sales[[#This Row],[date]], "MMM")</f>
        <v>Mar</v>
      </c>
      <c r="N110" s="5" t="str">
        <f>TEXT(sales[[#This Row],[date]], "ddd")</f>
        <v>Sun</v>
      </c>
      <c r="O110" s="6">
        <v>0.4465277777777778</v>
      </c>
      <c r="P110" s="2" t="s">
        <v>15</v>
      </c>
      <c r="Q110" s="3">
        <v>305.82</v>
      </c>
      <c r="R110" s="7">
        <v>4.7600000000000003E-2</v>
      </c>
      <c r="S110" s="3">
        <v>15.29</v>
      </c>
      <c r="T110" s="4">
        <v>4.2</v>
      </c>
      <c r="U110" s="3">
        <f>sales[[#This Row],[total]]-sales[[#This Row],[cogs]]</f>
        <v>15.29000000000002</v>
      </c>
    </row>
    <row r="111" spans="1:21" x14ac:dyDescent="0.3">
      <c r="A111" s="2" t="s">
        <v>131</v>
      </c>
      <c r="B111" s="2" t="s">
        <v>11</v>
      </c>
      <c r="C111" s="2" t="s">
        <v>12</v>
      </c>
      <c r="D111" s="2" t="s">
        <v>6</v>
      </c>
      <c r="E111" s="2" t="s">
        <v>17</v>
      </c>
      <c r="F111" s="2" t="s">
        <v>14</v>
      </c>
      <c r="G111" s="3">
        <v>81.97</v>
      </c>
      <c r="H111" s="5">
        <v>10</v>
      </c>
      <c r="I111" s="3">
        <v>40.99</v>
      </c>
      <c r="J111" s="3">
        <v>860.69</v>
      </c>
      <c r="K111" s="1">
        <v>43527</v>
      </c>
      <c r="L111" s="5">
        <f>YEAR(sales[[#This Row],[date]])</f>
        <v>2019</v>
      </c>
      <c r="M111" s="5" t="str">
        <f>TEXT(sales[[#This Row],[date]], "MMM")</f>
        <v>Mar</v>
      </c>
      <c r="N111" s="5" t="str">
        <f>TEXT(sales[[#This Row],[date]], "ddd")</f>
        <v>Sun</v>
      </c>
      <c r="O111" s="6">
        <v>0.60416666666666663</v>
      </c>
      <c r="P111" s="2" t="s">
        <v>15</v>
      </c>
      <c r="Q111" s="3">
        <v>819.7</v>
      </c>
      <c r="R111" s="7">
        <v>4.7600000000000003E-2</v>
      </c>
      <c r="S111" s="3">
        <v>40.99</v>
      </c>
      <c r="T111" s="4">
        <v>9.1999999999999993</v>
      </c>
      <c r="U111" s="3">
        <f>sales[[#This Row],[total]]-sales[[#This Row],[cogs]]</f>
        <v>40.990000000000009</v>
      </c>
    </row>
    <row r="112" spans="1:21" x14ac:dyDescent="0.3">
      <c r="A112" s="2" t="s">
        <v>132</v>
      </c>
      <c r="B112" s="2" t="s">
        <v>28</v>
      </c>
      <c r="C112" s="2" t="s">
        <v>29</v>
      </c>
      <c r="D112" s="2" t="s">
        <v>6</v>
      </c>
      <c r="E112" s="2" t="s">
        <v>7</v>
      </c>
      <c r="F112" s="2" t="s">
        <v>22</v>
      </c>
      <c r="G112" s="3">
        <v>16.489999999999998</v>
      </c>
      <c r="H112" s="5">
        <v>2</v>
      </c>
      <c r="I112" s="3">
        <v>1.65</v>
      </c>
      <c r="J112" s="3">
        <v>34.630000000000003</v>
      </c>
      <c r="K112" s="1">
        <v>43501</v>
      </c>
      <c r="L112" s="5">
        <f>YEAR(sales[[#This Row],[date]])</f>
        <v>2019</v>
      </c>
      <c r="M112" s="5" t="str">
        <f>TEXT(sales[[#This Row],[date]], "MMM")</f>
        <v>Feb</v>
      </c>
      <c r="N112" s="5" t="str">
        <f>TEXT(sales[[#This Row],[date]], "ddd")</f>
        <v>Tue</v>
      </c>
      <c r="O112" s="6">
        <v>0.48055555555555557</v>
      </c>
      <c r="P112" s="2" t="s">
        <v>9</v>
      </c>
      <c r="Q112" s="3">
        <v>32.979999999999997</v>
      </c>
      <c r="R112" s="7">
        <v>4.7600000000000003E-2</v>
      </c>
      <c r="S112" s="3">
        <v>1.65</v>
      </c>
      <c r="T112" s="4">
        <v>4.5999999999999996</v>
      </c>
      <c r="U112" s="3">
        <f>sales[[#This Row],[total]]-sales[[#This Row],[cogs]]</f>
        <v>1.6500000000000057</v>
      </c>
    </row>
    <row r="113" spans="1:21" x14ac:dyDescent="0.3">
      <c r="A113" s="2" t="s">
        <v>133</v>
      </c>
      <c r="B113" s="2" t="s">
        <v>11</v>
      </c>
      <c r="C113" s="2" t="s">
        <v>12</v>
      </c>
      <c r="D113" s="2" t="s">
        <v>6</v>
      </c>
      <c r="E113" s="2" t="s">
        <v>7</v>
      </c>
      <c r="F113" s="2" t="s">
        <v>8</v>
      </c>
      <c r="G113" s="3">
        <v>98.21</v>
      </c>
      <c r="H113" s="5">
        <v>3</v>
      </c>
      <c r="I113" s="3">
        <v>14.73</v>
      </c>
      <c r="J113" s="3">
        <v>309.36</v>
      </c>
      <c r="K113" s="1">
        <v>43501</v>
      </c>
      <c r="L113" s="5">
        <f>YEAR(sales[[#This Row],[date]])</f>
        <v>2019</v>
      </c>
      <c r="M113" s="5" t="str">
        <f>TEXT(sales[[#This Row],[date]], "MMM")</f>
        <v>Feb</v>
      </c>
      <c r="N113" s="5" t="str">
        <f>TEXT(sales[[#This Row],[date]], "ddd")</f>
        <v>Tue</v>
      </c>
      <c r="O113" s="6">
        <v>0.44513888888888886</v>
      </c>
      <c r="P113" s="2" t="s">
        <v>19</v>
      </c>
      <c r="Q113" s="3">
        <v>294.63</v>
      </c>
      <c r="R113" s="7">
        <v>4.7600000000000003E-2</v>
      </c>
      <c r="S113" s="3">
        <v>14.73</v>
      </c>
      <c r="T113" s="4">
        <v>7.8</v>
      </c>
      <c r="U113" s="3">
        <f>sales[[#This Row],[total]]-sales[[#This Row],[cogs]]</f>
        <v>14.730000000000018</v>
      </c>
    </row>
    <row r="114" spans="1:21" x14ac:dyDescent="0.3">
      <c r="A114" s="2" t="s">
        <v>134</v>
      </c>
      <c r="B114" s="2" t="s">
        <v>28</v>
      </c>
      <c r="C114" s="2" t="s">
        <v>29</v>
      </c>
      <c r="D114" s="2" t="s">
        <v>13</v>
      </c>
      <c r="E114" s="2" t="s">
        <v>7</v>
      </c>
      <c r="F114" s="2" t="s">
        <v>32</v>
      </c>
      <c r="G114" s="3">
        <v>72.84</v>
      </c>
      <c r="H114" s="5">
        <v>7</v>
      </c>
      <c r="I114" s="3">
        <v>25.49</v>
      </c>
      <c r="J114" s="3">
        <v>535.37</v>
      </c>
      <c r="K114" s="1">
        <v>43511</v>
      </c>
      <c r="L114" s="5">
        <f>YEAR(sales[[#This Row],[date]])</f>
        <v>2019</v>
      </c>
      <c r="M114" s="5" t="str">
        <f>TEXT(sales[[#This Row],[date]], "MMM")</f>
        <v>Feb</v>
      </c>
      <c r="N114" s="5" t="str">
        <f>TEXT(sales[[#This Row],[date]], "ddd")</f>
        <v>Fri</v>
      </c>
      <c r="O114" s="6">
        <v>0.53055555555555556</v>
      </c>
      <c r="P114" s="2" t="s">
        <v>15</v>
      </c>
      <c r="Q114" s="3">
        <v>509.88</v>
      </c>
      <c r="R114" s="7">
        <v>4.7600000000000003E-2</v>
      </c>
      <c r="S114" s="3">
        <v>25.49</v>
      </c>
      <c r="T114" s="4">
        <v>8.4</v>
      </c>
      <c r="U114" s="3">
        <f>sales[[#This Row],[total]]-sales[[#This Row],[cogs]]</f>
        <v>25.490000000000009</v>
      </c>
    </row>
    <row r="115" spans="1:21" x14ac:dyDescent="0.3">
      <c r="A115" s="2" t="s">
        <v>135</v>
      </c>
      <c r="B115" s="2" t="s">
        <v>4</v>
      </c>
      <c r="C115" s="2" t="s">
        <v>5</v>
      </c>
      <c r="D115" s="2" t="s">
        <v>6</v>
      </c>
      <c r="E115" s="2" t="s">
        <v>17</v>
      </c>
      <c r="F115" s="2" t="s">
        <v>18</v>
      </c>
      <c r="G115" s="3">
        <v>58.07</v>
      </c>
      <c r="H115" s="5">
        <v>9</v>
      </c>
      <c r="I115" s="3">
        <v>26.13</v>
      </c>
      <c r="J115" s="3">
        <v>548.76</v>
      </c>
      <c r="K115" s="1">
        <v>43484</v>
      </c>
      <c r="L115" s="5">
        <f>YEAR(sales[[#This Row],[date]])</f>
        <v>2019</v>
      </c>
      <c r="M115" s="5" t="str">
        <f>TEXT(sales[[#This Row],[date]], "MMM")</f>
        <v>Jan</v>
      </c>
      <c r="N115" s="5" t="str">
        <f>TEXT(sales[[#This Row],[date]], "ddd")</f>
        <v>Sat</v>
      </c>
      <c r="O115" s="6">
        <v>0.83819444444444446</v>
      </c>
      <c r="P115" s="2" t="s">
        <v>9</v>
      </c>
      <c r="Q115" s="3">
        <v>522.63</v>
      </c>
      <c r="R115" s="7">
        <v>4.7600000000000003E-2</v>
      </c>
      <c r="S115" s="3">
        <v>26.13</v>
      </c>
      <c r="T115" s="4">
        <v>4.3</v>
      </c>
      <c r="U115" s="3">
        <f>sales[[#This Row],[total]]-sales[[#This Row],[cogs]]</f>
        <v>26.129999999999995</v>
      </c>
    </row>
    <row r="116" spans="1:21" x14ac:dyDescent="0.3">
      <c r="A116" s="2" t="s">
        <v>136</v>
      </c>
      <c r="B116" s="2" t="s">
        <v>11</v>
      </c>
      <c r="C116" s="2" t="s">
        <v>12</v>
      </c>
      <c r="D116" s="2" t="s">
        <v>6</v>
      </c>
      <c r="E116" s="2" t="s">
        <v>7</v>
      </c>
      <c r="F116" s="2" t="s">
        <v>18</v>
      </c>
      <c r="G116" s="3">
        <v>80.790000000000006</v>
      </c>
      <c r="H116" s="5">
        <v>9</v>
      </c>
      <c r="I116" s="3">
        <v>36.36</v>
      </c>
      <c r="J116" s="3">
        <v>763.47</v>
      </c>
      <c r="K116" s="1">
        <v>43497</v>
      </c>
      <c r="L116" s="5">
        <f>YEAR(sales[[#This Row],[date]])</f>
        <v>2019</v>
      </c>
      <c r="M116" s="5" t="str">
        <f>TEXT(sales[[#This Row],[date]], "MMM")</f>
        <v>Feb</v>
      </c>
      <c r="N116" s="5" t="str">
        <f>TEXT(sales[[#This Row],[date]], "ddd")</f>
        <v>Fri</v>
      </c>
      <c r="O116" s="6">
        <v>0.85486111111111107</v>
      </c>
      <c r="P116" s="2" t="s">
        <v>19</v>
      </c>
      <c r="Q116" s="3">
        <v>727.11</v>
      </c>
      <c r="R116" s="7">
        <v>4.7600000000000003E-2</v>
      </c>
      <c r="S116" s="3">
        <v>36.36</v>
      </c>
      <c r="T116" s="4">
        <v>9.5</v>
      </c>
      <c r="U116" s="3">
        <f>sales[[#This Row],[total]]-sales[[#This Row],[cogs]]</f>
        <v>36.360000000000014</v>
      </c>
    </row>
    <row r="117" spans="1:21" x14ac:dyDescent="0.3">
      <c r="A117" s="2" t="s">
        <v>137</v>
      </c>
      <c r="B117" s="2" t="s">
        <v>11</v>
      </c>
      <c r="C117" s="2" t="s">
        <v>12</v>
      </c>
      <c r="D117" s="2" t="s">
        <v>13</v>
      </c>
      <c r="E117" s="2" t="s">
        <v>7</v>
      </c>
      <c r="F117" s="2" t="s">
        <v>32</v>
      </c>
      <c r="G117" s="3">
        <v>27.02</v>
      </c>
      <c r="H117" s="5">
        <v>3</v>
      </c>
      <c r="I117" s="3">
        <v>4.05</v>
      </c>
      <c r="J117" s="3">
        <v>85.11</v>
      </c>
      <c r="K117" s="1">
        <v>43526</v>
      </c>
      <c r="L117" s="5">
        <f>YEAR(sales[[#This Row],[date]])</f>
        <v>2019</v>
      </c>
      <c r="M117" s="5" t="str">
        <f>TEXT(sales[[#This Row],[date]], "MMM")</f>
        <v>Mar</v>
      </c>
      <c r="N117" s="5" t="str">
        <f>TEXT(sales[[#This Row],[date]], "ddd")</f>
        <v>Sat</v>
      </c>
      <c r="O117" s="6">
        <v>0.54236111111111107</v>
      </c>
      <c r="P117" s="2" t="s">
        <v>19</v>
      </c>
      <c r="Q117" s="3">
        <v>81.06</v>
      </c>
      <c r="R117" s="7">
        <v>4.7600000000000003E-2</v>
      </c>
      <c r="S117" s="3">
        <v>4.05</v>
      </c>
      <c r="T117" s="4">
        <v>7.1</v>
      </c>
      <c r="U117" s="3">
        <f>sales[[#This Row],[total]]-sales[[#This Row],[cogs]]</f>
        <v>4.0499999999999972</v>
      </c>
    </row>
    <row r="118" spans="1:21" x14ac:dyDescent="0.3">
      <c r="A118" s="2" t="s">
        <v>138</v>
      </c>
      <c r="B118" s="2" t="s">
        <v>28</v>
      </c>
      <c r="C118" s="2" t="s">
        <v>29</v>
      </c>
      <c r="D118" s="2" t="s">
        <v>6</v>
      </c>
      <c r="E118" s="2" t="s">
        <v>17</v>
      </c>
      <c r="F118" s="2" t="s">
        <v>32</v>
      </c>
      <c r="G118" s="3">
        <v>21.94</v>
      </c>
      <c r="H118" s="5">
        <v>5</v>
      </c>
      <c r="I118" s="3">
        <v>5.49</v>
      </c>
      <c r="J118" s="3">
        <v>115.19</v>
      </c>
      <c r="K118" s="1">
        <v>43529</v>
      </c>
      <c r="L118" s="5">
        <f>YEAR(sales[[#This Row],[date]])</f>
        <v>2019</v>
      </c>
      <c r="M118" s="5" t="str">
        <f>TEXT(sales[[#This Row],[date]], "MMM")</f>
        <v>Mar</v>
      </c>
      <c r="N118" s="5" t="str">
        <f>TEXT(sales[[#This Row],[date]], "ddd")</f>
        <v>Tue</v>
      </c>
      <c r="O118" s="6">
        <v>0.52013888888888893</v>
      </c>
      <c r="P118" s="2" t="s">
        <v>9</v>
      </c>
      <c r="Q118" s="3">
        <v>109.7</v>
      </c>
      <c r="R118" s="7">
        <v>4.7600000000000003E-2</v>
      </c>
      <c r="S118" s="3">
        <v>5.49</v>
      </c>
      <c r="T118" s="4">
        <v>5.3</v>
      </c>
      <c r="U118" s="3">
        <f>sales[[#This Row],[total]]-sales[[#This Row],[cogs]]</f>
        <v>5.4899999999999949</v>
      </c>
    </row>
    <row r="119" spans="1:21" x14ac:dyDescent="0.3">
      <c r="A119" s="2" t="s">
        <v>139</v>
      </c>
      <c r="B119" s="2" t="s">
        <v>28</v>
      </c>
      <c r="C119" s="2" t="s">
        <v>29</v>
      </c>
      <c r="D119" s="2" t="s">
        <v>6</v>
      </c>
      <c r="E119" s="2" t="s">
        <v>17</v>
      </c>
      <c r="F119" s="2" t="s">
        <v>32</v>
      </c>
      <c r="G119" s="3">
        <v>51.36</v>
      </c>
      <c r="H119" s="5">
        <v>1</v>
      </c>
      <c r="I119" s="3">
        <v>2.57</v>
      </c>
      <c r="J119" s="3">
        <v>53.93</v>
      </c>
      <c r="K119" s="1">
        <v>43481</v>
      </c>
      <c r="L119" s="5">
        <f>YEAR(sales[[#This Row],[date]])</f>
        <v>2019</v>
      </c>
      <c r="M119" s="5" t="str">
        <f>TEXT(sales[[#This Row],[date]], "MMM")</f>
        <v>Jan</v>
      </c>
      <c r="N119" s="5" t="str">
        <f>TEXT(sales[[#This Row],[date]], "ddd")</f>
        <v>Wed</v>
      </c>
      <c r="O119" s="6">
        <v>0.6430555555555556</v>
      </c>
      <c r="P119" s="2" t="s">
        <v>9</v>
      </c>
      <c r="Q119" s="3">
        <v>51.36</v>
      </c>
      <c r="R119" s="7">
        <v>4.7600000000000003E-2</v>
      </c>
      <c r="S119" s="3">
        <v>2.57</v>
      </c>
      <c r="T119" s="4">
        <v>5.2</v>
      </c>
      <c r="U119" s="3">
        <f>sales[[#This Row],[total]]-sales[[#This Row],[cogs]]</f>
        <v>2.5700000000000003</v>
      </c>
    </row>
    <row r="120" spans="1:21" x14ac:dyDescent="0.3">
      <c r="A120" s="2" t="s">
        <v>140</v>
      </c>
      <c r="B120" s="2" t="s">
        <v>4</v>
      </c>
      <c r="C120" s="2" t="s">
        <v>5</v>
      </c>
      <c r="D120" s="2" t="s">
        <v>13</v>
      </c>
      <c r="E120" s="2" t="s">
        <v>7</v>
      </c>
      <c r="F120" s="2" t="s">
        <v>30</v>
      </c>
      <c r="G120" s="3">
        <v>10.96</v>
      </c>
      <c r="H120" s="5">
        <v>10</v>
      </c>
      <c r="I120" s="3">
        <v>5.48</v>
      </c>
      <c r="J120" s="3">
        <v>115.08</v>
      </c>
      <c r="K120" s="1">
        <v>43498</v>
      </c>
      <c r="L120" s="5">
        <f>YEAR(sales[[#This Row],[date]])</f>
        <v>2019</v>
      </c>
      <c r="M120" s="5" t="str">
        <f>TEXT(sales[[#This Row],[date]], "MMM")</f>
        <v>Feb</v>
      </c>
      <c r="N120" s="5" t="str">
        <f>TEXT(sales[[#This Row],[date]], "ddd")</f>
        <v>Sat</v>
      </c>
      <c r="O120" s="6">
        <v>0.8666666666666667</v>
      </c>
      <c r="P120" s="2" t="s">
        <v>9</v>
      </c>
      <c r="Q120" s="3">
        <v>109.6</v>
      </c>
      <c r="R120" s="7">
        <v>4.7600000000000003E-2</v>
      </c>
      <c r="S120" s="3">
        <v>5.48</v>
      </c>
      <c r="T120" s="4">
        <v>6</v>
      </c>
      <c r="U120" s="3">
        <f>sales[[#This Row],[total]]-sales[[#This Row],[cogs]]</f>
        <v>5.480000000000004</v>
      </c>
    </row>
    <row r="121" spans="1:21" x14ac:dyDescent="0.3">
      <c r="A121" s="2" t="s">
        <v>141</v>
      </c>
      <c r="B121" s="2" t="s">
        <v>28</v>
      </c>
      <c r="C121" s="2" t="s">
        <v>29</v>
      </c>
      <c r="D121" s="2" t="s">
        <v>13</v>
      </c>
      <c r="E121" s="2" t="s">
        <v>17</v>
      </c>
      <c r="F121" s="2" t="s">
        <v>18</v>
      </c>
      <c r="G121" s="3">
        <v>53.44</v>
      </c>
      <c r="H121" s="5">
        <v>2</v>
      </c>
      <c r="I121" s="3">
        <v>5.34</v>
      </c>
      <c r="J121" s="3">
        <v>112.22</v>
      </c>
      <c r="K121" s="1">
        <v>43485</v>
      </c>
      <c r="L121" s="5">
        <f>YEAR(sales[[#This Row],[date]])</f>
        <v>2019</v>
      </c>
      <c r="M121" s="5" t="str">
        <f>TEXT(sales[[#This Row],[date]], "MMM")</f>
        <v>Jan</v>
      </c>
      <c r="N121" s="5" t="str">
        <f>TEXT(sales[[#This Row],[date]], "ddd")</f>
        <v>Sun</v>
      </c>
      <c r="O121" s="6">
        <v>0.85972222222222228</v>
      </c>
      <c r="P121" s="2" t="s">
        <v>9</v>
      </c>
      <c r="Q121" s="3">
        <v>106.88</v>
      </c>
      <c r="R121" s="7">
        <v>4.7600000000000003E-2</v>
      </c>
      <c r="S121" s="3">
        <v>5.34</v>
      </c>
      <c r="T121" s="4">
        <v>4.0999999999999996</v>
      </c>
      <c r="U121" s="3">
        <f>sales[[#This Row],[total]]-sales[[#This Row],[cogs]]</f>
        <v>5.3400000000000034</v>
      </c>
    </row>
    <row r="122" spans="1:21" x14ac:dyDescent="0.3">
      <c r="A122" s="2" t="s">
        <v>142</v>
      </c>
      <c r="B122" s="2" t="s">
        <v>4</v>
      </c>
      <c r="C122" s="2" t="s">
        <v>5</v>
      </c>
      <c r="D122" s="2" t="s">
        <v>13</v>
      </c>
      <c r="E122" s="2" t="s">
        <v>7</v>
      </c>
      <c r="F122" s="2" t="s">
        <v>14</v>
      </c>
      <c r="G122" s="3">
        <v>99.56</v>
      </c>
      <c r="H122" s="5">
        <v>8</v>
      </c>
      <c r="I122" s="3">
        <v>39.82</v>
      </c>
      <c r="J122" s="3">
        <v>836.3</v>
      </c>
      <c r="K122" s="1">
        <v>43510</v>
      </c>
      <c r="L122" s="5">
        <f>YEAR(sales[[#This Row],[date]])</f>
        <v>2019</v>
      </c>
      <c r="M122" s="5" t="str">
        <f>TEXT(sales[[#This Row],[date]], "MMM")</f>
        <v>Feb</v>
      </c>
      <c r="N122" s="5" t="str">
        <f>TEXT(sales[[#This Row],[date]], "ddd")</f>
        <v>Thu</v>
      </c>
      <c r="O122" s="6">
        <v>0.7104166666666667</v>
      </c>
      <c r="P122" s="2" t="s">
        <v>19</v>
      </c>
      <c r="Q122" s="3">
        <v>796.48</v>
      </c>
      <c r="R122" s="7">
        <v>4.7600000000000003E-2</v>
      </c>
      <c r="S122" s="3">
        <v>39.82</v>
      </c>
      <c r="T122" s="4">
        <v>5.2</v>
      </c>
      <c r="U122" s="3">
        <f>sales[[#This Row],[total]]-sales[[#This Row],[cogs]]</f>
        <v>39.819999999999936</v>
      </c>
    </row>
    <row r="123" spans="1:21" x14ac:dyDescent="0.3">
      <c r="A123" s="2" t="s">
        <v>143</v>
      </c>
      <c r="B123" s="2" t="s">
        <v>11</v>
      </c>
      <c r="C123" s="2" t="s">
        <v>12</v>
      </c>
      <c r="D123" s="2" t="s">
        <v>6</v>
      </c>
      <c r="E123" s="2" t="s">
        <v>17</v>
      </c>
      <c r="F123" s="2" t="s">
        <v>22</v>
      </c>
      <c r="G123" s="3">
        <v>57.12</v>
      </c>
      <c r="H123" s="5">
        <v>7</v>
      </c>
      <c r="I123" s="3">
        <v>19.989999999999998</v>
      </c>
      <c r="J123" s="3">
        <v>419.83</v>
      </c>
      <c r="K123" s="1">
        <v>43477</v>
      </c>
      <c r="L123" s="5">
        <f>YEAR(sales[[#This Row],[date]])</f>
        <v>2019</v>
      </c>
      <c r="M123" s="5" t="str">
        <f>TEXT(sales[[#This Row],[date]], "MMM")</f>
        <v>Jan</v>
      </c>
      <c r="N123" s="5" t="str">
        <f>TEXT(sales[[#This Row],[date]], "ddd")</f>
        <v>Sat</v>
      </c>
      <c r="O123" s="6">
        <v>0.50138888888888888</v>
      </c>
      <c r="P123" s="2" t="s">
        <v>19</v>
      </c>
      <c r="Q123" s="3">
        <v>399.84</v>
      </c>
      <c r="R123" s="7">
        <v>4.7600000000000003E-2</v>
      </c>
      <c r="S123" s="3">
        <v>19.989999999999998</v>
      </c>
      <c r="T123" s="4">
        <v>6.5</v>
      </c>
      <c r="U123" s="3">
        <f>sales[[#This Row],[total]]-sales[[#This Row],[cogs]]</f>
        <v>19.990000000000009</v>
      </c>
    </row>
    <row r="124" spans="1:21" x14ac:dyDescent="0.3">
      <c r="A124" s="2" t="s">
        <v>144</v>
      </c>
      <c r="B124" s="2" t="s">
        <v>28</v>
      </c>
      <c r="C124" s="2" t="s">
        <v>29</v>
      </c>
      <c r="D124" s="2" t="s">
        <v>6</v>
      </c>
      <c r="E124" s="2" t="s">
        <v>17</v>
      </c>
      <c r="F124" s="2" t="s">
        <v>22</v>
      </c>
      <c r="G124" s="3">
        <v>99.96</v>
      </c>
      <c r="H124" s="5">
        <v>9</v>
      </c>
      <c r="I124" s="3">
        <v>44.98</v>
      </c>
      <c r="J124" s="3">
        <v>944.62</v>
      </c>
      <c r="K124" s="1">
        <v>43533</v>
      </c>
      <c r="L124" s="5">
        <f>YEAR(sales[[#This Row],[date]])</f>
        <v>2019</v>
      </c>
      <c r="M124" s="5" t="str">
        <f>TEXT(sales[[#This Row],[date]], "MMM")</f>
        <v>Mar</v>
      </c>
      <c r="N124" s="5" t="str">
        <f>TEXT(sales[[#This Row],[date]], "ddd")</f>
        <v>Sat</v>
      </c>
      <c r="O124" s="6">
        <v>0.72638888888888886</v>
      </c>
      <c r="P124" s="2" t="s">
        <v>19</v>
      </c>
      <c r="Q124" s="3">
        <v>899.64</v>
      </c>
      <c r="R124" s="7">
        <v>4.7600000000000003E-2</v>
      </c>
      <c r="S124" s="3">
        <v>44.98</v>
      </c>
      <c r="T124" s="4">
        <v>4.2</v>
      </c>
      <c r="U124" s="3">
        <f>sales[[#This Row],[total]]-sales[[#This Row],[cogs]]</f>
        <v>44.980000000000018</v>
      </c>
    </row>
    <row r="125" spans="1:21" x14ac:dyDescent="0.3">
      <c r="A125" s="2" t="s">
        <v>145</v>
      </c>
      <c r="B125" s="2" t="s">
        <v>11</v>
      </c>
      <c r="C125" s="2" t="s">
        <v>12</v>
      </c>
      <c r="D125" s="2" t="s">
        <v>6</v>
      </c>
      <c r="E125" s="2" t="s">
        <v>17</v>
      </c>
      <c r="F125" s="2" t="s">
        <v>18</v>
      </c>
      <c r="G125" s="3">
        <v>63.91</v>
      </c>
      <c r="H125" s="5">
        <v>8</v>
      </c>
      <c r="I125" s="3">
        <v>25.56</v>
      </c>
      <c r="J125" s="3">
        <v>536.84</v>
      </c>
      <c r="K125" s="1">
        <v>43537</v>
      </c>
      <c r="L125" s="5">
        <f>YEAR(sales[[#This Row],[date]])</f>
        <v>2019</v>
      </c>
      <c r="M125" s="5" t="str">
        <f>TEXT(sales[[#This Row],[date]], "MMM")</f>
        <v>Mar</v>
      </c>
      <c r="N125" s="5" t="str">
        <f>TEXT(sales[[#This Row],[date]], "ddd")</f>
        <v>Wed</v>
      </c>
      <c r="O125" s="6">
        <v>0.82777777777777772</v>
      </c>
      <c r="P125" s="2" t="s">
        <v>19</v>
      </c>
      <c r="Q125" s="3">
        <v>511.28</v>
      </c>
      <c r="R125" s="7">
        <v>4.7600000000000003E-2</v>
      </c>
      <c r="S125" s="3">
        <v>25.56</v>
      </c>
      <c r="T125" s="4">
        <v>4.5999999999999996</v>
      </c>
      <c r="U125" s="3">
        <f>sales[[#This Row],[total]]-sales[[#This Row],[cogs]]</f>
        <v>25.560000000000059</v>
      </c>
    </row>
    <row r="126" spans="1:21" x14ac:dyDescent="0.3">
      <c r="A126" s="2" t="s">
        <v>146</v>
      </c>
      <c r="B126" s="2" t="s">
        <v>28</v>
      </c>
      <c r="C126" s="2" t="s">
        <v>29</v>
      </c>
      <c r="D126" s="2" t="s">
        <v>6</v>
      </c>
      <c r="E126" s="2" t="s">
        <v>7</v>
      </c>
      <c r="F126" s="2" t="s">
        <v>32</v>
      </c>
      <c r="G126" s="3">
        <v>56.47</v>
      </c>
      <c r="H126" s="5">
        <v>8</v>
      </c>
      <c r="I126" s="3">
        <v>22.59</v>
      </c>
      <c r="J126" s="3">
        <v>474.35</v>
      </c>
      <c r="K126" s="1">
        <v>43533</v>
      </c>
      <c r="L126" s="5">
        <f>YEAR(sales[[#This Row],[date]])</f>
        <v>2019</v>
      </c>
      <c r="M126" s="5" t="str">
        <f>TEXT(sales[[#This Row],[date]], "MMM")</f>
        <v>Mar</v>
      </c>
      <c r="N126" s="5" t="str">
        <f>TEXT(sales[[#This Row],[date]], "ddd")</f>
        <v>Sat</v>
      </c>
      <c r="O126" s="6">
        <v>0.62291666666666667</v>
      </c>
      <c r="P126" s="2" t="s">
        <v>9</v>
      </c>
      <c r="Q126" s="3">
        <v>451.76</v>
      </c>
      <c r="R126" s="7">
        <v>4.7600000000000003E-2</v>
      </c>
      <c r="S126" s="3">
        <v>22.59</v>
      </c>
      <c r="T126" s="4">
        <v>7.3</v>
      </c>
      <c r="U126" s="3">
        <f>sales[[#This Row],[total]]-sales[[#This Row],[cogs]]</f>
        <v>22.590000000000032</v>
      </c>
    </row>
    <row r="127" spans="1:21" x14ac:dyDescent="0.3">
      <c r="A127" s="2" t="s">
        <v>147</v>
      </c>
      <c r="B127" s="2" t="s">
        <v>4</v>
      </c>
      <c r="C127" s="2" t="s">
        <v>5</v>
      </c>
      <c r="D127" s="2" t="s">
        <v>13</v>
      </c>
      <c r="E127" s="2" t="s">
        <v>7</v>
      </c>
      <c r="F127" s="2" t="s">
        <v>18</v>
      </c>
      <c r="G127" s="3">
        <v>93.69</v>
      </c>
      <c r="H127" s="5">
        <v>7</v>
      </c>
      <c r="I127" s="3">
        <v>32.79</v>
      </c>
      <c r="J127" s="3">
        <v>688.62</v>
      </c>
      <c r="K127" s="1">
        <v>43534</v>
      </c>
      <c r="L127" s="5">
        <f>YEAR(sales[[#This Row],[date]])</f>
        <v>2019</v>
      </c>
      <c r="M127" s="5" t="str">
        <f>TEXT(sales[[#This Row],[date]], "MMM")</f>
        <v>Mar</v>
      </c>
      <c r="N127" s="5" t="str">
        <f>TEXT(sales[[#This Row],[date]], "ddd")</f>
        <v>Sun</v>
      </c>
      <c r="O127" s="6">
        <v>0.78055555555555556</v>
      </c>
      <c r="P127" s="2" t="s">
        <v>19</v>
      </c>
      <c r="Q127" s="3">
        <v>655.83</v>
      </c>
      <c r="R127" s="7">
        <v>4.7600000000000003E-2</v>
      </c>
      <c r="S127" s="3">
        <v>32.79</v>
      </c>
      <c r="T127" s="4">
        <v>4.5</v>
      </c>
      <c r="U127" s="3">
        <f>sales[[#This Row],[total]]-sales[[#This Row],[cogs]]</f>
        <v>32.789999999999964</v>
      </c>
    </row>
    <row r="128" spans="1:21" x14ac:dyDescent="0.3">
      <c r="A128" s="2" t="s">
        <v>148</v>
      </c>
      <c r="B128" s="2" t="s">
        <v>4</v>
      </c>
      <c r="C128" s="2" t="s">
        <v>5</v>
      </c>
      <c r="D128" s="2" t="s">
        <v>13</v>
      </c>
      <c r="E128" s="2" t="s">
        <v>7</v>
      </c>
      <c r="F128" s="2" t="s">
        <v>22</v>
      </c>
      <c r="G128" s="3">
        <v>32.25</v>
      </c>
      <c r="H128" s="5">
        <v>5</v>
      </c>
      <c r="I128" s="3">
        <v>8.06</v>
      </c>
      <c r="J128" s="3">
        <v>169.31</v>
      </c>
      <c r="K128" s="1">
        <v>43492</v>
      </c>
      <c r="L128" s="5">
        <f>YEAR(sales[[#This Row],[date]])</f>
        <v>2019</v>
      </c>
      <c r="M128" s="5" t="str">
        <f>TEXT(sales[[#This Row],[date]], "MMM")</f>
        <v>Jan</v>
      </c>
      <c r="N128" s="5" t="str">
        <f>TEXT(sales[[#This Row],[date]], "ddd")</f>
        <v>Sun</v>
      </c>
      <c r="O128" s="6">
        <v>0.55972222222222223</v>
      </c>
      <c r="P128" s="2" t="s">
        <v>15</v>
      </c>
      <c r="Q128" s="3">
        <v>161.25</v>
      </c>
      <c r="R128" s="7">
        <v>4.7600000000000003E-2</v>
      </c>
      <c r="S128" s="3">
        <v>8.06</v>
      </c>
      <c r="T128" s="4">
        <v>9</v>
      </c>
      <c r="U128" s="3">
        <f>sales[[#This Row],[total]]-sales[[#This Row],[cogs]]</f>
        <v>8.0600000000000023</v>
      </c>
    </row>
    <row r="129" spans="1:21" x14ac:dyDescent="0.3">
      <c r="A129" s="2" t="s">
        <v>149</v>
      </c>
      <c r="B129" s="2" t="s">
        <v>11</v>
      </c>
      <c r="C129" s="2" t="s">
        <v>12</v>
      </c>
      <c r="D129" s="2" t="s">
        <v>13</v>
      </c>
      <c r="E129" s="2" t="s">
        <v>7</v>
      </c>
      <c r="F129" s="2" t="s">
        <v>32</v>
      </c>
      <c r="G129" s="3">
        <v>31.73</v>
      </c>
      <c r="H129" s="5">
        <v>9</v>
      </c>
      <c r="I129" s="3">
        <v>14.28</v>
      </c>
      <c r="J129" s="3">
        <v>299.85000000000002</v>
      </c>
      <c r="K129" s="1">
        <v>43473</v>
      </c>
      <c r="L129" s="5">
        <f>YEAR(sales[[#This Row],[date]])</f>
        <v>2019</v>
      </c>
      <c r="M129" s="5" t="str">
        <f>TEXT(sales[[#This Row],[date]], "MMM")</f>
        <v>Jan</v>
      </c>
      <c r="N129" s="5" t="str">
        <f>TEXT(sales[[#This Row],[date]], "ddd")</f>
        <v>Tue</v>
      </c>
      <c r="O129" s="6">
        <v>0.67847222222222225</v>
      </c>
      <c r="P129" s="2" t="s">
        <v>19</v>
      </c>
      <c r="Q129" s="3">
        <v>285.57</v>
      </c>
      <c r="R129" s="7">
        <v>4.7600000000000003E-2</v>
      </c>
      <c r="S129" s="3">
        <v>14.28</v>
      </c>
      <c r="T129" s="4">
        <v>5.9</v>
      </c>
      <c r="U129" s="3">
        <f>sales[[#This Row],[total]]-sales[[#This Row],[cogs]]</f>
        <v>14.28000000000003</v>
      </c>
    </row>
    <row r="130" spans="1:21" x14ac:dyDescent="0.3">
      <c r="A130" s="2" t="s">
        <v>150</v>
      </c>
      <c r="B130" s="2" t="s">
        <v>11</v>
      </c>
      <c r="C130" s="2" t="s">
        <v>12</v>
      </c>
      <c r="D130" s="2" t="s">
        <v>6</v>
      </c>
      <c r="E130" s="2" t="s">
        <v>7</v>
      </c>
      <c r="F130" s="2" t="s">
        <v>30</v>
      </c>
      <c r="G130" s="3">
        <v>68.540000000000006</v>
      </c>
      <c r="H130" s="5">
        <v>8</v>
      </c>
      <c r="I130" s="3">
        <v>27.42</v>
      </c>
      <c r="J130" s="3">
        <v>575.74</v>
      </c>
      <c r="K130" s="1">
        <v>43473</v>
      </c>
      <c r="L130" s="5">
        <f>YEAR(sales[[#This Row],[date]])</f>
        <v>2019</v>
      </c>
      <c r="M130" s="5" t="str">
        <f>TEXT(sales[[#This Row],[date]], "MMM")</f>
        <v>Jan</v>
      </c>
      <c r="N130" s="5" t="str">
        <f>TEXT(sales[[#This Row],[date]], "ddd")</f>
        <v>Tue</v>
      </c>
      <c r="O130" s="6">
        <v>0.6645833333333333</v>
      </c>
      <c r="P130" s="2" t="s">
        <v>9</v>
      </c>
      <c r="Q130" s="3">
        <v>548.32000000000005</v>
      </c>
      <c r="R130" s="7">
        <v>4.7600000000000003E-2</v>
      </c>
      <c r="S130" s="3">
        <v>27.42</v>
      </c>
      <c r="T130" s="4">
        <v>8.5</v>
      </c>
      <c r="U130" s="3">
        <f>sales[[#This Row],[total]]-sales[[#This Row],[cogs]]</f>
        <v>27.419999999999959</v>
      </c>
    </row>
    <row r="131" spans="1:21" x14ac:dyDescent="0.3">
      <c r="A131" s="2" t="s">
        <v>151</v>
      </c>
      <c r="B131" s="2" t="s">
        <v>28</v>
      </c>
      <c r="C131" s="2" t="s">
        <v>29</v>
      </c>
      <c r="D131" s="2" t="s">
        <v>13</v>
      </c>
      <c r="E131" s="2" t="s">
        <v>7</v>
      </c>
      <c r="F131" s="2" t="s">
        <v>22</v>
      </c>
      <c r="G131" s="3">
        <v>90.28</v>
      </c>
      <c r="H131" s="5">
        <v>9</v>
      </c>
      <c r="I131" s="3">
        <v>40.630000000000003</v>
      </c>
      <c r="J131" s="3">
        <v>853.15</v>
      </c>
      <c r="K131" s="1">
        <v>43504</v>
      </c>
      <c r="L131" s="5">
        <f>YEAR(sales[[#This Row],[date]])</f>
        <v>2019</v>
      </c>
      <c r="M131" s="5" t="str">
        <f>TEXT(sales[[#This Row],[date]], "MMM")</f>
        <v>Feb</v>
      </c>
      <c r="N131" s="5" t="str">
        <f>TEXT(sales[[#This Row],[date]], "ddd")</f>
        <v>Fri</v>
      </c>
      <c r="O131" s="6">
        <v>0.46875</v>
      </c>
      <c r="P131" s="2" t="s">
        <v>9</v>
      </c>
      <c r="Q131" s="3">
        <v>812.52</v>
      </c>
      <c r="R131" s="7">
        <v>4.7600000000000003E-2</v>
      </c>
      <c r="S131" s="3">
        <v>40.630000000000003</v>
      </c>
      <c r="T131" s="4">
        <v>7.2</v>
      </c>
      <c r="U131" s="3">
        <f>sales[[#This Row],[total]]-sales[[#This Row],[cogs]]</f>
        <v>40.629999999999995</v>
      </c>
    </row>
    <row r="132" spans="1:21" x14ac:dyDescent="0.3">
      <c r="A132" s="2" t="s">
        <v>152</v>
      </c>
      <c r="B132" s="2" t="s">
        <v>28</v>
      </c>
      <c r="C132" s="2" t="s">
        <v>29</v>
      </c>
      <c r="D132" s="2" t="s">
        <v>13</v>
      </c>
      <c r="E132" s="2" t="s">
        <v>7</v>
      </c>
      <c r="F132" s="2" t="s">
        <v>32</v>
      </c>
      <c r="G132" s="3">
        <v>39.619999999999997</v>
      </c>
      <c r="H132" s="5">
        <v>7</v>
      </c>
      <c r="I132" s="3">
        <v>13.87</v>
      </c>
      <c r="J132" s="3">
        <v>291.20999999999998</v>
      </c>
      <c r="K132" s="1">
        <v>43490</v>
      </c>
      <c r="L132" s="5">
        <f>YEAR(sales[[#This Row],[date]])</f>
        <v>2019</v>
      </c>
      <c r="M132" s="5" t="str">
        <f>TEXT(sales[[#This Row],[date]], "MMM")</f>
        <v>Jan</v>
      </c>
      <c r="N132" s="5" t="str">
        <f>TEXT(sales[[#This Row],[date]], "ddd")</f>
        <v>Fri</v>
      </c>
      <c r="O132" s="6">
        <v>0.5541666666666667</v>
      </c>
      <c r="P132" s="2" t="s">
        <v>15</v>
      </c>
      <c r="Q132" s="3">
        <v>277.33999999999997</v>
      </c>
      <c r="R132" s="7">
        <v>4.7600000000000003E-2</v>
      </c>
      <c r="S132" s="3">
        <v>13.87</v>
      </c>
      <c r="T132" s="4">
        <v>7.5</v>
      </c>
      <c r="U132" s="3">
        <f>sales[[#This Row],[total]]-sales[[#This Row],[cogs]]</f>
        <v>13.870000000000005</v>
      </c>
    </row>
    <row r="133" spans="1:21" x14ac:dyDescent="0.3">
      <c r="A133" s="2" t="s">
        <v>153</v>
      </c>
      <c r="B133" s="2" t="s">
        <v>4</v>
      </c>
      <c r="C133" s="2" t="s">
        <v>5</v>
      </c>
      <c r="D133" s="2" t="s">
        <v>6</v>
      </c>
      <c r="E133" s="2" t="s">
        <v>7</v>
      </c>
      <c r="F133" s="2" t="s">
        <v>22</v>
      </c>
      <c r="G133" s="3">
        <v>92.13</v>
      </c>
      <c r="H133" s="5">
        <v>6</v>
      </c>
      <c r="I133" s="3">
        <v>27.64</v>
      </c>
      <c r="J133" s="3">
        <v>580.41999999999996</v>
      </c>
      <c r="K133" s="1">
        <v>43530</v>
      </c>
      <c r="L133" s="5">
        <f>YEAR(sales[[#This Row],[date]])</f>
        <v>2019</v>
      </c>
      <c r="M133" s="5" t="str">
        <f>TEXT(sales[[#This Row],[date]], "MMM")</f>
        <v>Mar</v>
      </c>
      <c r="N133" s="5" t="str">
        <f>TEXT(sales[[#This Row],[date]], "ddd")</f>
        <v>Wed</v>
      </c>
      <c r="O133" s="6">
        <v>0.8569444444444444</v>
      </c>
      <c r="P133" s="2" t="s">
        <v>15</v>
      </c>
      <c r="Q133" s="3">
        <v>552.78</v>
      </c>
      <c r="R133" s="7">
        <v>4.7600000000000003E-2</v>
      </c>
      <c r="S133" s="3">
        <v>27.64</v>
      </c>
      <c r="T133" s="4">
        <v>8.3000000000000007</v>
      </c>
      <c r="U133" s="3">
        <f>sales[[#This Row],[total]]-sales[[#This Row],[cogs]]</f>
        <v>27.639999999999986</v>
      </c>
    </row>
    <row r="134" spans="1:21" x14ac:dyDescent="0.3">
      <c r="A134" s="2" t="s">
        <v>154</v>
      </c>
      <c r="B134" s="2" t="s">
        <v>28</v>
      </c>
      <c r="C134" s="2" t="s">
        <v>29</v>
      </c>
      <c r="D134" s="2" t="s">
        <v>13</v>
      </c>
      <c r="E134" s="2" t="s">
        <v>7</v>
      </c>
      <c r="F134" s="2" t="s">
        <v>22</v>
      </c>
      <c r="G134" s="3">
        <v>34.840000000000003</v>
      </c>
      <c r="H134" s="5">
        <v>4</v>
      </c>
      <c r="I134" s="3">
        <v>6.97</v>
      </c>
      <c r="J134" s="3">
        <v>146.33000000000001</v>
      </c>
      <c r="K134" s="1">
        <v>43506</v>
      </c>
      <c r="L134" s="5">
        <f>YEAR(sales[[#This Row],[date]])</f>
        <v>2019</v>
      </c>
      <c r="M134" s="5" t="str">
        <f>TEXT(sales[[#This Row],[date]], "MMM")</f>
        <v>Feb</v>
      </c>
      <c r="N134" s="5" t="str">
        <f>TEXT(sales[[#This Row],[date]], "ddd")</f>
        <v>Sun</v>
      </c>
      <c r="O134" s="6">
        <v>0.77500000000000002</v>
      </c>
      <c r="P134" s="2" t="s">
        <v>15</v>
      </c>
      <c r="Q134" s="3">
        <v>139.36000000000001</v>
      </c>
      <c r="R134" s="7">
        <v>4.7600000000000003E-2</v>
      </c>
      <c r="S134" s="3">
        <v>6.97</v>
      </c>
      <c r="T134" s="4">
        <v>7.4</v>
      </c>
      <c r="U134" s="3">
        <f>sales[[#This Row],[total]]-sales[[#This Row],[cogs]]</f>
        <v>6.9699999999999989</v>
      </c>
    </row>
    <row r="135" spans="1:21" x14ac:dyDescent="0.3">
      <c r="A135" s="2" t="s">
        <v>155</v>
      </c>
      <c r="B135" s="2" t="s">
        <v>28</v>
      </c>
      <c r="C135" s="2" t="s">
        <v>29</v>
      </c>
      <c r="D135" s="2" t="s">
        <v>6</v>
      </c>
      <c r="E135" s="2" t="s">
        <v>17</v>
      </c>
      <c r="F135" s="2" t="s">
        <v>14</v>
      </c>
      <c r="G135" s="3">
        <v>87.45</v>
      </c>
      <c r="H135" s="5">
        <v>6</v>
      </c>
      <c r="I135" s="3">
        <v>26.24</v>
      </c>
      <c r="J135" s="3">
        <v>550.94000000000005</v>
      </c>
      <c r="K135" s="1">
        <v>43513</v>
      </c>
      <c r="L135" s="5">
        <f>YEAR(sales[[#This Row],[date]])</f>
        <v>2019</v>
      </c>
      <c r="M135" s="5" t="str">
        <f>TEXT(sales[[#This Row],[date]], "MMM")</f>
        <v>Feb</v>
      </c>
      <c r="N135" s="5" t="str">
        <f>TEXT(sales[[#This Row],[date]], "ddd")</f>
        <v>Sun</v>
      </c>
      <c r="O135" s="6">
        <v>0.61111111111111116</v>
      </c>
      <c r="P135" s="2" t="s">
        <v>19</v>
      </c>
      <c r="Q135" s="3">
        <v>524.70000000000005</v>
      </c>
      <c r="R135" s="7">
        <v>4.7600000000000003E-2</v>
      </c>
      <c r="S135" s="3">
        <v>26.24</v>
      </c>
      <c r="T135" s="4">
        <v>8.8000000000000007</v>
      </c>
      <c r="U135" s="3">
        <f>sales[[#This Row],[total]]-sales[[#This Row],[cogs]]</f>
        <v>26.240000000000009</v>
      </c>
    </row>
    <row r="136" spans="1:21" x14ac:dyDescent="0.3">
      <c r="A136" s="2" t="s">
        <v>156</v>
      </c>
      <c r="B136" s="2" t="s">
        <v>11</v>
      </c>
      <c r="C136" s="2" t="s">
        <v>12</v>
      </c>
      <c r="D136" s="2" t="s">
        <v>13</v>
      </c>
      <c r="E136" s="2" t="s">
        <v>7</v>
      </c>
      <c r="F136" s="2" t="s">
        <v>8</v>
      </c>
      <c r="G136" s="3">
        <v>81.3</v>
      </c>
      <c r="H136" s="5">
        <v>6</v>
      </c>
      <c r="I136" s="3">
        <v>24.39</v>
      </c>
      <c r="J136" s="3">
        <v>512.19000000000005</v>
      </c>
      <c r="K136" s="1">
        <v>43532</v>
      </c>
      <c r="L136" s="5">
        <f>YEAR(sales[[#This Row],[date]])</f>
        <v>2019</v>
      </c>
      <c r="M136" s="5" t="str">
        <f>TEXT(sales[[#This Row],[date]], "MMM")</f>
        <v>Mar</v>
      </c>
      <c r="N136" s="5" t="str">
        <f>TEXT(sales[[#This Row],[date]], "ddd")</f>
        <v>Fri</v>
      </c>
      <c r="O136" s="6">
        <v>0.69652777777777775</v>
      </c>
      <c r="P136" s="2" t="s">
        <v>9</v>
      </c>
      <c r="Q136" s="3">
        <v>487.8</v>
      </c>
      <c r="R136" s="7">
        <v>4.7600000000000003E-2</v>
      </c>
      <c r="S136" s="3">
        <v>24.39</v>
      </c>
      <c r="T136" s="4">
        <v>5.3</v>
      </c>
      <c r="U136" s="3">
        <f>sales[[#This Row],[total]]-sales[[#This Row],[cogs]]</f>
        <v>24.390000000000043</v>
      </c>
    </row>
    <row r="137" spans="1:21" x14ac:dyDescent="0.3">
      <c r="A137" s="2" t="s">
        <v>157</v>
      </c>
      <c r="B137" s="2" t="s">
        <v>11</v>
      </c>
      <c r="C137" s="2" t="s">
        <v>12</v>
      </c>
      <c r="D137" s="2" t="s">
        <v>13</v>
      </c>
      <c r="E137" s="2" t="s">
        <v>17</v>
      </c>
      <c r="F137" s="2" t="s">
        <v>32</v>
      </c>
      <c r="G137" s="3">
        <v>90.22</v>
      </c>
      <c r="H137" s="5">
        <v>3</v>
      </c>
      <c r="I137" s="3">
        <v>13.53</v>
      </c>
      <c r="J137" s="3">
        <v>284.19</v>
      </c>
      <c r="K137" s="1">
        <v>43514</v>
      </c>
      <c r="L137" s="5">
        <f>YEAR(sales[[#This Row],[date]])</f>
        <v>2019</v>
      </c>
      <c r="M137" s="5" t="str">
        <f>TEXT(sales[[#This Row],[date]], "MMM")</f>
        <v>Feb</v>
      </c>
      <c r="N137" s="5" t="str">
        <f>TEXT(sales[[#This Row],[date]], "ddd")</f>
        <v>Mon</v>
      </c>
      <c r="O137" s="6">
        <v>0.81874999999999998</v>
      </c>
      <c r="P137" s="2" t="s">
        <v>15</v>
      </c>
      <c r="Q137" s="3">
        <v>270.66000000000003</v>
      </c>
      <c r="R137" s="7">
        <v>4.7600000000000003E-2</v>
      </c>
      <c r="S137" s="3">
        <v>13.53</v>
      </c>
      <c r="T137" s="4">
        <v>6.2</v>
      </c>
      <c r="U137" s="3">
        <f>sales[[#This Row],[total]]-sales[[#This Row],[cogs]]</f>
        <v>13.529999999999973</v>
      </c>
    </row>
    <row r="138" spans="1:21" x14ac:dyDescent="0.3">
      <c r="A138" s="2" t="s">
        <v>158</v>
      </c>
      <c r="B138" s="2" t="s">
        <v>4</v>
      </c>
      <c r="C138" s="2" t="s">
        <v>5</v>
      </c>
      <c r="D138" s="2" t="s">
        <v>13</v>
      </c>
      <c r="E138" s="2" t="s">
        <v>7</v>
      </c>
      <c r="F138" s="2" t="s">
        <v>14</v>
      </c>
      <c r="G138" s="3">
        <v>26.31</v>
      </c>
      <c r="H138" s="5">
        <v>5</v>
      </c>
      <c r="I138" s="3">
        <v>6.58</v>
      </c>
      <c r="J138" s="3">
        <v>138.13</v>
      </c>
      <c r="K138" s="1">
        <v>43483</v>
      </c>
      <c r="L138" s="5">
        <f>YEAR(sales[[#This Row],[date]])</f>
        <v>2019</v>
      </c>
      <c r="M138" s="5" t="str">
        <f>TEXT(sales[[#This Row],[date]], "MMM")</f>
        <v>Jan</v>
      </c>
      <c r="N138" s="5" t="str">
        <f>TEXT(sales[[#This Row],[date]], "ddd")</f>
        <v>Fri</v>
      </c>
      <c r="O138" s="6">
        <v>0.87430555555555556</v>
      </c>
      <c r="P138" s="2" t="s">
        <v>19</v>
      </c>
      <c r="Q138" s="3">
        <v>131.55000000000001</v>
      </c>
      <c r="R138" s="7">
        <v>4.7600000000000003E-2</v>
      </c>
      <c r="S138" s="3">
        <v>6.58</v>
      </c>
      <c r="T138" s="4">
        <v>8.8000000000000007</v>
      </c>
      <c r="U138" s="3">
        <f>sales[[#This Row],[total]]-sales[[#This Row],[cogs]]</f>
        <v>6.5799999999999841</v>
      </c>
    </row>
    <row r="139" spans="1:21" x14ac:dyDescent="0.3">
      <c r="A139" s="2" t="s">
        <v>159</v>
      </c>
      <c r="B139" s="2" t="s">
        <v>4</v>
      </c>
      <c r="C139" s="2" t="s">
        <v>5</v>
      </c>
      <c r="D139" s="2" t="s">
        <v>6</v>
      </c>
      <c r="E139" s="2" t="s">
        <v>7</v>
      </c>
      <c r="F139" s="2" t="s">
        <v>18</v>
      </c>
      <c r="G139" s="3">
        <v>34.42</v>
      </c>
      <c r="H139" s="5">
        <v>6</v>
      </c>
      <c r="I139" s="3">
        <v>10.33</v>
      </c>
      <c r="J139" s="3">
        <v>216.85</v>
      </c>
      <c r="K139" s="1">
        <v>43514</v>
      </c>
      <c r="L139" s="5">
        <f>YEAR(sales[[#This Row],[date]])</f>
        <v>2019</v>
      </c>
      <c r="M139" s="5" t="str">
        <f>TEXT(sales[[#This Row],[date]], "MMM")</f>
        <v>Feb</v>
      </c>
      <c r="N139" s="5" t="str">
        <f>TEXT(sales[[#This Row],[date]], "ddd")</f>
        <v>Mon</v>
      </c>
      <c r="O139" s="6">
        <v>0.65208333333333335</v>
      </c>
      <c r="P139" s="2" t="s">
        <v>15</v>
      </c>
      <c r="Q139" s="3">
        <v>206.52</v>
      </c>
      <c r="R139" s="7">
        <v>4.7600000000000003E-2</v>
      </c>
      <c r="S139" s="3">
        <v>10.33</v>
      </c>
      <c r="T139" s="4">
        <v>9.8000000000000007</v>
      </c>
      <c r="U139" s="3">
        <f>sales[[#This Row],[total]]-sales[[#This Row],[cogs]]</f>
        <v>10.329999999999984</v>
      </c>
    </row>
    <row r="140" spans="1:21" x14ac:dyDescent="0.3">
      <c r="A140" s="2" t="s">
        <v>160</v>
      </c>
      <c r="B140" s="2" t="s">
        <v>28</v>
      </c>
      <c r="C140" s="2" t="s">
        <v>29</v>
      </c>
      <c r="D140" s="2" t="s">
        <v>13</v>
      </c>
      <c r="E140" s="2" t="s">
        <v>17</v>
      </c>
      <c r="F140" s="2" t="s">
        <v>22</v>
      </c>
      <c r="G140" s="3">
        <v>51.91</v>
      </c>
      <c r="H140" s="5">
        <v>10</v>
      </c>
      <c r="I140" s="3">
        <v>25.96</v>
      </c>
      <c r="J140" s="3">
        <v>545.05999999999995</v>
      </c>
      <c r="K140" s="1">
        <v>43512</v>
      </c>
      <c r="L140" s="5">
        <f>YEAR(sales[[#This Row],[date]])</f>
        <v>2019</v>
      </c>
      <c r="M140" s="5" t="str">
        <f>TEXT(sales[[#This Row],[date]], "MMM")</f>
        <v>Feb</v>
      </c>
      <c r="N140" s="5" t="str">
        <f>TEXT(sales[[#This Row],[date]], "ddd")</f>
        <v>Sat</v>
      </c>
      <c r="O140" s="6">
        <v>0.51458333333333328</v>
      </c>
      <c r="P140" s="2" t="s">
        <v>15</v>
      </c>
      <c r="Q140" s="3">
        <v>519.1</v>
      </c>
      <c r="R140" s="7">
        <v>4.7600000000000003E-2</v>
      </c>
      <c r="S140" s="3">
        <v>25.96</v>
      </c>
      <c r="T140" s="4">
        <v>8.1999999999999993</v>
      </c>
      <c r="U140" s="3">
        <f>sales[[#This Row],[total]]-sales[[#This Row],[cogs]]</f>
        <v>25.959999999999923</v>
      </c>
    </row>
    <row r="141" spans="1:21" x14ac:dyDescent="0.3">
      <c r="A141" s="2" t="s">
        <v>161</v>
      </c>
      <c r="B141" s="2" t="s">
        <v>4</v>
      </c>
      <c r="C141" s="2" t="s">
        <v>5</v>
      </c>
      <c r="D141" s="2" t="s">
        <v>13</v>
      </c>
      <c r="E141" s="2" t="s">
        <v>17</v>
      </c>
      <c r="F141" s="2" t="s">
        <v>22</v>
      </c>
      <c r="G141" s="3">
        <v>72.5</v>
      </c>
      <c r="H141" s="5">
        <v>8</v>
      </c>
      <c r="I141" s="3">
        <v>29</v>
      </c>
      <c r="J141" s="3">
        <v>609</v>
      </c>
      <c r="K141" s="1">
        <v>43540</v>
      </c>
      <c r="L141" s="5">
        <f>YEAR(sales[[#This Row],[date]])</f>
        <v>2019</v>
      </c>
      <c r="M141" s="5" t="str">
        <f>TEXT(sales[[#This Row],[date]], "MMM")</f>
        <v>Mar</v>
      </c>
      <c r="N141" s="5" t="str">
        <f>TEXT(sales[[#This Row],[date]], "ddd")</f>
        <v>Sat</v>
      </c>
      <c r="O141" s="6">
        <v>0.80902777777777779</v>
      </c>
      <c r="P141" s="2" t="s">
        <v>9</v>
      </c>
      <c r="Q141" s="3">
        <v>580</v>
      </c>
      <c r="R141" s="7">
        <v>4.7600000000000003E-2</v>
      </c>
      <c r="S141" s="3">
        <v>29</v>
      </c>
      <c r="T141" s="4">
        <v>9.1999999999999993</v>
      </c>
      <c r="U141" s="3">
        <f>sales[[#This Row],[total]]-sales[[#This Row],[cogs]]</f>
        <v>29</v>
      </c>
    </row>
    <row r="142" spans="1:21" x14ac:dyDescent="0.3">
      <c r="A142" s="2" t="s">
        <v>162</v>
      </c>
      <c r="B142" s="2" t="s">
        <v>11</v>
      </c>
      <c r="C142" s="2" t="s">
        <v>12</v>
      </c>
      <c r="D142" s="2" t="s">
        <v>6</v>
      </c>
      <c r="E142" s="2" t="s">
        <v>7</v>
      </c>
      <c r="F142" s="2" t="s">
        <v>22</v>
      </c>
      <c r="G142" s="3">
        <v>89.8</v>
      </c>
      <c r="H142" s="5">
        <v>10</v>
      </c>
      <c r="I142" s="3">
        <v>44.9</v>
      </c>
      <c r="J142" s="3">
        <v>942.9</v>
      </c>
      <c r="K142" s="1">
        <v>43488</v>
      </c>
      <c r="L142" s="5">
        <f>YEAR(sales[[#This Row],[date]])</f>
        <v>2019</v>
      </c>
      <c r="M142" s="5" t="str">
        <f>TEXT(sales[[#This Row],[date]], "MMM")</f>
        <v>Jan</v>
      </c>
      <c r="N142" s="5" t="str">
        <f>TEXT(sales[[#This Row],[date]], "ddd")</f>
        <v>Wed</v>
      </c>
      <c r="O142" s="6">
        <v>0.54166666666666663</v>
      </c>
      <c r="P142" s="2" t="s">
        <v>19</v>
      </c>
      <c r="Q142" s="3">
        <v>898</v>
      </c>
      <c r="R142" s="7">
        <v>4.7600000000000003E-2</v>
      </c>
      <c r="S142" s="3">
        <v>44.9</v>
      </c>
      <c r="T142" s="4">
        <v>5.4</v>
      </c>
      <c r="U142" s="3">
        <f>sales[[#This Row],[total]]-sales[[#This Row],[cogs]]</f>
        <v>44.899999999999977</v>
      </c>
    </row>
    <row r="143" spans="1:21" x14ac:dyDescent="0.3">
      <c r="A143" s="2" t="s">
        <v>163</v>
      </c>
      <c r="B143" s="2" t="s">
        <v>11</v>
      </c>
      <c r="C143" s="2" t="s">
        <v>12</v>
      </c>
      <c r="D143" s="2" t="s">
        <v>6</v>
      </c>
      <c r="E143" s="2" t="s">
        <v>17</v>
      </c>
      <c r="F143" s="2" t="s">
        <v>8</v>
      </c>
      <c r="G143" s="3">
        <v>90.5</v>
      </c>
      <c r="H143" s="5">
        <v>10</v>
      </c>
      <c r="I143" s="3">
        <v>45.25</v>
      </c>
      <c r="J143" s="3">
        <v>950.25</v>
      </c>
      <c r="K143" s="1">
        <v>43490</v>
      </c>
      <c r="L143" s="5">
        <f>YEAR(sales[[#This Row],[date]])</f>
        <v>2019</v>
      </c>
      <c r="M143" s="5" t="str">
        <f>TEXT(sales[[#This Row],[date]], "MMM")</f>
        <v>Jan</v>
      </c>
      <c r="N143" s="5" t="str">
        <f>TEXT(sales[[#This Row],[date]], "ddd")</f>
        <v>Fri</v>
      </c>
      <c r="O143" s="6">
        <v>0.57499999999999996</v>
      </c>
      <c r="P143" s="2" t="s">
        <v>15</v>
      </c>
      <c r="Q143" s="3">
        <v>905</v>
      </c>
      <c r="R143" s="7">
        <v>4.7600000000000003E-2</v>
      </c>
      <c r="S143" s="3">
        <v>45.25</v>
      </c>
      <c r="T143" s="4">
        <v>8.1</v>
      </c>
      <c r="U143" s="3">
        <f>sales[[#This Row],[total]]-sales[[#This Row],[cogs]]</f>
        <v>45.25</v>
      </c>
    </row>
    <row r="144" spans="1:21" x14ac:dyDescent="0.3">
      <c r="A144" s="2" t="s">
        <v>164</v>
      </c>
      <c r="B144" s="2" t="s">
        <v>11</v>
      </c>
      <c r="C144" s="2" t="s">
        <v>12</v>
      </c>
      <c r="D144" s="2" t="s">
        <v>6</v>
      </c>
      <c r="E144" s="2" t="s">
        <v>7</v>
      </c>
      <c r="F144" s="2" t="s">
        <v>8</v>
      </c>
      <c r="G144" s="3">
        <v>68.599999999999994</v>
      </c>
      <c r="H144" s="5">
        <v>10</v>
      </c>
      <c r="I144" s="3">
        <v>34.299999999999997</v>
      </c>
      <c r="J144" s="3">
        <v>720.3</v>
      </c>
      <c r="K144" s="1">
        <v>43501</v>
      </c>
      <c r="L144" s="5">
        <f>YEAR(sales[[#This Row],[date]])</f>
        <v>2019</v>
      </c>
      <c r="M144" s="5" t="str">
        <f>TEXT(sales[[#This Row],[date]], "MMM")</f>
        <v>Feb</v>
      </c>
      <c r="N144" s="5" t="str">
        <f>TEXT(sales[[#This Row],[date]], "ddd")</f>
        <v>Tue</v>
      </c>
      <c r="O144" s="6">
        <v>0.83125000000000004</v>
      </c>
      <c r="P144" s="2" t="s">
        <v>15</v>
      </c>
      <c r="Q144" s="3">
        <v>686</v>
      </c>
      <c r="R144" s="7">
        <v>4.7600000000000003E-2</v>
      </c>
      <c r="S144" s="3">
        <v>34.299999999999997</v>
      </c>
      <c r="T144" s="4">
        <v>9.1</v>
      </c>
      <c r="U144" s="3">
        <f>sales[[#This Row],[total]]-sales[[#This Row],[cogs]]</f>
        <v>34.299999999999955</v>
      </c>
    </row>
    <row r="145" spans="1:21" x14ac:dyDescent="0.3">
      <c r="A145" s="2" t="s">
        <v>165</v>
      </c>
      <c r="B145" s="2" t="s">
        <v>11</v>
      </c>
      <c r="C145" s="2" t="s">
        <v>12</v>
      </c>
      <c r="D145" s="2" t="s">
        <v>6</v>
      </c>
      <c r="E145" s="2" t="s">
        <v>7</v>
      </c>
      <c r="F145" s="2" t="s">
        <v>30</v>
      </c>
      <c r="G145" s="3">
        <v>30.41</v>
      </c>
      <c r="H145" s="5">
        <v>1</v>
      </c>
      <c r="I145" s="3">
        <v>1.52</v>
      </c>
      <c r="J145" s="3">
        <v>31.93</v>
      </c>
      <c r="K145" s="1">
        <v>43518</v>
      </c>
      <c r="L145" s="5">
        <f>YEAR(sales[[#This Row],[date]])</f>
        <v>2019</v>
      </c>
      <c r="M145" s="5" t="str">
        <f>TEXT(sales[[#This Row],[date]], "MMM")</f>
        <v>Feb</v>
      </c>
      <c r="N145" s="5" t="str">
        <f>TEXT(sales[[#This Row],[date]], "ddd")</f>
        <v>Fri</v>
      </c>
      <c r="O145" s="6">
        <v>0.44166666666666665</v>
      </c>
      <c r="P145" s="2" t="s">
        <v>19</v>
      </c>
      <c r="Q145" s="3">
        <v>30.41</v>
      </c>
      <c r="R145" s="7">
        <v>4.7600000000000003E-2</v>
      </c>
      <c r="S145" s="3">
        <v>1.52</v>
      </c>
      <c r="T145" s="4">
        <v>8.4</v>
      </c>
      <c r="U145" s="3">
        <f>sales[[#This Row],[total]]-sales[[#This Row],[cogs]]</f>
        <v>1.5199999999999996</v>
      </c>
    </row>
    <row r="146" spans="1:21" x14ac:dyDescent="0.3">
      <c r="A146" s="2" t="s">
        <v>166</v>
      </c>
      <c r="B146" s="2" t="s">
        <v>4</v>
      </c>
      <c r="C146" s="2" t="s">
        <v>5</v>
      </c>
      <c r="D146" s="2" t="s">
        <v>13</v>
      </c>
      <c r="E146" s="2" t="s">
        <v>7</v>
      </c>
      <c r="F146" s="2" t="s">
        <v>18</v>
      </c>
      <c r="G146" s="3">
        <v>77.95</v>
      </c>
      <c r="H146" s="5">
        <v>6</v>
      </c>
      <c r="I146" s="3">
        <v>23.39</v>
      </c>
      <c r="J146" s="3">
        <v>491.09</v>
      </c>
      <c r="K146" s="1">
        <v>43486</v>
      </c>
      <c r="L146" s="5">
        <f>YEAR(sales[[#This Row],[date]])</f>
        <v>2019</v>
      </c>
      <c r="M146" s="5" t="str">
        <f>TEXT(sales[[#This Row],[date]], "MMM")</f>
        <v>Jan</v>
      </c>
      <c r="N146" s="5" t="str">
        <f>TEXT(sales[[#This Row],[date]], "ddd")</f>
        <v>Mon</v>
      </c>
      <c r="O146" s="6">
        <v>0.69236111111111109</v>
      </c>
      <c r="P146" s="2" t="s">
        <v>9</v>
      </c>
      <c r="Q146" s="3">
        <v>467.7</v>
      </c>
      <c r="R146" s="7">
        <v>4.7600000000000003E-2</v>
      </c>
      <c r="S146" s="3">
        <v>23.39</v>
      </c>
      <c r="T146" s="4">
        <v>8</v>
      </c>
      <c r="U146" s="3">
        <f>sales[[#This Row],[total]]-sales[[#This Row],[cogs]]</f>
        <v>23.389999999999986</v>
      </c>
    </row>
    <row r="147" spans="1:21" x14ac:dyDescent="0.3">
      <c r="A147" s="2" t="s">
        <v>167</v>
      </c>
      <c r="B147" s="2" t="s">
        <v>11</v>
      </c>
      <c r="C147" s="2" t="s">
        <v>12</v>
      </c>
      <c r="D147" s="2" t="s">
        <v>13</v>
      </c>
      <c r="E147" s="2" t="s">
        <v>7</v>
      </c>
      <c r="F147" s="2" t="s">
        <v>8</v>
      </c>
      <c r="G147" s="3">
        <v>46.26</v>
      </c>
      <c r="H147" s="5">
        <v>6</v>
      </c>
      <c r="I147" s="3">
        <v>13.88</v>
      </c>
      <c r="J147" s="3">
        <v>291.44</v>
      </c>
      <c r="K147" s="1">
        <v>43532</v>
      </c>
      <c r="L147" s="5">
        <f>YEAR(sales[[#This Row],[date]])</f>
        <v>2019</v>
      </c>
      <c r="M147" s="5" t="str">
        <f>TEXT(sales[[#This Row],[date]], "MMM")</f>
        <v>Mar</v>
      </c>
      <c r="N147" s="5" t="str">
        <f>TEXT(sales[[#This Row],[date]], "ddd")</f>
        <v>Fri</v>
      </c>
      <c r="O147" s="6">
        <v>0.71597222222222223</v>
      </c>
      <c r="P147" s="2" t="s">
        <v>19</v>
      </c>
      <c r="Q147" s="3">
        <v>277.56</v>
      </c>
      <c r="R147" s="7">
        <v>4.7600000000000003E-2</v>
      </c>
      <c r="S147" s="3">
        <v>13.88</v>
      </c>
      <c r="T147" s="4">
        <v>9.5</v>
      </c>
      <c r="U147" s="3">
        <f>sales[[#This Row],[total]]-sales[[#This Row],[cogs]]</f>
        <v>13.879999999999995</v>
      </c>
    </row>
    <row r="148" spans="1:21" x14ac:dyDescent="0.3">
      <c r="A148" s="2" t="s">
        <v>168</v>
      </c>
      <c r="B148" s="2" t="s">
        <v>4</v>
      </c>
      <c r="C148" s="2" t="s">
        <v>5</v>
      </c>
      <c r="D148" s="2" t="s">
        <v>6</v>
      </c>
      <c r="E148" s="2" t="s">
        <v>7</v>
      </c>
      <c r="F148" s="2" t="s">
        <v>32</v>
      </c>
      <c r="G148" s="3">
        <v>30.14</v>
      </c>
      <c r="H148" s="5">
        <v>10</v>
      </c>
      <c r="I148" s="3">
        <v>15.07</v>
      </c>
      <c r="J148" s="3">
        <v>316.47000000000003</v>
      </c>
      <c r="K148" s="1">
        <v>43506</v>
      </c>
      <c r="L148" s="5">
        <f>YEAR(sales[[#This Row],[date]])</f>
        <v>2019</v>
      </c>
      <c r="M148" s="5" t="str">
        <f>TEXT(sales[[#This Row],[date]], "MMM")</f>
        <v>Feb</v>
      </c>
      <c r="N148" s="5" t="str">
        <f>TEXT(sales[[#This Row],[date]], "ddd")</f>
        <v>Sun</v>
      </c>
      <c r="O148" s="6">
        <v>0.51944444444444449</v>
      </c>
      <c r="P148" s="2" t="s">
        <v>9</v>
      </c>
      <c r="Q148" s="3">
        <v>301.39999999999998</v>
      </c>
      <c r="R148" s="7">
        <v>4.7600000000000003E-2</v>
      </c>
      <c r="S148" s="3">
        <v>15.07</v>
      </c>
      <c r="T148" s="4">
        <v>9.1999999999999993</v>
      </c>
      <c r="U148" s="3">
        <f>sales[[#This Row],[total]]-sales[[#This Row],[cogs]]</f>
        <v>15.07000000000005</v>
      </c>
    </row>
    <row r="149" spans="1:21" x14ac:dyDescent="0.3">
      <c r="A149" s="2" t="s">
        <v>169</v>
      </c>
      <c r="B149" s="2" t="s">
        <v>11</v>
      </c>
      <c r="C149" s="2" t="s">
        <v>12</v>
      </c>
      <c r="D149" s="2" t="s">
        <v>13</v>
      </c>
      <c r="E149" s="2" t="s">
        <v>17</v>
      </c>
      <c r="F149" s="2" t="s">
        <v>8</v>
      </c>
      <c r="G149" s="3">
        <v>66.14</v>
      </c>
      <c r="H149" s="5">
        <v>4</v>
      </c>
      <c r="I149" s="3">
        <v>13.23</v>
      </c>
      <c r="J149" s="3">
        <v>277.79000000000002</v>
      </c>
      <c r="K149" s="1">
        <v>43543</v>
      </c>
      <c r="L149" s="5">
        <f>YEAR(sales[[#This Row],[date]])</f>
        <v>2019</v>
      </c>
      <c r="M149" s="5" t="str">
        <f>TEXT(sales[[#This Row],[date]], "MMM")</f>
        <v>Mar</v>
      </c>
      <c r="N149" s="5" t="str">
        <f>TEXT(sales[[#This Row],[date]], "ddd")</f>
        <v>Tue</v>
      </c>
      <c r="O149" s="6">
        <v>0.53194444444444444</v>
      </c>
      <c r="P149" s="2" t="s">
        <v>19</v>
      </c>
      <c r="Q149" s="3">
        <v>264.56</v>
      </c>
      <c r="R149" s="7">
        <v>4.7600000000000003E-2</v>
      </c>
      <c r="S149" s="3">
        <v>13.23</v>
      </c>
      <c r="T149" s="4">
        <v>5.6</v>
      </c>
      <c r="U149" s="3">
        <f>sales[[#This Row],[total]]-sales[[#This Row],[cogs]]</f>
        <v>13.230000000000018</v>
      </c>
    </row>
    <row r="150" spans="1:21" x14ac:dyDescent="0.3">
      <c r="A150" s="2" t="s">
        <v>170</v>
      </c>
      <c r="B150" s="2" t="s">
        <v>28</v>
      </c>
      <c r="C150" s="2" t="s">
        <v>29</v>
      </c>
      <c r="D150" s="2" t="s">
        <v>6</v>
      </c>
      <c r="E150" s="2" t="s">
        <v>17</v>
      </c>
      <c r="F150" s="2" t="s">
        <v>18</v>
      </c>
      <c r="G150" s="3">
        <v>71.86</v>
      </c>
      <c r="H150" s="5">
        <v>8</v>
      </c>
      <c r="I150" s="3">
        <v>28.74</v>
      </c>
      <c r="J150" s="3">
        <v>603.62</v>
      </c>
      <c r="K150" s="1">
        <v>43530</v>
      </c>
      <c r="L150" s="5">
        <f>YEAR(sales[[#This Row],[date]])</f>
        <v>2019</v>
      </c>
      <c r="M150" s="5" t="str">
        <f>TEXT(sales[[#This Row],[date]], "MMM")</f>
        <v>Mar</v>
      </c>
      <c r="N150" s="5" t="str">
        <f>TEXT(sales[[#This Row],[date]], "ddd")</f>
        <v>Wed</v>
      </c>
      <c r="O150" s="6">
        <v>0.62986111111111109</v>
      </c>
      <c r="P150" s="2" t="s">
        <v>19</v>
      </c>
      <c r="Q150" s="3">
        <v>574.88</v>
      </c>
      <c r="R150" s="7">
        <v>4.7600000000000003E-2</v>
      </c>
      <c r="S150" s="3">
        <v>28.74</v>
      </c>
      <c r="T150" s="4">
        <v>6.2</v>
      </c>
      <c r="U150" s="3">
        <f>sales[[#This Row],[total]]-sales[[#This Row],[cogs]]</f>
        <v>28.740000000000009</v>
      </c>
    </row>
    <row r="151" spans="1:21" x14ac:dyDescent="0.3">
      <c r="A151" s="2" t="s">
        <v>171</v>
      </c>
      <c r="B151" s="2" t="s">
        <v>4</v>
      </c>
      <c r="C151" s="2" t="s">
        <v>5</v>
      </c>
      <c r="D151" s="2" t="s">
        <v>13</v>
      </c>
      <c r="E151" s="2" t="s">
        <v>17</v>
      </c>
      <c r="F151" s="2" t="s">
        <v>8</v>
      </c>
      <c r="G151" s="3">
        <v>32.46</v>
      </c>
      <c r="H151" s="5">
        <v>8</v>
      </c>
      <c r="I151" s="3">
        <v>12.98</v>
      </c>
      <c r="J151" s="3">
        <v>272.66000000000003</v>
      </c>
      <c r="K151" s="1">
        <v>43551</v>
      </c>
      <c r="L151" s="5">
        <f>YEAR(sales[[#This Row],[date]])</f>
        <v>2019</v>
      </c>
      <c r="M151" s="5" t="str">
        <f>TEXT(sales[[#This Row],[date]], "MMM")</f>
        <v>Mar</v>
      </c>
      <c r="N151" s="5" t="str">
        <f>TEXT(sales[[#This Row],[date]], "ddd")</f>
        <v>Wed</v>
      </c>
      <c r="O151" s="6">
        <v>0.57499999999999996</v>
      </c>
      <c r="P151" s="2" t="s">
        <v>19</v>
      </c>
      <c r="Q151" s="3">
        <v>259.68</v>
      </c>
      <c r="R151" s="7">
        <v>4.7600000000000003E-2</v>
      </c>
      <c r="S151" s="3">
        <v>12.98</v>
      </c>
      <c r="T151" s="4">
        <v>4.9000000000000004</v>
      </c>
      <c r="U151" s="3">
        <f>sales[[#This Row],[total]]-sales[[#This Row],[cogs]]</f>
        <v>12.980000000000018</v>
      </c>
    </row>
    <row r="152" spans="1:21" x14ac:dyDescent="0.3">
      <c r="A152" s="2" t="s">
        <v>172</v>
      </c>
      <c r="B152" s="2" t="s">
        <v>28</v>
      </c>
      <c r="C152" s="2" t="s">
        <v>29</v>
      </c>
      <c r="D152" s="2" t="s">
        <v>6</v>
      </c>
      <c r="E152" s="2" t="s">
        <v>7</v>
      </c>
      <c r="F152" s="2" t="s">
        <v>32</v>
      </c>
      <c r="G152" s="3">
        <v>91.54</v>
      </c>
      <c r="H152" s="5">
        <v>4</v>
      </c>
      <c r="I152" s="3">
        <v>18.309999999999999</v>
      </c>
      <c r="J152" s="3">
        <v>384.47</v>
      </c>
      <c r="K152" s="1">
        <v>43547</v>
      </c>
      <c r="L152" s="5">
        <f>YEAR(sales[[#This Row],[date]])</f>
        <v>2019</v>
      </c>
      <c r="M152" s="5" t="str">
        <f>TEXT(sales[[#This Row],[date]], "MMM")</f>
        <v>Mar</v>
      </c>
      <c r="N152" s="5" t="str">
        <f>TEXT(sales[[#This Row],[date]], "ddd")</f>
        <v>Sat</v>
      </c>
      <c r="O152" s="6">
        <v>0.80555555555555558</v>
      </c>
      <c r="P152" s="2" t="s">
        <v>19</v>
      </c>
      <c r="Q152" s="3">
        <v>366.16</v>
      </c>
      <c r="R152" s="7">
        <v>4.7600000000000003E-2</v>
      </c>
      <c r="S152" s="3">
        <v>18.309999999999999</v>
      </c>
      <c r="T152" s="4">
        <v>4.8</v>
      </c>
      <c r="U152" s="3">
        <f>sales[[#This Row],[total]]-sales[[#This Row],[cogs]]</f>
        <v>18.310000000000002</v>
      </c>
    </row>
    <row r="153" spans="1:21" x14ac:dyDescent="0.3">
      <c r="A153" s="2" t="s">
        <v>173</v>
      </c>
      <c r="B153" s="2" t="s">
        <v>11</v>
      </c>
      <c r="C153" s="2" t="s">
        <v>12</v>
      </c>
      <c r="D153" s="2" t="s">
        <v>6</v>
      </c>
      <c r="E153" s="2" t="s">
        <v>17</v>
      </c>
      <c r="F153" s="2" t="s">
        <v>22</v>
      </c>
      <c r="G153" s="3">
        <v>34.56</v>
      </c>
      <c r="H153" s="5">
        <v>7</v>
      </c>
      <c r="I153" s="3">
        <v>12.1</v>
      </c>
      <c r="J153" s="3">
        <v>254.02</v>
      </c>
      <c r="K153" s="1">
        <v>43535</v>
      </c>
      <c r="L153" s="5">
        <f>YEAR(sales[[#This Row],[date]])</f>
        <v>2019</v>
      </c>
      <c r="M153" s="5" t="str">
        <f>TEXT(sales[[#This Row],[date]], "MMM")</f>
        <v>Mar</v>
      </c>
      <c r="N153" s="5" t="str">
        <f>TEXT(sales[[#This Row],[date]], "ddd")</f>
        <v>Mon</v>
      </c>
      <c r="O153" s="6">
        <v>0.67152777777777772</v>
      </c>
      <c r="P153" s="2" t="s">
        <v>19</v>
      </c>
      <c r="Q153" s="3">
        <v>241.92</v>
      </c>
      <c r="R153" s="7">
        <v>4.7600000000000003E-2</v>
      </c>
      <c r="S153" s="3">
        <v>12.1</v>
      </c>
      <c r="T153" s="4">
        <v>7.3</v>
      </c>
      <c r="U153" s="3">
        <f>sales[[#This Row],[total]]-sales[[#This Row],[cogs]]</f>
        <v>12.100000000000023</v>
      </c>
    </row>
    <row r="154" spans="1:21" x14ac:dyDescent="0.3">
      <c r="A154" s="2" t="s">
        <v>174</v>
      </c>
      <c r="B154" s="2" t="s">
        <v>4</v>
      </c>
      <c r="C154" s="2" t="s">
        <v>5</v>
      </c>
      <c r="D154" s="2" t="s">
        <v>13</v>
      </c>
      <c r="E154" s="2" t="s">
        <v>17</v>
      </c>
      <c r="F154" s="2" t="s">
        <v>32</v>
      </c>
      <c r="G154" s="3">
        <v>83.24</v>
      </c>
      <c r="H154" s="5">
        <v>9</v>
      </c>
      <c r="I154" s="3">
        <v>37.46</v>
      </c>
      <c r="J154" s="3">
        <v>786.62</v>
      </c>
      <c r="K154" s="1">
        <v>43494</v>
      </c>
      <c r="L154" s="5">
        <f>YEAR(sales[[#This Row],[date]])</f>
        <v>2019</v>
      </c>
      <c r="M154" s="5" t="str">
        <f>TEXT(sales[[#This Row],[date]], "MMM")</f>
        <v>Jan</v>
      </c>
      <c r="N154" s="5" t="str">
        <f>TEXT(sales[[#This Row],[date]], "ddd")</f>
        <v>Tue</v>
      </c>
      <c r="O154" s="6">
        <v>0.49722222222222223</v>
      </c>
      <c r="P154" s="2" t="s">
        <v>19</v>
      </c>
      <c r="Q154" s="3">
        <v>749.16</v>
      </c>
      <c r="R154" s="7">
        <v>4.7600000000000003E-2</v>
      </c>
      <c r="S154" s="3">
        <v>37.46</v>
      </c>
      <c r="T154" s="4">
        <v>7.4</v>
      </c>
      <c r="U154" s="3">
        <f>sales[[#This Row],[total]]-sales[[#This Row],[cogs]]</f>
        <v>37.460000000000036</v>
      </c>
    </row>
    <row r="155" spans="1:21" x14ac:dyDescent="0.3">
      <c r="A155" s="2" t="s">
        <v>175</v>
      </c>
      <c r="B155" s="2" t="s">
        <v>11</v>
      </c>
      <c r="C155" s="2" t="s">
        <v>12</v>
      </c>
      <c r="D155" s="2" t="s">
        <v>13</v>
      </c>
      <c r="E155" s="2" t="s">
        <v>7</v>
      </c>
      <c r="F155" s="2" t="s">
        <v>30</v>
      </c>
      <c r="G155" s="3">
        <v>16.48</v>
      </c>
      <c r="H155" s="5">
        <v>6</v>
      </c>
      <c r="I155" s="3">
        <v>4.9400000000000004</v>
      </c>
      <c r="J155" s="3">
        <v>103.82</v>
      </c>
      <c r="K155" s="1">
        <v>43503</v>
      </c>
      <c r="L155" s="5">
        <f>YEAR(sales[[#This Row],[date]])</f>
        <v>2019</v>
      </c>
      <c r="M155" s="5" t="str">
        <f>TEXT(sales[[#This Row],[date]], "MMM")</f>
        <v>Feb</v>
      </c>
      <c r="N155" s="5" t="str">
        <f>TEXT(sales[[#This Row],[date]], "ddd")</f>
        <v>Thu</v>
      </c>
      <c r="O155" s="6">
        <v>0.76597222222222228</v>
      </c>
      <c r="P155" s="2" t="s">
        <v>9</v>
      </c>
      <c r="Q155" s="3">
        <v>98.88</v>
      </c>
      <c r="R155" s="7">
        <v>4.7600000000000003E-2</v>
      </c>
      <c r="S155" s="3">
        <v>4.9400000000000004</v>
      </c>
      <c r="T155" s="4">
        <v>9.9</v>
      </c>
      <c r="U155" s="3">
        <f>sales[[#This Row],[total]]-sales[[#This Row],[cogs]]</f>
        <v>4.9399999999999977</v>
      </c>
    </row>
    <row r="156" spans="1:21" x14ac:dyDescent="0.3">
      <c r="A156" s="2" t="s">
        <v>176</v>
      </c>
      <c r="B156" s="2" t="s">
        <v>11</v>
      </c>
      <c r="C156" s="2" t="s">
        <v>12</v>
      </c>
      <c r="D156" s="2" t="s">
        <v>13</v>
      </c>
      <c r="E156" s="2" t="s">
        <v>7</v>
      </c>
      <c r="F156" s="2" t="s">
        <v>22</v>
      </c>
      <c r="G156" s="3">
        <v>80.97</v>
      </c>
      <c r="H156" s="5">
        <v>8</v>
      </c>
      <c r="I156" s="3">
        <v>32.39</v>
      </c>
      <c r="J156" s="3">
        <v>680.15</v>
      </c>
      <c r="K156" s="1">
        <v>43493</v>
      </c>
      <c r="L156" s="5">
        <f>YEAR(sales[[#This Row],[date]])</f>
        <v>2019</v>
      </c>
      <c r="M156" s="5" t="str">
        <f>TEXT(sales[[#This Row],[date]], "MMM")</f>
        <v>Jan</v>
      </c>
      <c r="N156" s="5" t="str">
        <f>TEXT(sales[[#This Row],[date]], "ddd")</f>
        <v>Mon</v>
      </c>
      <c r="O156" s="6">
        <v>0.54513888888888884</v>
      </c>
      <c r="P156" s="2" t="s">
        <v>15</v>
      </c>
      <c r="Q156" s="3">
        <v>647.76</v>
      </c>
      <c r="R156" s="7">
        <v>4.7600000000000003E-2</v>
      </c>
      <c r="S156" s="3">
        <v>32.39</v>
      </c>
      <c r="T156" s="4">
        <v>9.3000000000000007</v>
      </c>
      <c r="U156" s="3">
        <f>sales[[#This Row],[total]]-sales[[#This Row],[cogs]]</f>
        <v>32.389999999999986</v>
      </c>
    </row>
    <row r="157" spans="1:21" x14ac:dyDescent="0.3">
      <c r="A157" s="2" t="s">
        <v>177</v>
      </c>
      <c r="B157" s="2" t="s">
        <v>4</v>
      </c>
      <c r="C157" s="2" t="s">
        <v>5</v>
      </c>
      <c r="D157" s="2" t="s">
        <v>6</v>
      </c>
      <c r="E157" s="2" t="s">
        <v>17</v>
      </c>
      <c r="F157" s="2" t="s">
        <v>30</v>
      </c>
      <c r="G157" s="3">
        <v>92.29</v>
      </c>
      <c r="H157" s="5">
        <v>5</v>
      </c>
      <c r="I157" s="3">
        <v>23.07</v>
      </c>
      <c r="J157" s="3">
        <v>484.52</v>
      </c>
      <c r="K157" s="1">
        <v>43516</v>
      </c>
      <c r="L157" s="5">
        <f>YEAR(sales[[#This Row],[date]])</f>
        <v>2019</v>
      </c>
      <c r="M157" s="5" t="str">
        <f>TEXT(sales[[#This Row],[date]], "MMM")</f>
        <v>Feb</v>
      </c>
      <c r="N157" s="5" t="str">
        <f>TEXT(sales[[#This Row],[date]], "ddd")</f>
        <v>Wed</v>
      </c>
      <c r="O157" s="6">
        <v>0.66319444444444442</v>
      </c>
      <c r="P157" s="2" t="s">
        <v>19</v>
      </c>
      <c r="Q157" s="3">
        <v>461.45</v>
      </c>
      <c r="R157" s="7">
        <v>4.7600000000000003E-2</v>
      </c>
      <c r="S157" s="3">
        <v>23.07</v>
      </c>
      <c r="T157" s="4">
        <v>9</v>
      </c>
      <c r="U157" s="3">
        <f>sales[[#This Row],[total]]-sales[[#This Row],[cogs]]</f>
        <v>23.069999999999993</v>
      </c>
    </row>
    <row r="158" spans="1:21" x14ac:dyDescent="0.3">
      <c r="A158" s="2" t="s">
        <v>178</v>
      </c>
      <c r="B158" s="2" t="s">
        <v>28</v>
      </c>
      <c r="C158" s="2" t="s">
        <v>29</v>
      </c>
      <c r="D158" s="2" t="s">
        <v>6</v>
      </c>
      <c r="E158" s="2" t="s">
        <v>17</v>
      </c>
      <c r="F158" s="2" t="s">
        <v>14</v>
      </c>
      <c r="G158" s="3">
        <v>72.17</v>
      </c>
      <c r="H158" s="5">
        <v>1</v>
      </c>
      <c r="I158" s="3">
        <v>3.61</v>
      </c>
      <c r="J158" s="3">
        <v>75.78</v>
      </c>
      <c r="K158" s="1">
        <v>43469</v>
      </c>
      <c r="L158" s="5">
        <f>YEAR(sales[[#This Row],[date]])</f>
        <v>2019</v>
      </c>
      <c r="M158" s="5" t="str">
        <f>TEXT(sales[[#This Row],[date]], "MMM")</f>
        <v>Jan</v>
      </c>
      <c r="N158" s="5" t="str">
        <f>TEXT(sales[[#This Row],[date]], "ddd")</f>
        <v>Fri</v>
      </c>
      <c r="O158" s="6">
        <v>0.81944444444444442</v>
      </c>
      <c r="P158" s="2" t="s">
        <v>15</v>
      </c>
      <c r="Q158" s="3">
        <v>72.17</v>
      </c>
      <c r="R158" s="7">
        <v>4.7600000000000003E-2</v>
      </c>
      <c r="S158" s="3">
        <v>3.61</v>
      </c>
      <c r="T158" s="4">
        <v>6.1</v>
      </c>
      <c r="U158" s="3">
        <f>sales[[#This Row],[total]]-sales[[#This Row],[cogs]]</f>
        <v>3.6099999999999994</v>
      </c>
    </row>
    <row r="159" spans="1:21" x14ac:dyDescent="0.3">
      <c r="A159" s="2" t="s">
        <v>179</v>
      </c>
      <c r="B159" s="2" t="s">
        <v>28</v>
      </c>
      <c r="C159" s="2" t="s">
        <v>29</v>
      </c>
      <c r="D159" s="2" t="s">
        <v>13</v>
      </c>
      <c r="E159" s="2" t="s">
        <v>17</v>
      </c>
      <c r="F159" s="2" t="s">
        <v>18</v>
      </c>
      <c r="G159" s="3">
        <v>50.28</v>
      </c>
      <c r="H159" s="5">
        <v>5</v>
      </c>
      <c r="I159" s="3">
        <v>12.57</v>
      </c>
      <c r="J159" s="3">
        <v>263.97000000000003</v>
      </c>
      <c r="K159" s="1">
        <v>43531</v>
      </c>
      <c r="L159" s="5">
        <f>YEAR(sales[[#This Row],[date]])</f>
        <v>2019</v>
      </c>
      <c r="M159" s="5" t="str">
        <f>TEXT(sales[[#This Row],[date]], "MMM")</f>
        <v>Mar</v>
      </c>
      <c r="N159" s="5" t="str">
        <f>TEXT(sales[[#This Row],[date]], "ddd")</f>
        <v>Thu</v>
      </c>
      <c r="O159" s="6">
        <v>0.58194444444444449</v>
      </c>
      <c r="P159" s="2" t="s">
        <v>9</v>
      </c>
      <c r="Q159" s="3">
        <v>251.4</v>
      </c>
      <c r="R159" s="7">
        <v>4.7600000000000003E-2</v>
      </c>
      <c r="S159" s="3">
        <v>12.57</v>
      </c>
      <c r="T159" s="4">
        <v>9.6999999999999993</v>
      </c>
      <c r="U159" s="3">
        <f>sales[[#This Row],[total]]-sales[[#This Row],[cogs]]</f>
        <v>12.570000000000022</v>
      </c>
    </row>
    <row r="160" spans="1:21" x14ac:dyDescent="0.3">
      <c r="A160" s="2" t="s">
        <v>180</v>
      </c>
      <c r="B160" s="2" t="s">
        <v>28</v>
      </c>
      <c r="C160" s="2" t="s">
        <v>29</v>
      </c>
      <c r="D160" s="2" t="s">
        <v>6</v>
      </c>
      <c r="E160" s="2" t="s">
        <v>17</v>
      </c>
      <c r="F160" s="2" t="s">
        <v>8</v>
      </c>
      <c r="G160" s="3">
        <v>97.22</v>
      </c>
      <c r="H160" s="5">
        <v>9</v>
      </c>
      <c r="I160" s="3">
        <v>43.75</v>
      </c>
      <c r="J160" s="3">
        <v>918.73</v>
      </c>
      <c r="K160" s="1">
        <v>43554</v>
      </c>
      <c r="L160" s="5">
        <f>YEAR(sales[[#This Row],[date]])</f>
        <v>2019</v>
      </c>
      <c r="M160" s="5" t="str">
        <f>TEXT(sales[[#This Row],[date]], "MMM")</f>
        <v>Mar</v>
      </c>
      <c r="N160" s="5" t="str">
        <f>TEXT(sales[[#This Row],[date]], "ddd")</f>
        <v>Sat</v>
      </c>
      <c r="O160" s="6">
        <v>0.61319444444444449</v>
      </c>
      <c r="P160" s="2" t="s">
        <v>9</v>
      </c>
      <c r="Q160" s="3">
        <v>874.98</v>
      </c>
      <c r="R160" s="7">
        <v>4.7600000000000003E-2</v>
      </c>
      <c r="S160" s="3">
        <v>43.75</v>
      </c>
      <c r="T160" s="4">
        <v>6</v>
      </c>
      <c r="U160" s="3">
        <f>sales[[#This Row],[total]]-sales[[#This Row],[cogs]]</f>
        <v>43.75</v>
      </c>
    </row>
    <row r="161" spans="1:21" x14ac:dyDescent="0.3">
      <c r="A161" s="2" t="s">
        <v>181</v>
      </c>
      <c r="B161" s="2" t="s">
        <v>28</v>
      </c>
      <c r="C161" s="2" t="s">
        <v>29</v>
      </c>
      <c r="D161" s="2" t="s">
        <v>13</v>
      </c>
      <c r="E161" s="2" t="s">
        <v>17</v>
      </c>
      <c r="F161" s="2" t="s">
        <v>22</v>
      </c>
      <c r="G161" s="3">
        <v>93.39</v>
      </c>
      <c r="H161" s="5">
        <v>6</v>
      </c>
      <c r="I161" s="3">
        <v>28.02</v>
      </c>
      <c r="J161" s="3">
        <v>588.36</v>
      </c>
      <c r="K161" s="1">
        <v>43551</v>
      </c>
      <c r="L161" s="5">
        <f>YEAR(sales[[#This Row],[date]])</f>
        <v>2019</v>
      </c>
      <c r="M161" s="5" t="str">
        <f>TEXT(sales[[#This Row],[date]], "MMM")</f>
        <v>Mar</v>
      </c>
      <c r="N161" s="5" t="str">
        <f>TEXT(sales[[#This Row],[date]], "ddd")</f>
        <v>Wed</v>
      </c>
      <c r="O161" s="6">
        <v>0.8041666666666667</v>
      </c>
      <c r="P161" s="2" t="s">
        <v>9</v>
      </c>
      <c r="Q161" s="3">
        <v>560.34</v>
      </c>
      <c r="R161" s="7">
        <v>4.7600000000000003E-2</v>
      </c>
      <c r="S161" s="3">
        <v>28.02</v>
      </c>
      <c r="T161" s="4">
        <v>10</v>
      </c>
      <c r="U161" s="3">
        <f>sales[[#This Row],[total]]-sales[[#This Row],[cogs]]</f>
        <v>28.019999999999982</v>
      </c>
    </row>
    <row r="162" spans="1:21" x14ac:dyDescent="0.3">
      <c r="A162" s="2" t="s">
        <v>182</v>
      </c>
      <c r="B162" s="2" t="s">
        <v>11</v>
      </c>
      <c r="C162" s="2" t="s">
        <v>12</v>
      </c>
      <c r="D162" s="2" t="s">
        <v>13</v>
      </c>
      <c r="E162" s="2" t="s">
        <v>7</v>
      </c>
      <c r="F162" s="2" t="s">
        <v>30</v>
      </c>
      <c r="G162" s="3">
        <v>43.18</v>
      </c>
      <c r="H162" s="5">
        <v>8</v>
      </c>
      <c r="I162" s="3">
        <v>17.27</v>
      </c>
      <c r="J162" s="3">
        <v>362.71</v>
      </c>
      <c r="K162" s="1">
        <v>43484</v>
      </c>
      <c r="L162" s="5">
        <f>YEAR(sales[[#This Row],[date]])</f>
        <v>2019</v>
      </c>
      <c r="M162" s="5" t="str">
        <f>TEXT(sales[[#This Row],[date]], "MMM")</f>
        <v>Jan</v>
      </c>
      <c r="N162" s="5" t="str">
        <f>TEXT(sales[[#This Row],[date]], "ddd")</f>
        <v>Sat</v>
      </c>
      <c r="O162" s="6">
        <v>0.81874999999999998</v>
      </c>
      <c r="P162" s="2" t="s">
        <v>19</v>
      </c>
      <c r="Q162" s="3">
        <v>345.44</v>
      </c>
      <c r="R162" s="7">
        <v>4.7600000000000003E-2</v>
      </c>
      <c r="S162" s="3">
        <v>17.27</v>
      </c>
      <c r="T162" s="4">
        <v>8.3000000000000007</v>
      </c>
      <c r="U162" s="3">
        <f>sales[[#This Row],[total]]-sales[[#This Row],[cogs]]</f>
        <v>17.269999999999982</v>
      </c>
    </row>
    <row r="163" spans="1:21" x14ac:dyDescent="0.3">
      <c r="A163" s="2" t="s">
        <v>183</v>
      </c>
      <c r="B163" s="2" t="s">
        <v>4</v>
      </c>
      <c r="C163" s="2" t="s">
        <v>5</v>
      </c>
      <c r="D163" s="2" t="s">
        <v>13</v>
      </c>
      <c r="E163" s="2" t="s">
        <v>17</v>
      </c>
      <c r="F163" s="2" t="s">
        <v>22</v>
      </c>
      <c r="G163" s="3">
        <v>63.69</v>
      </c>
      <c r="H163" s="5">
        <v>1</v>
      </c>
      <c r="I163" s="3">
        <v>3.18</v>
      </c>
      <c r="J163" s="3">
        <v>66.87</v>
      </c>
      <c r="K163" s="1">
        <v>43521</v>
      </c>
      <c r="L163" s="5">
        <f>YEAR(sales[[#This Row],[date]])</f>
        <v>2019</v>
      </c>
      <c r="M163" s="5" t="str">
        <f>TEXT(sales[[#This Row],[date]], "MMM")</f>
        <v>Feb</v>
      </c>
      <c r="N163" s="5" t="str">
        <f>TEXT(sales[[#This Row],[date]], "ddd")</f>
        <v>Mon</v>
      </c>
      <c r="O163" s="6">
        <v>0.68125000000000002</v>
      </c>
      <c r="P163" s="2" t="s">
        <v>15</v>
      </c>
      <c r="Q163" s="3">
        <v>63.69</v>
      </c>
      <c r="R163" s="7">
        <v>4.7600000000000003E-2</v>
      </c>
      <c r="S163" s="3">
        <v>3.18</v>
      </c>
      <c r="T163" s="4">
        <v>6</v>
      </c>
      <c r="U163" s="3">
        <f>sales[[#This Row],[total]]-sales[[#This Row],[cogs]]</f>
        <v>3.1800000000000068</v>
      </c>
    </row>
    <row r="164" spans="1:21" x14ac:dyDescent="0.3">
      <c r="A164" s="2" t="s">
        <v>184</v>
      </c>
      <c r="B164" s="2" t="s">
        <v>4</v>
      </c>
      <c r="C164" s="2" t="s">
        <v>5</v>
      </c>
      <c r="D164" s="2" t="s">
        <v>13</v>
      </c>
      <c r="E164" s="2" t="s">
        <v>17</v>
      </c>
      <c r="F164" s="2" t="s">
        <v>30</v>
      </c>
      <c r="G164" s="3">
        <v>45.79</v>
      </c>
      <c r="H164" s="5">
        <v>7</v>
      </c>
      <c r="I164" s="3">
        <v>16.03</v>
      </c>
      <c r="J164" s="3">
        <v>336.56</v>
      </c>
      <c r="K164" s="1">
        <v>43537</v>
      </c>
      <c r="L164" s="5">
        <f>YEAR(sales[[#This Row],[date]])</f>
        <v>2019</v>
      </c>
      <c r="M164" s="5" t="str">
        <f>TEXT(sales[[#This Row],[date]], "MMM")</f>
        <v>Mar</v>
      </c>
      <c r="N164" s="5" t="str">
        <f>TEXT(sales[[#This Row],[date]], "ddd")</f>
        <v>Wed</v>
      </c>
      <c r="O164" s="6">
        <v>0.82222222222222219</v>
      </c>
      <c r="P164" s="2" t="s">
        <v>19</v>
      </c>
      <c r="Q164" s="3">
        <v>320.52999999999997</v>
      </c>
      <c r="R164" s="7">
        <v>4.7600000000000003E-2</v>
      </c>
      <c r="S164" s="3">
        <v>16.03</v>
      </c>
      <c r="T164" s="4">
        <v>7</v>
      </c>
      <c r="U164" s="3">
        <f>sales[[#This Row],[total]]-sales[[#This Row],[cogs]]</f>
        <v>16.03000000000003</v>
      </c>
    </row>
    <row r="165" spans="1:21" x14ac:dyDescent="0.3">
      <c r="A165" s="2" t="s">
        <v>185</v>
      </c>
      <c r="B165" s="2" t="s">
        <v>11</v>
      </c>
      <c r="C165" s="2" t="s">
        <v>12</v>
      </c>
      <c r="D165" s="2" t="s">
        <v>13</v>
      </c>
      <c r="E165" s="2" t="s">
        <v>17</v>
      </c>
      <c r="F165" s="2" t="s">
        <v>22</v>
      </c>
      <c r="G165" s="3">
        <v>76.400000000000006</v>
      </c>
      <c r="H165" s="5">
        <v>2</v>
      </c>
      <c r="I165" s="3">
        <v>7.64</v>
      </c>
      <c r="J165" s="3">
        <v>160.44</v>
      </c>
      <c r="K165" s="1">
        <v>43495</v>
      </c>
      <c r="L165" s="5">
        <f>YEAR(sales[[#This Row],[date]])</f>
        <v>2019</v>
      </c>
      <c r="M165" s="5" t="str">
        <f>TEXT(sales[[#This Row],[date]], "MMM")</f>
        <v>Jan</v>
      </c>
      <c r="N165" s="5" t="str">
        <f>TEXT(sales[[#This Row],[date]], "ddd")</f>
        <v>Wed</v>
      </c>
      <c r="O165" s="6">
        <v>0.8208333333333333</v>
      </c>
      <c r="P165" s="2" t="s">
        <v>9</v>
      </c>
      <c r="Q165" s="3">
        <v>152.80000000000001</v>
      </c>
      <c r="R165" s="7">
        <v>4.7600000000000003E-2</v>
      </c>
      <c r="S165" s="3">
        <v>7.64</v>
      </c>
      <c r="T165" s="4">
        <v>6.5</v>
      </c>
      <c r="U165" s="3">
        <f>sales[[#This Row],[total]]-sales[[#This Row],[cogs]]</f>
        <v>7.6399999999999864</v>
      </c>
    </row>
    <row r="166" spans="1:21" x14ac:dyDescent="0.3">
      <c r="A166" s="2" t="s">
        <v>186</v>
      </c>
      <c r="B166" s="2" t="s">
        <v>28</v>
      </c>
      <c r="C166" s="2" t="s">
        <v>29</v>
      </c>
      <c r="D166" s="2" t="s">
        <v>13</v>
      </c>
      <c r="E166" s="2" t="s">
        <v>17</v>
      </c>
      <c r="F166" s="2" t="s">
        <v>30</v>
      </c>
      <c r="G166" s="3">
        <v>39.9</v>
      </c>
      <c r="H166" s="5">
        <v>10</v>
      </c>
      <c r="I166" s="3">
        <v>19.95</v>
      </c>
      <c r="J166" s="3">
        <v>418.95</v>
      </c>
      <c r="K166" s="1">
        <v>43516</v>
      </c>
      <c r="L166" s="5">
        <f>YEAR(sales[[#This Row],[date]])</f>
        <v>2019</v>
      </c>
      <c r="M166" s="5" t="str">
        <f>TEXT(sales[[#This Row],[date]], "MMM")</f>
        <v>Feb</v>
      </c>
      <c r="N166" s="5" t="str">
        <f>TEXT(sales[[#This Row],[date]], "ddd")</f>
        <v>Wed</v>
      </c>
      <c r="O166" s="6">
        <v>0.64166666666666672</v>
      </c>
      <c r="P166" s="2" t="s">
        <v>19</v>
      </c>
      <c r="Q166" s="3">
        <v>399</v>
      </c>
      <c r="R166" s="7">
        <v>4.7600000000000003E-2</v>
      </c>
      <c r="S166" s="3">
        <v>19.95</v>
      </c>
      <c r="T166" s="4">
        <v>5.9</v>
      </c>
      <c r="U166" s="3">
        <f>sales[[#This Row],[total]]-sales[[#This Row],[cogs]]</f>
        <v>19.949999999999989</v>
      </c>
    </row>
    <row r="167" spans="1:21" x14ac:dyDescent="0.3">
      <c r="A167" s="2" t="s">
        <v>187</v>
      </c>
      <c r="B167" s="2" t="s">
        <v>28</v>
      </c>
      <c r="C167" s="2" t="s">
        <v>29</v>
      </c>
      <c r="D167" s="2" t="s">
        <v>6</v>
      </c>
      <c r="E167" s="2" t="s">
        <v>17</v>
      </c>
      <c r="F167" s="2" t="s">
        <v>8</v>
      </c>
      <c r="G167" s="3">
        <v>42.57</v>
      </c>
      <c r="H167" s="5">
        <v>8</v>
      </c>
      <c r="I167" s="3">
        <v>17.03</v>
      </c>
      <c r="J167" s="3">
        <v>357.59</v>
      </c>
      <c r="K167" s="1">
        <v>43521</v>
      </c>
      <c r="L167" s="5">
        <f>YEAR(sales[[#This Row],[date]])</f>
        <v>2019</v>
      </c>
      <c r="M167" s="5" t="str">
        <f>TEXT(sales[[#This Row],[date]], "MMM")</f>
        <v>Feb</v>
      </c>
      <c r="N167" s="5" t="str">
        <f>TEXT(sales[[#This Row],[date]], "ddd")</f>
        <v>Mon</v>
      </c>
      <c r="O167" s="6">
        <v>0.59166666666666667</v>
      </c>
      <c r="P167" s="2" t="s">
        <v>9</v>
      </c>
      <c r="Q167" s="3">
        <v>340.56</v>
      </c>
      <c r="R167" s="7">
        <v>4.7600000000000003E-2</v>
      </c>
      <c r="S167" s="3">
        <v>17.03</v>
      </c>
      <c r="T167" s="4">
        <v>5.6</v>
      </c>
      <c r="U167" s="3">
        <f>sales[[#This Row],[total]]-sales[[#This Row],[cogs]]</f>
        <v>17.029999999999973</v>
      </c>
    </row>
    <row r="168" spans="1:21" x14ac:dyDescent="0.3">
      <c r="A168" s="2" t="s">
        <v>188</v>
      </c>
      <c r="B168" s="2" t="s">
        <v>11</v>
      </c>
      <c r="C168" s="2" t="s">
        <v>12</v>
      </c>
      <c r="D168" s="2" t="s">
        <v>13</v>
      </c>
      <c r="E168" s="2" t="s">
        <v>17</v>
      </c>
      <c r="F168" s="2" t="s">
        <v>18</v>
      </c>
      <c r="G168" s="3">
        <v>95.58</v>
      </c>
      <c r="H168" s="5">
        <v>10</v>
      </c>
      <c r="I168" s="3">
        <v>47.79</v>
      </c>
      <c r="J168" s="3">
        <v>1003.59</v>
      </c>
      <c r="K168" s="1">
        <v>43481</v>
      </c>
      <c r="L168" s="5">
        <f>YEAR(sales[[#This Row],[date]])</f>
        <v>2019</v>
      </c>
      <c r="M168" s="5" t="str">
        <f>TEXT(sales[[#This Row],[date]], "MMM")</f>
        <v>Jan</v>
      </c>
      <c r="N168" s="5" t="str">
        <f>TEXT(sales[[#This Row],[date]], "ddd")</f>
        <v>Wed</v>
      </c>
      <c r="O168" s="6">
        <v>0.56388888888888888</v>
      </c>
      <c r="P168" s="2" t="s">
        <v>15</v>
      </c>
      <c r="Q168" s="3">
        <v>955.8</v>
      </c>
      <c r="R168" s="7">
        <v>4.7600000000000003E-2</v>
      </c>
      <c r="S168" s="3">
        <v>47.79</v>
      </c>
      <c r="T168" s="4">
        <v>4.8</v>
      </c>
      <c r="U168" s="3">
        <f>sales[[#This Row],[total]]-sales[[#This Row],[cogs]]</f>
        <v>47.790000000000077</v>
      </c>
    </row>
    <row r="169" spans="1:21" x14ac:dyDescent="0.3">
      <c r="A169" s="2" t="s">
        <v>189</v>
      </c>
      <c r="B169" s="2" t="s">
        <v>4</v>
      </c>
      <c r="C169" s="2" t="s">
        <v>5</v>
      </c>
      <c r="D169" s="2" t="s">
        <v>13</v>
      </c>
      <c r="E169" s="2" t="s">
        <v>17</v>
      </c>
      <c r="F169" s="2" t="s">
        <v>32</v>
      </c>
      <c r="G169" s="3">
        <v>98.98</v>
      </c>
      <c r="H169" s="5">
        <v>10</v>
      </c>
      <c r="I169" s="3">
        <v>49.49</v>
      </c>
      <c r="J169" s="3">
        <v>1039.29</v>
      </c>
      <c r="K169" s="1">
        <v>43504</v>
      </c>
      <c r="L169" s="5">
        <f>YEAR(sales[[#This Row],[date]])</f>
        <v>2019</v>
      </c>
      <c r="M169" s="5" t="str">
        <f>TEXT(sales[[#This Row],[date]], "MMM")</f>
        <v>Feb</v>
      </c>
      <c r="N169" s="5" t="str">
        <f>TEXT(sales[[#This Row],[date]], "ddd")</f>
        <v>Fri</v>
      </c>
      <c r="O169" s="6">
        <v>0.68055555555555558</v>
      </c>
      <c r="P169" s="2" t="s">
        <v>19</v>
      </c>
      <c r="Q169" s="3">
        <v>989.8</v>
      </c>
      <c r="R169" s="7">
        <v>4.7600000000000003E-2</v>
      </c>
      <c r="S169" s="3">
        <v>49.49</v>
      </c>
      <c r="T169" s="4">
        <v>8.6999999999999993</v>
      </c>
      <c r="U169" s="3">
        <f>sales[[#This Row],[total]]-sales[[#This Row],[cogs]]</f>
        <v>49.490000000000009</v>
      </c>
    </row>
    <row r="170" spans="1:21" x14ac:dyDescent="0.3">
      <c r="A170" s="2" t="s">
        <v>190</v>
      </c>
      <c r="B170" s="2" t="s">
        <v>4</v>
      </c>
      <c r="C170" s="2" t="s">
        <v>5</v>
      </c>
      <c r="D170" s="2" t="s">
        <v>13</v>
      </c>
      <c r="E170" s="2" t="s">
        <v>17</v>
      </c>
      <c r="F170" s="2" t="s">
        <v>30</v>
      </c>
      <c r="G170" s="3">
        <v>51.28</v>
      </c>
      <c r="H170" s="5">
        <v>6</v>
      </c>
      <c r="I170" s="3">
        <v>15.38</v>
      </c>
      <c r="J170" s="3">
        <v>323.06</v>
      </c>
      <c r="K170" s="1">
        <v>43484</v>
      </c>
      <c r="L170" s="5">
        <f>YEAR(sales[[#This Row],[date]])</f>
        <v>2019</v>
      </c>
      <c r="M170" s="5" t="str">
        <f>TEXT(sales[[#This Row],[date]], "MMM")</f>
        <v>Jan</v>
      </c>
      <c r="N170" s="5" t="str">
        <f>TEXT(sales[[#This Row],[date]], "ddd")</f>
        <v>Sat</v>
      </c>
      <c r="O170" s="6">
        <v>0.68819444444444444</v>
      </c>
      <c r="P170" s="2" t="s">
        <v>15</v>
      </c>
      <c r="Q170" s="3">
        <v>307.68</v>
      </c>
      <c r="R170" s="7">
        <v>4.7600000000000003E-2</v>
      </c>
      <c r="S170" s="3">
        <v>15.38</v>
      </c>
      <c r="T170" s="4">
        <v>6.5</v>
      </c>
      <c r="U170" s="3">
        <f>sales[[#This Row],[total]]-sales[[#This Row],[cogs]]</f>
        <v>15.379999999999995</v>
      </c>
    </row>
    <row r="171" spans="1:21" x14ac:dyDescent="0.3">
      <c r="A171" s="2" t="s">
        <v>191</v>
      </c>
      <c r="B171" s="2" t="s">
        <v>4</v>
      </c>
      <c r="C171" s="2" t="s">
        <v>5</v>
      </c>
      <c r="D171" s="2" t="s">
        <v>6</v>
      </c>
      <c r="E171" s="2" t="s">
        <v>17</v>
      </c>
      <c r="F171" s="2" t="s">
        <v>22</v>
      </c>
      <c r="G171" s="3">
        <v>69.52</v>
      </c>
      <c r="H171" s="5">
        <v>7</v>
      </c>
      <c r="I171" s="3">
        <v>24.33</v>
      </c>
      <c r="J171" s="3">
        <v>510.97</v>
      </c>
      <c r="K171" s="1">
        <v>43497</v>
      </c>
      <c r="L171" s="5">
        <f>YEAR(sales[[#This Row],[date]])</f>
        <v>2019</v>
      </c>
      <c r="M171" s="5" t="str">
        <f>TEXT(sales[[#This Row],[date]], "MMM")</f>
        <v>Feb</v>
      </c>
      <c r="N171" s="5" t="str">
        <f>TEXT(sales[[#This Row],[date]], "ddd")</f>
        <v>Fri</v>
      </c>
      <c r="O171" s="6">
        <v>0.63194444444444442</v>
      </c>
      <c r="P171" s="2" t="s">
        <v>19</v>
      </c>
      <c r="Q171" s="3">
        <v>486.64</v>
      </c>
      <c r="R171" s="7">
        <v>4.7600000000000003E-2</v>
      </c>
      <c r="S171" s="3">
        <v>24.33</v>
      </c>
      <c r="T171" s="4">
        <v>8.5</v>
      </c>
      <c r="U171" s="3">
        <f>sales[[#This Row],[total]]-sales[[#This Row],[cogs]]</f>
        <v>24.330000000000041</v>
      </c>
    </row>
    <row r="172" spans="1:21" x14ac:dyDescent="0.3">
      <c r="A172" s="2" t="s">
        <v>192</v>
      </c>
      <c r="B172" s="2" t="s">
        <v>4</v>
      </c>
      <c r="C172" s="2" t="s">
        <v>5</v>
      </c>
      <c r="D172" s="2" t="s">
        <v>13</v>
      </c>
      <c r="E172" s="2" t="s">
        <v>17</v>
      </c>
      <c r="F172" s="2" t="s">
        <v>8</v>
      </c>
      <c r="G172" s="3">
        <v>70.010000000000005</v>
      </c>
      <c r="H172" s="5">
        <v>5</v>
      </c>
      <c r="I172" s="3">
        <v>17.5</v>
      </c>
      <c r="J172" s="3">
        <v>367.55</v>
      </c>
      <c r="K172" s="1">
        <v>43468</v>
      </c>
      <c r="L172" s="5">
        <f>YEAR(sales[[#This Row],[date]])</f>
        <v>2019</v>
      </c>
      <c r="M172" s="5" t="str">
        <f>TEXT(sales[[#This Row],[date]], "MMM")</f>
        <v>Jan</v>
      </c>
      <c r="N172" s="5" t="str">
        <f>TEXT(sales[[#This Row],[date]], "ddd")</f>
        <v>Thu</v>
      </c>
      <c r="O172" s="6">
        <v>0.48333333333333334</v>
      </c>
      <c r="P172" s="2" t="s">
        <v>9</v>
      </c>
      <c r="Q172" s="3">
        <v>350.05</v>
      </c>
      <c r="R172" s="7">
        <v>4.7600000000000003E-2</v>
      </c>
      <c r="S172" s="3">
        <v>17.5</v>
      </c>
      <c r="T172" s="4">
        <v>5.5</v>
      </c>
      <c r="U172" s="3">
        <f>sales[[#This Row],[total]]-sales[[#This Row],[cogs]]</f>
        <v>17.5</v>
      </c>
    </row>
    <row r="173" spans="1:21" x14ac:dyDescent="0.3">
      <c r="A173" s="2" t="s">
        <v>193</v>
      </c>
      <c r="B173" s="2" t="s">
        <v>28</v>
      </c>
      <c r="C173" s="2" t="s">
        <v>29</v>
      </c>
      <c r="D173" s="2" t="s">
        <v>6</v>
      </c>
      <c r="E173" s="2" t="s">
        <v>17</v>
      </c>
      <c r="F173" s="2" t="s">
        <v>30</v>
      </c>
      <c r="G173" s="3">
        <v>80.05</v>
      </c>
      <c r="H173" s="5">
        <v>5</v>
      </c>
      <c r="I173" s="3">
        <v>20.010000000000002</v>
      </c>
      <c r="J173" s="3">
        <v>420.26</v>
      </c>
      <c r="K173" s="1">
        <v>43491</v>
      </c>
      <c r="L173" s="5">
        <f>YEAR(sales[[#This Row],[date]])</f>
        <v>2019</v>
      </c>
      <c r="M173" s="5" t="str">
        <f>TEXT(sales[[#This Row],[date]], "MMM")</f>
        <v>Jan</v>
      </c>
      <c r="N173" s="5" t="str">
        <f>TEXT(sales[[#This Row],[date]], "ddd")</f>
        <v>Sat</v>
      </c>
      <c r="O173" s="6">
        <v>0.53125</v>
      </c>
      <c r="P173" s="2" t="s">
        <v>19</v>
      </c>
      <c r="Q173" s="3">
        <v>400.25</v>
      </c>
      <c r="R173" s="7">
        <v>4.7600000000000003E-2</v>
      </c>
      <c r="S173" s="3">
        <v>20.010000000000002</v>
      </c>
      <c r="T173" s="4">
        <v>9.4</v>
      </c>
      <c r="U173" s="3">
        <f>sales[[#This Row],[total]]-sales[[#This Row],[cogs]]</f>
        <v>20.009999999999991</v>
      </c>
    </row>
    <row r="174" spans="1:21" x14ac:dyDescent="0.3">
      <c r="A174" s="2" t="s">
        <v>194</v>
      </c>
      <c r="B174" s="2" t="s">
        <v>11</v>
      </c>
      <c r="C174" s="2" t="s">
        <v>12</v>
      </c>
      <c r="D174" s="2" t="s">
        <v>13</v>
      </c>
      <c r="E174" s="2" t="s">
        <v>17</v>
      </c>
      <c r="F174" s="2" t="s">
        <v>14</v>
      </c>
      <c r="G174" s="3">
        <v>20.85</v>
      </c>
      <c r="H174" s="5">
        <v>8</v>
      </c>
      <c r="I174" s="3">
        <v>8.34</v>
      </c>
      <c r="J174" s="3">
        <v>175.14</v>
      </c>
      <c r="K174" s="1">
        <v>43527</v>
      </c>
      <c r="L174" s="5">
        <f>YEAR(sales[[#This Row],[date]])</f>
        <v>2019</v>
      </c>
      <c r="M174" s="5" t="str">
        <f>TEXT(sales[[#This Row],[date]], "MMM")</f>
        <v>Mar</v>
      </c>
      <c r="N174" s="5" t="str">
        <f>TEXT(sales[[#This Row],[date]], "ddd")</f>
        <v>Sun</v>
      </c>
      <c r="O174" s="6">
        <v>0.80347222222222225</v>
      </c>
      <c r="P174" s="2" t="s">
        <v>15</v>
      </c>
      <c r="Q174" s="3">
        <v>166.8</v>
      </c>
      <c r="R174" s="7">
        <v>4.7600000000000003E-2</v>
      </c>
      <c r="S174" s="3">
        <v>8.34</v>
      </c>
      <c r="T174" s="4">
        <v>6.3</v>
      </c>
      <c r="U174" s="3">
        <f>sales[[#This Row],[total]]-sales[[#This Row],[cogs]]</f>
        <v>8.339999999999975</v>
      </c>
    </row>
    <row r="175" spans="1:21" x14ac:dyDescent="0.3">
      <c r="A175" s="2" t="s">
        <v>195</v>
      </c>
      <c r="B175" s="2" t="s">
        <v>28</v>
      </c>
      <c r="C175" s="2" t="s">
        <v>29</v>
      </c>
      <c r="D175" s="2" t="s">
        <v>6</v>
      </c>
      <c r="E175" s="2" t="s">
        <v>17</v>
      </c>
      <c r="F175" s="2" t="s">
        <v>14</v>
      </c>
      <c r="G175" s="3">
        <v>52.89</v>
      </c>
      <c r="H175" s="5">
        <v>6</v>
      </c>
      <c r="I175" s="3">
        <v>15.87</v>
      </c>
      <c r="J175" s="3">
        <v>333.21</v>
      </c>
      <c r="K175" s="1">
        <v>43484</v>
      </c>
      <c r="L175" s="5">
        <f>YEAR(sales[[#This Row],[date]])</f>
        <v>2019</v>
      </c>
      <c r="M175" s="5" t="str">
        <f>TEXT(sales[[#This Row],[date]], "MMM")</f>
        <v>Jan</v>
      </c>
      <c r="N175" s="5" t="str">
        <f>TEXT(sales[[#This Row],[date]], "ddd")</f>
        <v>Sat</v>
      </c>
      <c r="O175" s="6">
        <v>0.7319444444444444</v>
      </c>
      <c r="P175" s="2" t="s">
        <v>19</v>
      </c>
      <c r="Q175" s="3">
        <v>317.33999999999997</v>
      </c>
      <c r="R175" s="7">
        <v>4.7600000000000003E-2</v>
      </c>
      <c r="S175" s="3">
        <v>15.87</v>
      </c>
      <c r="T175" s="4">
        <v>9.8000000000000007</v>
      </c>
      <c r="U175" s="3">
        <f>sales[[#This Row],[total]]-sales[[#This Row],[cogs]]</f>
        <v>15.870000000000005</v>
      </c>
    </row>
    <row r="176" spans="1:21" x14ac:dyDescent="0.3">
      <c r="A176" s="2" t="s">
        <v>196</v>
      </c>
      <c r="B176" s="2" t="s">
        <v>28</v>
      </c>
      <c r="C176" s="2" t="s">
        <v>29</v>
      </c>
      <c r="D176" s="2" t="s">
        <v>13</v>
      </c>
      <c r="E176" s="2" t="s">
        <v>17</v>
      </c>
      <c r="F176" s="2" t="s">
        <v>30</v>
      </c>
      <c r="G176" s="3">
        <v>19.79</v>
      </c>
      <c r="H176" s="5">
        <v>8</v>
      </c>
      <c r="I176" s="3">
        <v>7.92</v>
      </c>
      <c r="J176" s="3">
        <v>166.24</v>
      </c>
      <c r="K176" s="1">
        <v>43483</v>
      </c>
      <c r="L176" s="5">
        <f>YEAR(sales[[#This Row],[date]])</f>
        <v>2019</v>
      </c>
      <c r="M176" s="5" t="str">
        <f>TEXT(sales[[#This Row],[date]], "MMM")</f>
        <v>Jan</v>
      </c>
      <c r="N176" s="5" t="str">
        <f>TEXT(sales[[#This Row],[date]], "ddd")</f>
        <v>Fri</v>
      </c>
      <c r="O176" s="6">
        <v>0.50277777777777777</v>
      </c>
      <c r="P176" s="2" t="s">
        <v>9</v>
      </c>
      <c r="Q176" s="3">
        <v>158.32</v>
      </c>
      <c r="R176" s="7">
        <v>4.7600000000000003E-2</v>
      </c>
      <c r="S176" s="3">
        <v>7.92</v>
      </c>
      <c r="T176" s="4">
        <v>8.6999999999999993</v>
      </c>
      <c r="U176" s="3">
        <f>sales[[#This Row],[total]]-sales[[#This Row],[cogs]]</f>
        <v>7.9200000000000159</v>
      </c>
    </row>
    <row r="177" spans="1:21" x14ac:dyDescent="0.3">
      <c r="A177" s="2" t="s">
        <v>197</v>
      </c>
      <c r="B177" s="2" t="s">
        <v>4</v>
      </c>
      <c r="C177" s="2" t="s">
        <v>5</v>
      </c>
      <c r="D177" s="2" t="s">
        <v>6</v>
      </c>
      <c r="E177" s="2" t="s">
        <v>17</v>
      </c>
      <c r="F177" s="2" t="s">
        <v>18</v>
      </c>
      <c r="G177" s="3">
        <v>33.840000000000003</v>
      </c>
      <c r="H177" s="5">
        <v>9</v>
      </c>
      <c r="I177" s="3">
        <v>15.23</v>
      </c>
      <c r="J177" s="3">
        <v>319.79000000000002</v>
      </c>
      <c r="K177" s="1">
        <v>43545</v>
      </c>
      <c r="L177" s="5">
        <f>YEAR(sales[[#This Row],[date]])</f>
        <v>2019</v>
      </c>
      <c r="M177" s="5" t="str">
        <f>TEXT(sales[[#This Row],[date]], "MMM")</f>
        <v>Mar</v>
      </c>
      <c r="N177" s="5" t="str">
        <f>TEXT(sales[[#This Row],[date]], "ddd")</f>
        <v>Thu</v>
      </c>
      <c r="O177" s="6">
        <v>0.68125000000000002</v>
      </c>
      <c r="P177" s="2" t="s">
        <v>9</v>
      </c>
      <c r="Q177" s="3">
        <v>304.56</v>
      </c>
      <c r="R177" s="7">
        <v>4.7600000000000003E-2</v>
      </c>
      <c r="S177" s="3">
        <v>15.23</v>
      </c>
      <c r="T177" s="4">
        <v>8.8000000000000007</v>
      </c>
      <c r="U177" s="3">
        <f>sales[[#This Row],[total]]-sales[[#This Row],[cogs]]</f>
        <v>15.230000000000018</v>
      </c>
    </row>
    <row r="178" spans="1:21" x14ac:dyDescent="0.3">
      <c r="A178" s="2" t="s">
        <v>198</v>
      </c>
      <c r="B178" s="2" t="s">
        <v>4</v>
      </c>
      <c r="C178" s="2" t="s">
        <v>5</v>
      </c>
      <c r="D178" s="2" t="s">
        <v>6</v>
      </c>
      <c r="E178" s="2" t="s">
        <v>17</v>
      </c>
      <c r="F178" s="2" t="s">
        <v>30</v>
      </c>
      <c r="G178" s="3">
        <v>22.17</v>
      </c>
      <c r="H178" s="5">
        <v>8</v>
      </c>
      <c r="I178" s="3">
        <v>8.8699999999999992</v>
      </c>
      <c r="J178" s="3">
        <v>186.23</v>
      </c>
      <c r="K178" s="1">
        <v>43527</v>
      </c>
      <c r="L178" s="5">
        <f>YEAR(sales[[#This Row],[date]])</f>
        <v>2019</v>
      </c>
      <c r="M178" s="5" t="str">
        <f>TEXT(sales[[#This Row],[date]], "MMM")</f>
        <v>Mar</v>
      </c>
      <c r="N178" s="5" t="str">
        <f>TEXT(sales[[#This Row],[date]], "ddd")</f>
        <v>Sun</v>
      </c>
      <c r="O178" s="6">
        <v>0.70902777777777781</v>
      </c>
      <c r="P178" s="2" t="s">
        <v>19</v>
      </c>
      <c r="Q178" s="3">
        <v>177.36</v>
      </c>
      <c r="R178" s="7">
        <v>4.7600000000000003E-2</v>
      </c>
      <c r="S178" s="3">
        <v>8.8699999999999992</v>
      </c>
      <c r="T178" s="4">
        <v>9.6</v>
      </c>
      <c r="U178" s="3">
        <f>sales[[#This Row],[total]]-sales[[#This Row],[cogs]]</f>
        <v>8.8699999999999761</v>
      </c>
    </row>
    <row r="179" spans="1:21" x14ac:dyDescent="0.3">
      <c r="A179" s="2" t="s">
        <v>199</v>
      </c>
      <c r="B179" s="2" t="s">
        <v>11</v>
      </c>
      <c r="C179" s="2" t="s">
        <v>12</v>
      </c>
      <c r="D179" s="2" t="s">
        <v>13</v>
      </c>
      <c r="E179" s="2" t="s">
        <v>7</v>
      </c>
      <c r="F179" s="2" t="s">
        <v>32</v>
      </c>
      <c r="G179" s="3">
        <v>22.51</v>
      </c>
      <c r="H179" s="5">
        <v>7</v>
      </c>
      <c r="I179" s="3">
        <v>7.88</v>
      </c>
      <c r="J179" s="3">
        <v>165.45</v>
      </c>
      <c r="K179" s="1">
        <v>43509</v>
      </c>
      <c r="L179" s="5">
        <f>YEAR(sales[[#This Row],[date]])</f>
        <v>2019</v>
      </c>
      <c r="M179" s="5" t="str">
        <f>TEXT(sales[[#This Row],[date]], "MMM")</f>
        <v>Feb</v>
      </c>
      <c r="N179" s="5" t="str">
        <f>TEXT(sales[[#This Row],[date]], "ddd")</f>
        <v>Wed</v>
      </c>
      <c r="O179" s="6">
        <v>0.4513888888888889</v>
      </c>
      <c r="P179" s="2" t="s">
        <v>19</v>
      </c>
      <c r="Q179" s="3">
        <v>157.57</v>
      </c>
      <c r="R179" s="7">
        <v>4.7600000000000003E-2</v>
      </c>
      <c r="S179" s="3">
        <v>7.88</v>
      </c>
      <c r="T179" s="4">
        <v>4.8</v>
      </c>
      <c r="U179" s="3">
        <f>sales[[#This Row],[total]]-sales[[#This Row],[cogs]]</f>
        <v>7.8799999999999955</v>
      </c>
    </row>
    <row r="180" spans="1:21" x14ac:dyDescent="0.3">
      <c r="A180" s="2" t="s">
        <v>200</v>
      </c>
      <c r="B180" s="2" t="s">
        <v>4</v>
      </c>
      <c r="C180" s="2" t="s">
        <v>5</v>
      </c>
      <c r="D180" s="2" t="s">
        <v>13</v>
      </c>
      <c r="E180" s="2" t="s">
        <v>17</v>
      </c>
      <c r="F180" s="2" t="s">
        <v>30</v>
      </c>
      <c r="G180" s="3">
        <v>73.88</v>
      </c>
      <c r="H180" s="5">
        <v>6</v>
      </c>
      <c r="I180" s="3">
        <v>22.16</v>
      </c>
      <c r="J180" s="3">
        <v>465.44</v>
      </c>
      <c r="K180" s="1">
        <v>43547</v>
      </c>
      <c r="L180" s="5">
        <f>YEAR(sales[[#This Row],[date]])</f>
        <v>2019</v>
      </c>
      <c r="M180" s="5" t="str">
        <f>TEXT(sales[[#This Row],[date]], "MMM")</f>
        <v>Mar</v>
      </c>
      <c r="N180" s="5" t="str">
        <f>TEXT(sales[[#This Row],[date]], "ddd")</f>
        <v>Sat</v>
      </c>
      <c r="O180" s="6">
        <v>0.80277777777777781</v>
      </c>
      <c r="P180" s="2" t="s">
        <v>9</v>
      </c>
      <c r="Q180" s="3">
        <v>443.28</v>
      </c>
      <c r="R180" s="7">
        <v>4.7600000000000003E-2</v>
      </c>
      <c r="S180" s="3">
        <v>22.16</v>
      </c>
      <c r="T180" s="4">
        <v>4.4000000000000004</v>
      </c>
      <c r="U180" s="3">
        <f>sales[[#This Row],[total]]-sales[[#This Row],[cogs]]</f>
        <v>22.160000000000025</v>
      </c>
    </row>
    <row r="181" spans="1:21" x14ac:dyDescent="0.3">
      <c r="A181" s="2" t="s">
        <v>201</v>
      </c>
      <c r="B181" s="2" t="s">
        <v>11</v>
      </c>
      <c r="C181" s="2" t="s">
        <v>12</v>
      </c>
      <c r="D181" s="2" t="s">
        <v>6</v>
      </c>
      <c r="E181" s="2" t="s">
        <v>17</v>
      </c>
      <c r="F181" s="2" t="s">
        <v>8</v>
      </c>
      <c r="G181" s="3">
        <v>86.8</v>
      </c>
      <c r="H181" s="5">
        <v>3</v>
      </c>
      <c r="I181" s="3">
        <v>13.02</v>
      </c>
      <c r="J181" s="3">
        <v>273.42</v>
      </c>
      <c r="K181" s="1">
        <v>43493</v>
      </c>
      <c r="L181" s="5">
        <f>YEAR(sales[[#This Row],[date]])</f>
        <v>2019</v>
      </c>
      <c r="M181" s="5" t="str">
        <f>TEXT(sales[[#This Row],[date]], "MMM")</f>
        <v>Jan</v>
      </c>
      <c r="N181" s="5" t="str">
        <f>TEXT(sales[[#This Row],[date]], "ddd")</f>
        <v>Mon</v>
      </c>
      <c r="O181" s="6">
        <v>0.69930555555555551</v>
      </c>
      <c r="P181" s="2" t="s">
        <v>9</v>
      </c>
      <c r="Q181" s="3">
        <v>260.39999999999998</v>
      </c>
      <c r="R181" s="7">
        <v>4.7600000000000003E-2</v>
      </c>
      <c r="S181" s="3">
        <v>13.02</v>
      </c>
      <c r="T181" s="4">
        <v>9.9</v>
      </c>
      <c r="U181" s="3">
        <f>sales[[#This Row],[total]]-sales[[#This Row],[cogs]]</f>
        <v>13.020000000000039</v>
      </c>
    </row>
    <row r="182" spans="1:21" x14ac:dyDescent="0.3">
      <c r="A182" s="2" t="s">
        <v>202</v>
      </c>
      <c r="B182" s="2" t="s">
        <v>11</v>
      </c>
      <c r="C182" s="2" t="s">
        <v>12</v>
      </c>
      <c r="D182" s="2" t="s">
        <v>13</v>
      </c>
      <c r="E182" s="2" t="s">
        <v>17</v>
      </c>
      <c r="F182" s="2" t="s">
        <v>32</v>
      </c>
      <c r="G182" s="3">
        <v>64.260000000000005</v>
      </c>
      <c r="H182" s="5">
        <v>7</v>
      </c>
      <c r="I182" s="3">
        <v>22.49</v>
      </c>
      <c r="J182" s="3">
        <v>472.31</v>
      </c>
      <c r="K182" s="1">
        <v>43505</v>
      </c>
      <c r="L182" s="5">
        <f>YEAR(sales[[#This Row],[date]])</f>
        <v>2019</v>
      </c>
      <c r="M182" s="5" t="str">
        <f>TEXT(sales[[#This Row],[date]], "MMM")</f>
        <v>Feb</v>
      </c>
      <c r="N182" s="5" t="str">
        <f>TEXT(sales[[#This Row],[date]], "ddd")</f>
        <v>Sat</v>
      </c>
      <c r="O182" s="6">
        <v>0.41666666666666669</v>
      </c>
      <c r="P182" s="2" t="s">
        <v>15</v>
      </c>
      <c r="Q182" s="3">
        <v>449.82</v>
      </c>
      <c r="R182" s="7">
        <v>4.7600000000000003E-2</v>
      </c>
      <c r="S182" s="3">
        <v>22.49</v>
      </c>
      <c r="T182" s="4">
        <v>5.7</v>
      </c>
      <c r="U182" s="3">
        <f>sales[[#This Row],[total]]-sales[[#This Row],[cogs]]</f>
        <v>22.490000000000009</v>
      </c>
    </row>
    <row r="183" spans="1:21" x14ac:dyDescent="0.3">
      <c r="A183" s="2" t="s">
        <v>203</v>
      </c>
      <c r="B183" s="2" t="s">
        <v>11</v>
      </c>
      <c r="C183" s="2" t="s">
        <v>12</v>
      </c>
      <c r="D183" s="2" t="s">
        <v>6</v>
      </c>
      <c r="E183" s="2" t="s">
        <v>17</v>
      </c>
      <c r="F183" s="2" t="s">
        <v>30</v>
      </c>
      <c r="G183" s="3">
        <v>38.47</v>
      </c>
      <c r="H183" s="5">
        <v>8</v>
      </c>
      <c r="I183" s="3">
        <v>15.39</v>
      </c>
      <c r="J183" s="3">
        <v>323.14999999999998</v>
      </c>
      <c r="K183" s="1">
        <v>43488</v>
      </c>
      <c r="L183" s="5">
        <f>YEAR(sales[[#This Row],[date]])</f>
        <v>2019</v>
      </c>
      <c r="M183" s="5" t="str">
        <f>TEXT(sales[[#This Row],[date]], "MMM")</f>
        <v>Jan</v>
      </c>
      <c r="N183" s="5" t="str">
        <f>TEXT(sales[[#This Row],[date]], "ddd")</f>
        <v>Wed</v>
      </c>
      <c r="O183" s="6">
        <v>0.49375000000000002</v>
      </c>
      <c r="P183" s="2" t="s">
        <v>15</v>
      </c>
      <c r="Q183" s="3">
        <v>307.76</v>
      </c>
      <c r="R183" s="7">
        <v>4.7600000000000003E-2</v>
      </c>
      <c r="S183" s="3">
        <v>15.39</v>
      </c>
      <c r="T183" s="4">
        <v>7.7</v>
      </c>
      <c r="U183" s="3">
        <f>sales[[#This Row],[total]]-sales[[#This Row],[cogs]]</f>
        <v>15.389999999999986</v>
      </c>
    </row>
    <row r="184" spans="1:21" x14ac:dyDescent="0.3">
      <c r="A184" s="2" t="s">
        <v>204</v>
      </c>
      <c r="B184" s="2" t="s">
        <v>4</v>
      </c>
      <c r="C184" s="2" t="s">
        <v>5</v>
      </c>
      <c r="D184" s="2" t="s">
        <v>6</v>
      </c>
      <c r="E184" s="2" t="s">
        <v>17</v>
      </c>
      <c r="F184" s="2" t="s">
        <v>22</v>
      </c>
      <c r="G184" s="3">
        <v>15.5</v>
      </c>
      <c r="H184" s="5">
        <v>10</v>
      </c>
      <c r="I184" s="3">
        <v>7.75</v>
      </c>
      <c r="J184" s="3">
        <v>162.75</v>
      </c>
      <c r="K184" s="1">
        <v>43547</v>
      </c>
      <c r="L184" s="5">
        <f>YEAR(sales[[#This Row],[date]])</f>
        <v>2019</v>
      </c>
      <c r="M184" s="5" t="str">
        <f>TEXT(sales[[#This Row],[date]], "MMM")</f>
        <v>Mar</v>
      </c>
      <c r="N184" s="5" t="str">
        <f>TEXT(sales[[#This Row],[date]], "ddd")</f>
        <v>Sat</v>
      </c>
      <c r="O184" s="6">
        <v>0.4548611111111111</v>
      </c>
      <c r="P184" s="2" t="s">
        <v>9</v>
      </c>
      <c r="Q184" s="3">
        <v>155</v>
      </c>
      <c r="R184" s="7">
        <v>4.7600000000000003E-2</v>
      </c>
      <c r="S184" s="3">
        <v>7.75</v>
      </c>
      <c r="T184" s="4">
        <v>8</v>
      </c>
      <c r="U184" s="3">
        <f>sales[[#This Row],[total]]-sales[[#This Row],[cogs]]</f>
        <v>7.75</v>
      </c>
    </row>
    <row r="185" spans="1:21" x14ac:dyDescent="0.3">
      <c r="A185" s="2" t="s">
        <v>205</v>
      </c>
      <c r="B185" s="2" t="s">
        <v>11</v>
      </c>
      <c r="C185" s="2" t="s">
        <v>12</v>
      </c>
      <c r="D185" s="2" t="s">
        <v>13</v>
      </c>
      <c r="E185" s="2" t="s">
        <v>17</v>
      </c>
      <c r="F185" s="2" t="s">
        <v>8</v>
      </c>
      <c r="G185" s="3">
        <v>34.31</v>
      </c>
      <c r="H185" s="5">
        <v>8</v>
      </c>
      <c r="I185" s="3">
        <v>13.72</v>
      </c>
      <c r="J185" s="3">
        <v>288.2</v>
      </c>
      <c r="K185" s="1">
        <v>43490</v>
      </c>
      <c r="L185" s="5">
        <f>YEAR(sales[[#This Row],[date]])</f>
        <v>2019</v>
      </c>
      <c r="M185" s="5" t="str">
        <f>TEXT(sales[[#This Row],[date]], "MMM")</f>
        <v>Jan</v>
      </c>
      <c r="N185" s="5" t="str">
        <f>TEXT(sales[[#This Row],[date]], "ddd")</f>
        <v>Fri</v>
      </c>
      <c r="O185" s="6">
        <v>0.625</v>
      </c>
      <c r="P185" s="2" t="s">
        <v>9</v>
      </c>
      <c r="Q185" s="3">
        <v>274.48</v>
      </c>
      <c r="R185" s="7">
        <v>4.7600000000000003E-2</v>
      </c>
      <c r="S185" s="3">
        <v>13.72</v>
      </c>
      <c r="T185" s="4">
        <v>5.7</v>
      </c>
      <c r="U185" s="3">
        <f>sales[[#This Row],[total]]-sales[[#This Row],[cogs]]</f>
        <v>13.71999999999997</v>
      </c>
    </row>
    <row r="186" spans="1:21" x14ac:dyDescent="0.3">
      <c r="A186" s="2" t="s">
        <v>206</v>
      </c>
      <c r="B186" s="2" t="s">
        <v>4</v>
      </c>
      <c r="C186" s="2" t="s">
        <v>5</v>
      </c>
      <c r="D186" s="2" t="s">
        <v>13</v>
      </c>
      <c r="E186" s="2" t="s">
        <v>7</v>
      </c>
      <c r="F186" s="2" t="s">
        <v>22</v>
      </c>
      <c r="G186" s="3">
        <v>12.34</v>
      </c>
      <c r="H186" s="5">
        <v>7</v>
      </c>
      <c r="I186" s="3">
        <v>4.32</v>
      </c>
      <c r="J186" s="3">
        <v>90.7</v>
      </c>
      <c r="K186" s="1">
        <v>43528</v>
      </c>
      <c r="L186" s="5">
        <f>YEAR(sales[[#This Row],[date]])</f>
        <v>2019</v>
      </c>
      <c r="M186" s="5" t="str">
        <f>TEXT(sales[[#This Row],[date]], "MMM")</f>
        <v>Mar</v>
      </c>
      <c r="N186" s="5" t="str">
        <f>TEXT(sales[[#This Row],[date]], "ddd")</f>
        <v>Mon</v>
      </c>
      <c r="O186" s="6">
        <v>0.47152777777777777</v>
      </c>
      <c r="P186" s="2" t="s">
        <v>19</v>
      </c>
      <c r="Q186" s="3">
        <v>86.38</v>
      </c>
      <c r="R186" s="7">
        <v>4.7600000000000003E-2</v>
      </c>
      <c r="S186" s="3">
        <v>4.32</v>
      </c>
      <c r="T186" s="4">
        <v>6.7</v>
      </c>
      <c r="U186" s="3">
        <f>sales[[#This Row],[total]]-sales[[#This Row],[cogs]]</f>
        <v>4.3200000000000074</v>
      </c>
    </row>
    <row r="187" spans="1:21" x14ac:dyDescent="0.3">
      <c r="A187" s="2" t="s">
        <v>207</v>
      </c>
      <c r="B187" s="2" t="s">
        <v>28</v>
      </c>
      <c r="C187" s="2" t="s">
        <v>29</v>
      </c>
      <c r="D187" s="2" t="s">
        <v>6</v>
      </c>
      <c r="E187" s="2" t="s">
        <v>17</v>
      </c>
      <c r="F187" s="2" t="s">
        <v>30</v>
      </c>
      <c r="G187" s="3">
        <v>18.079999999999998</v>
      </c>
      <c r="H187" s="5">
        <v>3</v>
      </c>
      <c r="I187" s="3">
        <v>2.71</v>
      </c>
      <c r="J187" s="3">
        <v>56.95</v>
      </c>
      <c r="K187" s="1">
        <v>43529</v>
      </c>
      <c r="L187" s="5">
        <f>YEAR(sales[[#This Row],[date]])</f>
        <v>2019</v>
      </c>
      <c r="M187" s="5" t="str">
        <f>TEXT(sales[[#This Row],[date]], "MMM")</f>
        <v>Mar</v>
      </c>
      <c r="N187" s="5" t="str">
        <f>TEXT(sales[[#This Row],[date]], "ddd")</f>
        <v>Tue</v>
      </c>
      <c r="O187" s="6">
        <v>0.82361111111111107</v>
      </c>
      <c r="P187" s="2" t="s">
        <v>9</v>
      </c>
      <c r="Q187" s="3">
        <v>54.24</v>
      </c>
      <c r="R187" s="7">
        <v>4.7600000000000003E-2</v>
      </c>
      <c r="S187" s="3">
        <v>2.71</v>
      </c>
      <c r="T187" s="4">
        <v>8</v>
      </c>
      <c r="U187" s="3">
        <f>sales[[#This Row],[total]]-sales[[#This Row],[cogs]]</f>
        <v>2.7100000000000009</v>
      </c>
    </row>
    <row r="188" spans="1:21" x14ac:dyDescent="0.3">
      <c r="A188" s="2" t="s">
        <v>208</v>
      </c>
      <c r="B188" s="2" t="s">
        <v>28</v>
      </c>
      <c r="C188" s="2" t="s">
        <v>29</v>
      </c>
      <c r="D188" s="2" t="s">
        <v>6</v>
      </c>
      <c r="E188" s="2" t="s">
        <v>7</v>
      </c>
      <c r="F188" s="2" t="s">
        <v>18</v>
      </c>
      <c r="G188" s="3">
        <v>94.49</v>
      </c>
      <c r="H188" s="5">
        <v>8</v>
      </c>
      <c r="I188" s="3">
        <v>37.799999999999997</v>
      </c>
      <c r="J188" s="3">
        <v>793.72</v>
      </c>
      <c r="K188" s="1">
        <v>43527</v>
      </c>
      <c r="L188" s="5">
        <f>YEAR(sales[[#This Row],[date]])</f>
        <v>2019</v>
      </c>
      <c r="M188" s="5" t="str">
        <f>TEXT(sales[[#This Row],[date]], "MMM")</f>
        <v>Mar</v>
      </c>
      <c r="N188" s="5" t="str">
        <f>TEXT(sales[[#This Row],[date]], "ddd")</f>
        <v>Sun</v>
      </c>
      <c r="O188" s="6">
        <v>0.79166666666666663</v>
      </c>
      <c r="P188" s="2" t="s">
        <v>9</v>
      </c>
      <c r="Q188" s="3">
        <v>755.92</v>
      </c>
      <c r="R188" s="7">
        <v>4.7600000000000003E-2</v>
      </c>
      <c r="S188" s="3">
        <v>37.799999999999997</v>
      </c>
      <c r="T188" s="4">
        <v>7.5</v>
      </c>
      <c r="U188" s="3">
        <f>sales[[#This Row],[total]]-sales[[#This Row],[cogs]]</f>
        <v>37.800000000000068</v>
      </c>
    </row>
    <row r="189" spans="1:21" x14ac:dyDescent="0.3">
      <c r="A189" s="2" t="s">
        <v>209</v>
      </c>
      <c r="B189" s="2" t="s">
        <v>28</v>
      </c>
      <c r="C189" s="2" t="s">
        <v>29</v>
      </c>
      <c r="D189" s="2" t="s">
        <v>6</v>
      </c>
      <c r="E189" s="2" t="s">
        <v>17</v>
      </c>
      <c r="F189" s="2" t="s">
        <v>18</v>
      </c>
      <c r="G189" s="3">
        <v>46.47</v>
      </c>
      <c r="H189" s="5">
        <v>4</v>
      </c>
      <c r="I189" s="3">
        <v>9.2899999999999991</v>
      </c>
      <c r="J189" s="3">
        <v>195.17</v>
      </c>
      <c r="K189" s="1">
        <v>43504</v>
      </c>
      <c r="L189" s="5">
        <f>YEAR(sales[[#This Row],[date]])</f>
        <v>2019</v>
      </c>
      <c r="M189" s="5" t="str">
        <f>TEXT(sales[[#This Row],[date]], "MMM")</f>
        <v>Feb</v>
      </c>
      <c r="N189" s="5" t="str">
        <f>TEXT(sales[[#This Row],[date]], "ddd")</f>
        <v>Fri</v>
      </c>
      <c r="O189" s="6">
        <v>0.45347222222222222</v>
      </c>
      <c r="P189" s="2" t="s">
        <v>15</v>
      </c>
      <c r="Q189" s="3">
        <v>185.88</v>
      </c>
      <c r="R189" s="7">
        <v>4.7600000000000003E-2</v>
      </c>
      <c r="S189" s="3">
        <v>9.2899999999999991</v>
      </c>
      <c r="T189" s="4">
        <v>7</v>
      </c>
      <c r="U189" s="3">
        <f>sales[[#This Row],[total]]-sales[[#This Row],[cogs]]</f>
        <v>9.289999999999992</v>
      </c>
    </row>
    <row r="190" spans="1:21" x14ac:dyDescent="0.3">
      <c r="A190" s="2" t="s">
        <v>210</v>
      </c>
      <c r="B190" s="2" t="s">
        <v>4</v>
      </c>
      <c r="C190" s="2" t="s">
        <v>5</v>
      </c>
      <c r="D190" s="2" t="s">
        <v>13</v>
      </c>
      <c r="E190" s="2" t="s">
        <v>17</v>
      </c>
      <c r="F190" s="2" t="s">
        <v>18</v>
      </c>
      <c r="G190" s="3">
        <v>74.069999999999993</v>
      </c>
      <c r="H190" s="5">
        <v>1</v>
      </c>
      <c r="I190" s="3">
        <v>3.7</v>
      </c>
      <c r="J190" s="3">
        <v>77.77</v>
      </c>
      <c r="K190" s="1">
        <v>43506</v>
      </c>
      <c r="L190" s="5">
        <f>YEAR(sales[[#This Row],[date]])</f>
        <v>2019</v>
      </c>
      <c r="M190" s="5" t="str">
        <f>TEXT(sales[[#This Row],[date]], "MMM")</f>
        <v>Feb</v>
      </c>
      <c r="N190" s="5" t="str">
        <f>TEXT(sales[[#This Row],[date]], "ddd")</f>
        <v>Sun</v>
      </c>
      <c r="O190" s="6">
        <v>0.53472222222222221</v>
      </c>
      <c r="P190" s="2" t="s">
        <v>9</v>
      </c>
      <c r="Q190" s="3">
        <v>74.069999999999993</v>
      </c>
      <c r="R190" s="7">
        <v>4.7600000000000003E-2</v>
      </c>
      <c r="S190" s="3">
        <v>3.7</v>
      </c>
      <c r="T190" s="4">
        <v>9.9</v>
      </c>
      <c r="U190" s="3">
        <f>sales[[#This Row],[total]]-sales[[#This Row],[cogs]]</f>
        <v>3.7000000000000028</v>
      </c>
    </row>
    <row r="191" spans="1:21" x14ac:dyDescent="0.3">
      <c r="A191" s="2" t="s">
        <v>211</v>
      </c>
      <c r="B191" s="2" t="s">
        <v>11</v>
      </c>
      <c r="C191" s="2" t="s">
        <v>12</v>
      </c>
      <c r="D191" s="2" t="s">
        <v>13</v>
      </c>
      <c r="E191" s="2" t="s">
        <v>7</v>
      </c>
      <c r="F191" s="2" t="s">
        <v>18</v>
      </c>
      <c r="G191" s="3">
        <v>69.81</v>
      </c>
      <c r="H191" s="5">
        <v>4</v>
      </c>
      <c r="I191" s="3">
        <v>13.96</v>
      </c>
      <c r="J191" s="3">
        <v>293.2</v>
      </c>
      <c r="K191" s="1">
        <v>43493</v>
      </c>
      <c r="L191" s="5">
        <f>YEAR(sales[[#This Row],[date]])</f>
        <v>2019</v>
      </c>
      <c r="M191" s="5" t="str">
        <f>TEXT(sales[[#This Row],[date]], "MMM")</f>
        <v>Jan</v>
      </c>
      <c r="N191" s="5" t="str">
        <f>TEXT(sales[[#This Row],[date]], "ddd")</f>
        <v>Mon</v>
      </c>
      <c r="O191" s="6">
        <v>0.86805555555555558</v>
      </c>
      <c r="P191" s="2" t="s">
        <v>19</v>
      </c>
      <c r="Q191" s="3">
        <v>279.24</v>
      </c>
      <c r="R191" s="7">
        <v>4.7600000000000003E-2</v>
      </c>
      <c r="S191" s="3">
        <v>13.96</v>
      </c>
      <c r="T191" s="4">
        <v>5.9</v>
      </c>
      <c r="U191" s="3">
        <f>sales[[#This Row],[total]]-sales[[#This Row],[cogs]]</f>
        <v>13.95999999999998</v>
      </c>
    </row>
    <row r="192" spans="1:21" x14ac:dyDescent="0.3">
      <c r="A192" s="2" t="s">
        <v>212</v>
      </c>
      <c r="B192" s="2" t="s">
        <v>28</v>
      </c>
      <c r="C192" s="2" t="s">
        <v>29</v>
      </c>
      <c r="D192" s="2" t="s">
        <v>13</v>
      </c>
      <c r="E192" s="2" t="s">
        <v>7</v>
      </c>
      <c r="F192" s="2" t="s">
        <v>18</v>
      </c>
      <c r="G192" s="3">
        <v>77.040000000000006</v>
      </c>
      <c r="H192" s="5">
        <v>3</v>
      </c>
      <c r="I192" s="3">
        <v>11.56</v>
      </c>
      <c r="J192" s="3">
        <v>242.68</v>
      </c>
      <c r="K192" s="1">
        <v>43507</v>
      </c>
      <c r="L192" s="5">
        <f>YEAR(sales[[#This Row],[date]])</f>
        <v>2019</v>
      </c>
      <c r="M192" s="5" t="str">
        <f>TEXT(sales[[#This Row],[date]], "MMM")</f>
        <v>Feb</v>
      </c>
      <c r="N192" s="5" t="str">
        <f>TEXT(sales[[#This Row],[date]], "ddd")</f>
        <v>Mon</v>
      </c>
      <c r="O192" s="6">
        <v>0.44374999999999998</v>
      </c>
      <c r="P192" s="2" t="s">
        <v>19</v>
      </c>
      <c r="Q192" s="3">
        <v>231.12</v>
      </c>
      <c r="R192" s="7">
        <v>4.7600000000000003E-2</v>
      </c>
      <c r="S192" s="3">
        <v>11.56</v>
      </c>
      <c r="T192" s="4">
        <v>7.2</v>
      </c>
      <c r="U192" s="3">
        <f>sales[[#This Row],[total]]-sales[[#This Row],[cogs]]</f>
        <v>11.560000000000002</v>
      </c>
    </row>
    <row r="193" spans="1:21" x14ac:dyDescent="0.3">
      <c r="A193" s="2" t="s">
        <v>213</v>
      </c>
      <c r="B193" s="2" t="s">
        <v>28</v>
      </c>
      <c r="C193" s="2" t="s">
        <v>29</v>
      </c>
      <c r="D193" s="2" t="s">
        <v>13</v>
      </c>
      <c r="E193" s="2" t="s">
        <v>7</v>
      </c>
      <c r="F193" s="2" t="s">
        <v>32</v>
      </c>
      <c r="G193" s="3">
        <v>73.52</v>
      </c>
      <c r="H193" s="5">
        <v>2</v>
      </c>
      <c r="I193" s="3">
        <v>7.35</v>
      </c>
      <c r="J193" s="3">
        <v>154.38999999999999</v>
      </c>
      <c r="K193" s="1">
        <v>43480</v>
      </c>
      <c r="L193" s="5">
        <f>YEAR(sales[[#This Row],[date]])</f>
        <v>2019</v>
      </c>
      <c r="M193" s="5" t="str">
        <f>TEXT(sales[[#This Row],[date]], "MMM")</f>
        <v>Jan</v>
      </c>
      <c r="N193" s="5" t="str">
        <f>TEXT(sales[[#This Row],[date]], "ddd")</f>
        <v>Tue</v>
      </c>
      <c r="O193" s="6">
        <v>0.57013888888888886</v>
      </c>
      <c r="P193" s="2" t="s">
        <v>9</v>
      </c>
      <c r="Q193" s="3">
        <v>147.04</v>
      </c>
      <c r="R193" s="7">
        <v>4.7600000000000003E-2</v>
      </c>
      <c r="S193" s="3">
        <v>7.35</v>
      </c>
      <c r="T193" s="4">
        <v>4.5999999999999996</v>
      </c>
      <c r="U193" s="3">
        <f>sales[[#This Row],[total]]-sales[[#This Row],[cogs]]</f>
        <v>7.3499999999999943</v>
      </c>
    </row>
    <row r="194" spans="1:21" x14ac:dyDescent="0.3">
      <c r="A194" s="2" t="s">
        <v>214</v>
      </c>
      <c r="B194" s="2" t="s">
        <v>11</v>
      </c>
      <c r="C194" s="2" t="s">
        <v>12</v>
      </c>
      <c r="D194" s="2" t="s">
        <v>13</v>
      </c>
      <c r="E194" s="2" t="s">
        <v>7</v>
      </c>
      <c r="F194" s="2" t="s">
        <v>30</v>
      </c>
      <c r="G194" s="3">
        <v>87.8</v>
      </c>
      <c r="H194" s="5">
        <v>9</v>
      </c>
      <c r="I194" s="3">
        <v>39.51</v>
      </c>
      <c r="J194" s="3">
        <v>829.71</v>
      </c>
      <c r="K194" s="1">
        <v>43540</v>
      </c>
      <c r="L194" s="5">
        <f>YEAR(sales[[#This Row],[date]])</f>
        <v>2019</v>
      </c>
      <c r="M194" s="5" t="str">
        <f>TEXT(sales[[#This Row],[date]], "MMM")</f>
        <v>Mar</v>
      </c>
      <c r="N194" s="5" t="str">
        <f>TEXT(sales[[#This Row],[date]], "ddd")</f>
        <v>Sat</v>
      </c>
      <c r="O194" s="6">
        <v>0.79722222222222228</v>
      </c>
      <c r="P194" s="2" t="s">
        <v>15</v>
      </c>
      <c r="Q194" s="3">
        <v>790.2</v>
      </c>
      <c r="R194" s="7">
        <v>4.7600000000000003E-2</v>
      </c>
      <c r="S194" s="3">
        <v>39.51</v>
      </c>
      <c r="T194" s="4">
        <v>9.1999999999999993</v>
      </c>
      <c r="U194" s="3">
        <f>sales[[#This Row],[total]]-sales[[#This Row],[cogs]]</f>
        <v>39.509999999999991</v>
      </c>
    </row>
    <row r="195" spans="1:21" x14ac:dyDescent="0.3">
      <c r="A195" s="2" t="s">
        <v>215</v>
      </c>
      <c r="B195" s="2" t="s">
        <v>28</v>
      </c>
      <c r="C195" s="2" t="s">
        <v>29</v>
      </c>
      <c r="D195" s="2" t="s">
        <v>13</v>
      </c>
      <c r="E195" s="2" t="s">
        <v>17</v>
      </c>
      <c r="F195" s="2" t="s">
        <v>18</v>
      </c>
      <c r="G195" s="3">
        <v>25.55</v>
      </c>
      <c r="H195" s="5">
        <v>4</v>
      </c>
      <c r="I195" s="3">
        <v>5.1100000000000003</v>
      </c>
      <c r="J195" s="3">
        <v>107.31</v>
      </c>
      <c r="K195" s="1">
        <v>43491</v>
      </c>
      <c r="L195" s="5">
        <f>YEAR(sales[[#This Row],[date]])</f>
        <v>2019</v>
      </c>
      <c r="M195" s="5" t="str">
        <f>TEXT(sales[[#This Row],[date]], "MMM")</f>
        <v>Jan</v>
      </c>
      <c r="N195" s="5" t="str">
        <f>TEXT(sales[[#This Row],[date]], "ddd")</f>
        <v>Sat</v>
      </c>
      <c r="O195" s="6">
        <v>0.84930555555555554</v>
      </c>
      <c r="P195" s="2" t="s">
        <v>9</v>
      </c>
      <c r="Q195" s="3">
        <v>102.2</v>
      </c>
      <c r="R195" s="7">
        <v>4.7600000000000003E-2</v>
      </c>
      <c r="S195" s="3">
        <v>5.1100000000000003</v>
      </c>
      <c r="T195" s="4">
        <v>5.7</v>
      </c>
      <c r="U195" s="3">
        <f>sales[[#This Row],[total]]-sales[[#This Row],[cogs]]</f>
        <v>5.1099999999999994</v>
      </c>
    </row>
    <row r="196" spans="1:21" x14ac:dyDescent="0.3">
      <c r="A196" s="2" t="s">
        <v>216</v>
      </c>
      <c r="B196" s="2" t="s">
        <v>4</v>
      </c>
      <c r="C196" s="2" t="s">
        <v>5</v>
      </c>
      <c r="D196" s="2" t="s">
        <v>13</v>
      </c>
      <c r="E196" s="2" t="s">
        <v>17</v>
      </c>
      <c r="F196" s="2" t="s">
        <v>14</v>
      </c>
      <c r="G196" s="3">
        <v>32.71</v>
      </c>
      <c r="H196" s="5">
        <v>5</v>
      </c>
      <c r="I196" s="3">
        <v>8.18</v>
      </c>
      <c r="J196" s="3">
        <v>171.73</v>
      </c>
      <c r="K196" s="1">
        <v>43543</v>
      </c>
      <c r="L196" s="5">
        <f>YEAR(sales[[#This Row],[date]])</f>
        <v>2019</v>
      </c>
      <c r="M196" s="5" t="str">
        <f>TEXT(sales[[#This Row],[date]], "MMM")</f>
        <v>Mar</v>
      </c>
      <c r="N196" s="5" t="str">
        <f>TEXT(sales[[#This Row],[date]], "ddd")</f>
        <v>Tue</v>
      </c>
      <c r="O196" s="6">
        <v>0.47916666666666669</v>
      </c>
      <c r="P196" s="2" t="s">
        <v>19</v>
      </c>
      <c r="Q196" s="3">
        <v>163.55000000000001</v>
      </c>
      <c r="R196" s="7">
        <v>4.7600000000000003E-2</v>
      </c>
      <c r="S196" s="3">
        <v>8.18</v>
      </c>
      <c r="T196" s="4">
        <v>9.9</v>
      </c>
      <c r="U196" s="3">
        <f>sales[[#This Row],[total]]-sales[[#This Row],[cogs]]</f>
        <v>8.1799999999999784</v>
      </c>
    </row>
    <row r="197" spans="1:21" x14ac:dyDescent="0.3">
      <c r="A197" s="2" t="s">
        <v>217</v>
      </c>
      <c r="B197" s="2" t="s">
        <v>11</v>
      </c>
      <c r="C197" s="2" t="s">
        <v>12</v>
      </c>
      <c r="D197" s="2" t="s">
        <v>6</v>
      </c>
      <c r="E197" s="2" t="s">
        <v>7</v>
      </c>
      <c r="F197" s="2" t="s">
        <v>32</v>
      </c>
      <c r="G197" s="3">
        <v>74.290000000000006</v>
      </c>
      <c r="H197" s="5">
        <v>1</v>
      </c>
      <c r="I197" s="3">
        <v>3.71</v>
      </c>
      <c r="J197" s="3">
        <v>78</v>
      </c>
      <c r="K197" s="1">
        <v>43478</v>
      </c>
      <c r="L197" s="5">
        <f>YEAR(sales[[#This Row],[date]])</f>
        <v>2019</v>
      </c>
      <c r="M197" s="5" t="str">
        <f>TEXT(sales[[#This Row],[date]], "MMM")</f>
        <v>Jan</v>
      </c>
      <c r="N197" s="5" t="str">
        <f>TEXT(sales[[#This Row],[date]], "ddd")</f>
        <v>Sun</v>
      </c>
      <c r="O197" s="6">
        <v>0.8125</v>
      </c>
      <c r="P197" s="2" t="s">
        <v>15</v>
      </c>
      <c r="Q197" s="3">
        <v>74.290000000000006</v>
      </c>
      <c r="R197" s="7">
        <v>4.7600000000000003E-2</v>
      </c>
      <c r="S197" s="3">
        <v>3.71</v>
      </c>
      <c r="T197" s="4">
        <v>5</v>
      </c>
      <c r="U197" s="3">
        <f>sales[[#This Row],[total]]-sales[[#This Row],[cogs]]</f>
        <v>3.7099999999999937</v>
      </c>
    </row>
    <row r="198" spans="1:21" x14ac:dyDescent="0.3">
      <c r="A198" s="2" t="s">
        <v>218</v>
      </c>
      <c r="B198" s="2" t="s">
        <v>11</v>
      </c>
      <c r="C198" s="2" t="s">
        <v>12</v>
      </c>
      <c r="D198" s="2" t="s">
        <v>6</v>
      </c>
      <c r="E198" s="2" t="s">
        <v>17</v>
      </c>
      <c r="F198" s="2" t="s">
        <v>8</v>
      </c>
      <c r="G198" s="3">
        <v>43.7</v>
      </c>
      <c r="H198" s="5">
        <v>2</v>
      </c>
      <c r="I198" s="3">
        <v>4.37</v>
      </c>
      <c r="J198" s="3">
        <v>91.77</v>
      </c>
      <c r="K198" s="1">
        <v>43550</v>
      </c>
      <c r="L198" s="5">
        <f>YEAR(sales[[#This Row],[date]])</f>
        <v>2019</v>
      </c>
      <c r="M198" s="5" t="str">
        <f>TEXT(sales[[#This Row],[date]], "MMM")</f>
        <v>Mar</v>
      </c>
      <c r="N198" s="5" t="str">
        <f>TEXT(sales[[#This Row],[date]], "ddd")</f>
        <v>Tue</v>
      </c>
      <c r="O198" s="6">
        <v>0.75208333333333333</v>
      </c>
      <c r="P198" s="2" t="s">
        <v>15</v>
      </c>
      <c r="Q198" s="3">
        <v>87.4</v>
      </c>
      <c r="R198" s="7">
        <v>4.7600000000000003E-2</v>
      </c>
      <c r="S198" s="3">
        <v>4.37</v>
      </c>
      <c r="T198" s="4">
        <v>4.9000000000000004</v>
      </c>
      <c r="U198" s="3">
        <f>sales[[#This Row],[total]]-sales[[#This Row],[cogs]]</f>
        <v>4.3699999999999903</v>
      </c>
    </row>
    <row r="199" spans="1:21" x14ac:dyDescent="0.3">
      <c r="A199" s="2" t="s">
        <v>219</v>
      </c>
      <c r="B199" s="2" t="s">
        <v>4</v>
      </c>
      <c r="C199" s="2" t="s">
        <v>5</v>
      </c>
      <c r="D199" s="2" t="s">
        <v>13</v>
      </c>
      <c r="E199" s="2" t="s">
        <v>7</v>
      </c>
      <c r="F199" s="2" t="s">
        <v>18</v>
      </c>
      <c r="G199" s="3">
        <v>25.29</v>
      </c>
      <c r="H199" s="5">
        <v>1</v>
      </c>
      <c r="I199" s="3">
        <v>1.26</v>
      </c>
      <c r="J199" s="3">
        <v>26.55</v>
      </c>
      <c r="K199" s="1">
        <v>43547</v>
      </c>
      <c r="L199" s="5">
        <f>YEAR(sales[[#This Row],[date]])</f>
        <v>2019</v>
      </c>
      <c r="M199" s="5" t="str">
        <f>TEXT(sales[[#This Row],[date]], "MMM")</f>
        <v>Mar</v>
      </c>
      <c r="N199" s="5" t="str">
        <f>TEXT(sales[[#This Row],[date]], "ddd")</f>
        <v>Sat</v>
      </c>
      <c r="O199" s="6">
        <v>0.42569444444444443</v>
      </c>
      <c r="P199" s="2" t="s">
        <v>9</v>
      </c>
      <c r="Q199" s="3">
        <v>25.29</v>
      </c>
      <c r="R199" s="7">
        <v>4.7600000000000003E-2</v>
      </c>
      <c r="S199" s="3">
        <v>1.26</v>
      </c>
      <c r="T199" s="4">
        <v>6.1</v>
      </c>
      <c r="U199" s="3">
        <f>sales[[#This Row],[total]]-sales[[#This Row],[cogs]]</f>
        <v>1.2600000000000016</v>
      </c>
    </row>
    <row r="200" spans="1:21" x14ac:dyDescent="0.3">
      <c r="A200" s="2" t="s">
        <v>220</v>
      </c>
      <c r="B200" s="2" t="s">
        <v>11</v>
      </c>
      <c r="C200" s="2" t="s">
        <v>12</v>
      </c>
      <c r="D200" s="2" t="s">
        <v>13</v>
      </c>
      <c r="E200" s="2" t="s">
        <v>17</v>
      </c>
      <c r="F200" s="2" t="s">
        <v>8</v>
      </c>
      <c r="G200" s="3">
        <v>41.5</v>
      </c>
      <c r="H200" s="5">
        <v>4</v>
      </c>
      <c r="I200" s="3">
        <v>8.3000000000000007</v>
      </c>
      <c r="J200" s="3">
        <v>174.3</v>
      </c>
      <c r="K200" s="1">
        <v>43536</v>
      </c>
      <c r="L200" s="5">
        <f>YEAR(sales[[#This Row],[date]])</f>
        <v>2019</v>
      </c>
      <c r="M200" s="5" t="str">
        <f>TEXT(sales[[#This Row],[date]], "MMM")</f>
        <v>Mar</v>
      </c>
      <c r="N200" s="5" t="str">
        <f>TEXT(sales[[#This Row],[date]], "ddd")</f>
        <v>Tue</v>
      </c>
      <c r="O200" s="6">
        <v>0.83194444444444449</v>
      </c>
      <c r="P200" s="2" t="s">
        <v>19</v>
      </c>
      <c r="Q200" s="3">
        <v>166</v>
      </c>
      <c r="R200" s="7">
        <v>4.7600000000000003E-2</v>
      </c>
      <c r="S200" s="3">
        <v>8.3000000000000007</v>
      </c>
      <c r="T200" s="4">
        <v>8.1999999999999993</v>
      </c>
      <c r="U200" s="3">
        <f>sales[[#This Row],[total]]-sales[[#This Row],[cogs]]</f>
        <v>8.3000000000000114</v>
      </c>
    </row>
    <row r="201" spans="1:21" x14ac:dyDescent="0.3">
      <c r="A201" s="2" t="s">
        <v>221</v>
      </c>
      <c r="B201" s="2" t="s">
        <v>11</v>
      </c>
      <c r="C201" s="2" t="s">
        <v>12</v>
      </c>
      <c r="D201" s="2" t="s">
        <v>6</v>
      </c>
      <c r="E201" s="2" t="s">
        <v>7</v>
      </c>
      <c r="F201" s="2" t="s">
        <v>30</v>
      </c>
      <c r="G201" s="3">
        <v>71.39</v>
      </c>
      <c r="H201" s="5">
        <v>5</v>
      </c>
      <c r="I201" s="3">
        <v>17.850000000000001</v>
      </c>
      <c r="J201" s="3">
        <v>374.8</v>
      </c>
      <c r="K201" s="1">
        <v>43513</v>
      </c>
      <c r="L201" s="5">
        <f>YEAR(sales[[#This Row],[date]])</f>
        <v>2019</v>
      </c>
      <c r="M201" s="5" t="str">
        <f>TEXT(sales[[#This Row],[date]], "MMM")</f>
        <v>Feb</v>
      </c>
      <c r="N201" s="5" t="str">
        <f>TEXT(sales[[#This Row],[date]], "ddd")</f>
        <v>Sun</v>
      </c>
      <c r="O201" s="6">
        <v>0.83125000000000004</v>
      </c>
      <c r="P201" s="2" t="s">
        <v>19</v>
      </c>
      <c r="Q201" s="3">
        <v>356.95</v>
      </c>
      <c r="R201" s="7">
        <v>4.7600000000000003E-2</v>
      </c>
      <c r="S201" s="3">
        <v>17.850000000000001</v>
      </c>
      <c r="T201" s="4">
        <v>5.5</v>
      </c>
      <c r="U201" s="3">
        <f>sales[[#This Row],[total]]-sales[[#This Row],[cogs]]</f>
        <v>17.850000000000023</v>
      </c>
    </row>
    <row r="202" spans="1:21" x14ac:dyDescent="0.3">
      <c r="A202" s="2" t="s">
        <v>222</v>
      </c>
      <c r="B202" s="2" t="s">
        <v>11</v>
      </c>
      <c r="C202" s="2" t="s">
        <v>12</v>
      </c>
      <c r="D202" s="2" t="s">
        <v>6</v>
      </c>
      <c r="E202" s="2" t="s">
        <v>7</v>
      </c>
      <c r="F202" s="2" t="s">
        <v>22</v>
      </c>
      <c r="G202" s="3">
        <v>19.149999999999999</v>
      </c>
      <c r="H202" s="5">
        <v>6</v>
      </c>
      <c r="I202" s="3">
        <v>5.75</v>
      </c>
      <c r="J202" s="3">
        <v>120.65</v>
      </c>
      <c r="K202" s="1">
        <v>43494</v>
      </c>
      <c r="L202" s="5">
        <f>YEAR(sales[[#This Row],[date]])</f>
        <v>2019</v>
      </c>
      <c r="M202" s="5" t="str">
        <f>TEXT(sales[[#This Row],[date]], "MMM")</f>
        <v>Jan</v>
      </c>
      <c r="N202" s="5" t="str">
        <f>TEXT(sales[[#This Row],[date]], "ddd")</f>
        <v>Tue</v>
      </c>
      <c r="O202" s="6">
        <v>0.41736111111111113</v>
      </c>
      <c r="P202" s="2" t="s">
        <v>19</v>
      </c>
      <c r="Q202" s="3">
        <v>114.9</v>
      </c>
      <c r="R202" s="7">
        <v>4.7600000000000003E-2</v>
      </c>
      <c r="S202" s="3">
        <v>5.75</v>
      </c>
      <c r="T202" s="4">
        <v>6.8</v>
      </c>
      <c r="U202" s="3">
        <f>sales[[#This Row],[total]]-sales[[#This Row],[cogs]]</f>
        <v>5.75</v>
      </c>
    </row>
    <row r="203" spans="1:21" x14ac:dyDescent="0.3">
      <c r="A203" s="2" t="s">
        <v>223</v>
      </c>
      <c r="B203" s="2" t="s">
        <v>28</v>
      </c>
      <c r="C203" s="2" t="s">
        <v>29</v>
      </c>
      <c r="D203" s="2" t="s">
        <v>6</v>
      </c>
      <c r="E203" s="2" t="s">
        <v>7</v>
      </c>
      <c r="F203" s="2" t="s">
        <v>14</v>
      </c>
      <c r="G203" s="3">
        <v>57.49</v>
      </c>
      <c r="H203" s="5">
        <v>4</v>
      </c>
      <c r="I203" s="3">
        <v>11.5</v>
      </c>
      <c r="J203" s="3">
        <v>241.46</v>
      </c>
      <c r="K203" s="1">
        <v>43539</v>
      </c>
      <c r="L203" s="5">
        <f>YEAR(sales[[#This Row],[date]])</f>
        <v>2019</v>
      </c>
      <c r="M203" s="5" t="str">
        <f>TEXT(sales[[#This Row],[date]], "MMM")</f>
        <v>Mar</v>
      </c>
      <c r="N203" s="5" t="str">
        <f>TEXT(sales[[#This Row],[date]], "ddd")</f>
        <v>Fri</v>
      </c>
      <c r="O203" s="6">
        <v>0.49791666666666667</v>
      </c>
      <c r="P203" s="2" t="s">
        <v>15</v>
      </c>
      <c r="Q203" s="3">
        <v>229.96</v>
      </c>
      <c r="R203" s="7">
        <v>4.7600000000000003E-2</v>
      </c>
      <c r="S203" s="3">
        <v>11.5</v>
      </c>
      <c r="T203" s="4">
        <v>6.6</v>
      </c>
      <c r="U203" s="3">
        <f>sales[[#This Row],[total]]-sales[[#This Row],[cogs]]</f>
        <v>11.5</v>
      </c>
    </row>
    <row r="204" spans="1:21" x14ac:dyDescent="0.3">
      <c r="A204" s="2" t="s">
        <v>224</v>
      </c>
      <c r="B204" s="2" t="s">
        <v>11</v>
      </c>
      <c r="C204" s="2" t="s">
        <v>12</v>
      </c>
      <c r="D204" s="2" t="s">
        <v>13</v>
      </c>
      <c r="E204" s="2" t="s">
        <v>17</v>
      </c>
      <c r="F204" s="2" t="s">
        <v>14</v>
      </c>
      <c r="G204" s="3">
        <v>61.41</v>
      </c>
      <c r="H204" s="5">
        <v>7</v>
      </c>
      <c r="I204" s="3">
        <v>21.49</v>
      </c>
      <c r="J204" s="3">
        <v>451.36</v>
      </c>
      <c r="K204" s="1">
        <v>43479</v>
      </c>
      <c r="L204" s="5">
        <f>YEAR(sales[[#This Row],[date]])</f>
        <v>2019</v>
      </c>
      <c r="M204" s="5" t="str">
        <f>TEXT(sales[[#This Row],[date]], "MMM")</f>
        <v>Jan</v>
      </c>
      <c r="N204" s="5" t="str">
        <f>TEXT(sales[[#This Row],[date]], "ddd")</f>
        <v>Mon</v>
      </c>
      <c r="O204" s="6">
        <v>0.41805555555555557</v>
      </c>
      <c r="P204" s="2" t="s">
        <v>15</v>
      </c>
      <c r="Q204" s="3">
        <v>429.87</v>
      </c>
      <c r="R204" s="7">
        <v>4.7600000000000003E-2</v>
      </c>
      <c r="S204" s="3">
        <v>21.49</v>
      </c>
      <c r="T204" s="4">
        <v>9.8000000000000007</v>
      </c>
      <c r="U204" s="3">
        <f>sales[[#This Row],[total]]-sales[[#This Row],[cogs]]</f>
        <v>21.490000000000009</v>
      </c>
    </row>
    <row r="205" spans="1:21" x14ac:dyDescent="0.3">
      <c r="A205" s="2" t="s">
        <v>225</v>
      </c>
      <c r="B205" s="2" t="s">
        <v>28</v>
      </c>
      <c r="C205" s="2" t="s">
        <v>29</v>
      </c>
      <c r="D205" s="2" t="s">
        <v>6</v>
      </c>
      <c r="E205" s="2" t="s">
        <v>17</v>
      </c>
      <c r="F205" s="2" t="s">
        <v>8</v>
      </c>
      <c r="G205" s="3">
        <v>25.9</v>
      </c>
      <c r="H205" s="5">
        <v>10</v>
      </c>
      <c r="I205" s="3">
        <v>12.95</v>
      </c>
      <c r="J205" s="3">
        <v>271.95</v>
      </c>
      <c r="K205" s="1">
        <v>43502</v>
      </c>
      <c r="L205" s="5">
        <f>YEAR(sales[[#This Row],[date]])</f>
        <v>2019</v>
      </c>
      <c r="M205" s="5" t="str">
        <f>TEXT(sales[[#This Row],[date]], "MMM")</f>
        <v>Feb</v>
      </c>
      <c r="N205" s="5" t="str">
        <f>TEXT(sales[[#This Row],[date]], "ddd")</f>
        <v>Wed</v>
      </c>
      <c r="O205" s="6">
        <v>0.61875000000000002</v>
      </c>
      <c r="P205" s="2" t="s">
        <v>9</v>
      </c>
      <c r="Q205" s="3">
        <v>259</v>
      </c>
      <c r="R205" s="7">
        <v>4.7600000000000003E-2</v>
      </c>
      <c r="S205" s="3">
        <v>12.95</v>
      </c>
      <c r="T205" s="4">
        <v>8.6999999999999993</v>
      </c>
      <c r="U205" s="3">
        <f>sales[[#This Row],[total]]-sales[[#This Row],[cogs]]</f>
        <v>12.949999999999989</v>
      </c>
    </row>
    <row r="206" spans="1:21" x14ac:dyDescent="0.3">
      <c r="A206" s="2" t="s">
        <v>226</v>
      </c>
      <c r="B206" s="2" t="s">
        <v>28</v>
      </c>
      <c r="C206" s="2" t="s">
        <v>29</v>
      </c>
      <c r="D206" s="2" t="s">
        <v>6</v>
      </c>
      <c r="E206" s="2" t="s">
        <v>17</v>
      </c>
      <c r="F206" s="2" t="s">
        <v>18</v>
      </c>
      <c r="G206" s="3">
        <v>17.77</v>
      </c>
      <c r="H206" s="5">
        <v>5</v>
      </c>
      <c r="I206" s="3">
        <v>4.4400000000000004</v>
      </c>
      <c r="J206" s="3">
        <v>93.29</v>
      </c>
      <c r="K206" s="1">
        <v>43511</v>
      </c>
      <c r="L206" s="5">
        <f>YEAR(sales[[#This Row],[date]])</f>
        <v>2019</v>
      </c>
      <c r="M206" s="5" t="str">
        <f>TEXT(sales[[#This Row],[date]], "MMM")</f>
        <v>Feb</v>
      </c>
      <c r="N206" s="5" t="str">
        <f>TEXT(sales[[#This Row],[date]], "ddd")</f>
        <v>Fri</v>
      </c>
      <c r="O206" s="6">
        <v>0.52916666666666667</v>
      </c>
      <c r="P206" s="2" t="s">
        <v>19</v>
      </c>
      <c r="Q206" s="3">
        <v>88.85</v>
      </c>
      <c r="R206" s="7">
        <v>4.7600000000000003E-2</v>
      </c>
      <c r="S206" s="3">
        <v>4.4400000000000004</v>
      </c>
      <c r="T206" s="4">
        <v>5.4</v>
      </c>
      <c r="U206" s="3">
        <f>sales[[#This Row],[total]]-sales[[#This Row],[cogs]]</f>
        <v>4.4400000000000119</v>
      </c>
    </row>
    <row r="207" spans="1:21" x14ac:dyDescent="0.3">
      <c r="A207" s="2" t="s">
        <v>227</v>
      </c>
      <c r="B207" s="2" t="s">
        <v>4</v>
      </c>
      <c r="C207" s="2" t="s">
        <v>5</v>
      </c>
      <c r="D207" s="2" t="s">
        <v>13</v>
      </c>
      <c r="E207" s="2" t="s">
        <v>7</v>
      </c>
      <c r="F207" s="2" t="s">
        <v>8</v>
      </c>
      <c r="G207" s="3">
        <v>23.03</v>
      </c>
      <c r="H207" s="5">
        <v>9</v>
      </c>
      <c r="I207" s="3">
        <v>10.36</v>
      </c>
      <c r="J207" s="3">
        <v>217.63</v>
      </c>
      <c r="K207" s="1">
        <v>43468</v>
      </c>
      <c r="L207" s="5">
        <f>YEAR(sales[[#This Row],[date]])</f>
        <v>2019</v>
      </c>
      <c r="M207" s="5" t="str">
        <f>TEXT(sales[[#This Row],[date]], "MMM")</f>
        <v>Jan</v>
      </c>
      <c r="N207" s="5" t="str">
        <f>TEXT(sales[[#This Row],[date]], "ddd")</f>
        <v>Thu</v>
      </c>
      <c r="O207" s="6">
        <v>0.50138888888888888</v>
      </c>
      <c r="P207" s="2" t="s">
        <v>9</v>
      </c>
      <c r="Q207" s="3">
        <v>207.27</v>
      </c>
      <c r="R207" s="7">
        <v>4.7600000000000003E-2</v>
      </c>
      <c r="S207" s="3">
        <v>10.36</v>
      </c>
      <c r="T207" s="4">
        <v>7.9</v>
      </c>
      <c r="U207" s="3">
        <f>sales[[#This Row],[total]]-sales[[#This Row],[cogs]]</f>
        <v>10.359999999999985</v>
      </c>
    </row>
    <row r="208" spans="1:21" x14ac:dyDescent="0.3">
      <c r="A208" s="2" t="s">
        <v>228</v>
      </c>
      <c r="B208" s="2" t="s">
        <v>11</v>
      </c>
      <c r="C208" s="2" t="s">
        <v>12</v>
      </c>
      <c r="D208" s="2" t="s">
        <v>6</v>
      </c>
      <c r="E208" s="2" t="s">
        <v>7</v>
      </c>
      <c r="F208" s="2" t="s">
        <v>14</v>
      </c>
      <c r="G208" s="3">
        <v>66.650000000000006</v>
      </c>
      <c r="H208" s="5">
        <v>9</v>
      </c>
      <c r="I208" s="3">
        <v>29.99</v>
      </c>
      <c r="J208" s="3">
        <v>629.84</v>
      </c>
      <c r="K208" s="1">
        <v>43469</v>
      </c>
      <c r="L208" s="5">
        <f>YEAR(sales[[#This Row],[date]])</f>
        <v>2019</v>
      </c>
      <c r="M208" s="5" t="str">
        <f>TEXT(sales[[#This Row],[date]], "MMM")</f>
        <v>Jan</v>
      </c>
      <c r="N208" s="5" t="str">
        <f>TEXT(sales[[#This Row],[date]], "ddd")</f>
        <v>Fri</v>
      </c>
      <c r="O208" s="6">
        <v>0.7631944444444444</v>
      </c>
      <c r="P208" s="2" t="s">
        <v>19</v>
      </c>
      <c r="Q208" s="3">
        <v>599.85</v>
      </c>
      <c r="R208" s="7">
        <v>4.7600000000000003E-2</v>
      </c>
      <c r="S208" s="3">
        <v>29.99</v>
      </c>
      <c r="T208" s="4">
        <v>9.6999999999999993</v>
      </c>
      <c r="U208" s="3">
        <f>sales[[#This Row],[total]]-sales[[#This Row],[cogs]]</f>
        <v>29.990000000000009</v>
      </c>
    </row>
    <row r="209" spans="1:21" x14ac:dyDescent="0.3">
      <c r="A209" s="2" t="s">
        <v>229</v>
      </c>
      <c r="B209" s="2" t="s">
        <v>11</v>
      </c>
      <c r="C209" s="2" t="s">
        <v>12</v>
      </c>
      <c r="D209" s="2" t="s">
        <v>6</v>
      </c>
      <c r="E209" s="2" t="s">
        <v>7</v>
      </c>
      <c r="F209" s="2" t="s">
        <v>18</v>
      </c>
      <c r="G209" s="3">
        <v>28.53</v>
      </c>
      <c r="H209" s="5">
        <v>10</v>
      </c>
      <c r="I209" s="3">
        <v>14.27</v>
      </c>
      <c r="J209" s="3">
        <v>299.57</v>
      </c>
      <c r="K209" s="1">
        <v>43542</v>
      </c>
      <c r="L209" s="5">
        <f>YEAR(sales[[#This Row],[date]])</f>
        <v>2019</v>
      </c>
      <c r="M209" s="5" t="str">
        <f>TEXT(sales[[#This Row],[date]], "MMM")</f>
        <v>Mar</v>
      </c>
      <c r="N209" s="5" t="str">
        <f>TEXT(sales[[#This Row],[date]], "ddd")</f>
        <v>Mon</v>
      </c>
      <c r="O209" s="6">
        <v>0.73472222222222228</v>
      </c>
      <c r="P209" s="2" t="s">
        <v>9</v>
      </c>
      <c r="Q209" s="3">
        <v>285.3</v>
      </c>
      <c r="R209" s="7">
        <v>4.7600000000000003E-2</v>
      </c>
      <c r="S209" s="3">
        <v>14.27</v>
      </c>
      <c r="T209" s="4">
        <v>7.8</v>
      </c>
      <c r="U209" s="3">
        <f>sales[[#This Row],[total]]-sales[[#This Row],[cogs]]</f>
        <v>14.269999999999982</v>
      </c>
    </row>
    <row r="210" spans="1:21" x14ac:dyDescent="0.3">
      <c r="A210" s="2" t="s">
        <v>230</v>
      </c>
      <c r="B210" s="2" t="s">
        <v>28</v>
      </c>
      <c r="C210" s="2" t="s">
        <v>29</v>
      </c>
      <c r="D210" s="2" t="s">
        <v>13</v>
      </c>
      <c r="E210" s="2" t="s">
        <v>7</v>
      </c>
      <c r="F210" s="2" t="s">
        <v>32</v>
      </c>
      <c r="G210" s="3">
        <v>30.37</v>
      </c>
      <c r="H210" s="5">
        <v>3</v>
      </c>
      <c r="I210" s="3">
        <v>4.5599999999999996</v>
      </c>
      <c r="J210" s="3">
        <v>95.67</v>
      </c>
      <c r="K210" s="1">
        <v>43552</v>
      </c>
      <c r="L210" s="5">
        <f>YEAR(sales[[#This Row],[date]])</f>
        <v>2019</v>
      </c>
      <c r="M210" s="5" t="str">
        <f>TEXT(sales[[#This Row],[date]], "MMM")</f>
        <v>Mar</v>
      </c>
      <c r="N210" s="5" t="str">
        <f>TEXT(sales[[#This Row],[date]], "ddd")</f>
        <v>Thu</v>
      </c>
      <c r="O210" s="6">
        <v>0.57013888888888886</v>
      </c>
      <c r="P210" s="2" t="s">
        <v>9</v>
      </c>
      <c r="Q210" s="3">
        <v>91.11</v>
      </c>
      <c r="R210" s="7">
        <v>4.7600000000000003E-2</v>
      </c>
      <c r="S210" s="3">
        <v>4.5599999999999996</v>
      </c>
      <c r="T210" s="4">
        <v>5.0999999999999996</v>
      </c>
      <c r="U210" s="3">
        <f>sales[[#This Row],[total]]-sales[[#This Row],[cogs]]</f>
        <v>4.5600000000000023</v>
      </c>
    </row>
    <row r="211" spans="1:21" x14ac:dyDescent="0.3">
      <c r="A211" s="2" t="s">
        <v>231</v>
      </c>
      <c r="B211" s="2" t="s">
        <v>28</v>
      </c>
      <c r="C211" s="2" t="s">
        <v>29</v>
      </c>
      <c r="D211" s="2" t="s">
        <v>13</v>
      </c>
      <c r="E211" s="2" t="s">
        <v>7</v>
      </c>
      <c r="F211" s="2" t="s">
        <v>14</v>
      </c>
      <c r="G211" s="3">
        <v>99.73</v>
      </c>
      <c r="H211" s="5">
        <v>9</v>
      </c>
      <c r="I211" s="3">
        <v>44.88</v>
      </c>
      <c r="J211" s="3">
        <v>942.45</v>
      </c>
      <c r="K211" s="1">
        <v>43526</v>
      </c>
      <c r="L211" s="5">
        <f>YEAR(sales[[#This Row],[date]])</f>
        <v>2019</v>
      </c>
      <c r="M211" s="5" t="str">
        <f>TEXT(sales[[#This Row],[date]], "MMM")</f>
        <v>Mar</v>
      </c>
      <c r="N211" s="5" t="str">
        <f>TEXT(sales[[#This Row],[date]], "ddd")</f>
        <v>Sat</v>
      </c>
      <c r="O211" s="6">
        <v>0.8208333333333333</v>
      </c>
      <c r="P211" s="2" t="s">
        <v>19</v>
      </c>
      <c r="Q211" s="3">
        <v>897.57</v>
      </c>
      <c r="R211" s="7">
        <v>4.7600000000000003E-2</v>
      </c>
      <c r="S211" s="3">
        <v>44.88</v>
      </c>
      <c r="T211" s="4">
        <v>6.5</v>
      </c>
      <c r="U211" s="3">
        <f>sales[[#This Row],[total]]-sales[[#This Row],[cogs]]</f>
        <v>44.879999999999995</v>
      </c>
    </row>
    <row r="212" spans="1:21" x14ac:dyDescent="0.3">
      <c r="A212" s="2" t="s">
        <v>232</v>
      </c>
      <c r="B212" s="2" t="s">
        <v>4</v>
      </c>
      <c r="C212" s="2" t="s">
        <v>5</v>
      </c>
      <c r="D212" s="2" t="s">
        <v>13</v>
      </c>
      <c r="E212" s="2" t="s">
        <v>17</v>
      </c>
      <c r="F212" s="2" t="s">
        <v>14</v>
      </c>
      <c r="G212" s="3">
        <v>26.23</v>
      </c>
      <c r="H212" s="5">
        <v>9</v>
      </c>
      <c r="I212" s="3">
        <v>11.8</v>
      </c>
      <c r="J212" s="3">
        <v>247.87</v>
      </c>
      <c r="K212" s="1">
        <v>43490</v>
      </c>
      <c r="L212" s="5">
        <f>YEAR(sales[[#This Row],[date]])</f>
        <v>2019</v>
      </c>
      <c r="M212" s="5" t="str">
        <f>TEXT(sales[[#This Row],[date]], "MMM")</f>
        <v>Jan</v>
      </c>
      <c r="N212" s="5" t="str">
        <f>TEXT(sales[[#This Row],[date]], "ddd")</f>
        <v>Fri</v>
      </c>
      <c r="O212" s="6">
        <v>0.85</v>
      </c>
      <c r="P212" s="2" t="s">
        <v>9</v>
      </c>
      <c r="Q212" s="3">
        <v>236.07</v>
      </c>
      <c r="R212" s="7">
        <v>4.7600000000000003E-2</v>
      </c>
      <c r="S212" s="3">
        <v>11.8</v>
      </c>
      <c r="T212" s="4">
        <v>5.9</v>
      </c>
      <c r="U212" s="3">
        <f>sales[[#This Row],[total]]-sales[[#This Row],[cogs]]</f>
        <v>11.800000000000011</v>
      </c>
    </row>
    <row r="213" spans="1:21" x14ac:dyDescent="0.3">
      <c r="A213" s="2" t="s">
        <v>233</v>
      </c>
      <c r="B213" s="2" t="s">
        <v>11</v>
      </c>
      <c r="C213" s="2" t="s">
        <v>12</v>
      </c>
      <c r="D213" s="2" t="s">
        <v>13</v>
      </c>
      <c r="E213" s="2" t="s">
        <v>7</v>
      </c>
      <c r="F213" s="2" t="s">
        <v>30</v>
      </c>
      <c r="G213" s="3">
        <v>93.26</v>
      </c>
      <c r="H213" s="5">
        <v>9</v>
      </c>
      <c r="I213" s="3">
        <v>41.97</v>
      </c>
      <c r="J213" s="3">
        <v>881.31</v>
      </c>
      <c r="K213" s="1">
        <v>43481</v>
      </c>
      <c r="L213" s="5">
        <f>YEAR(sales[[#This Row],[date]])</f>
        <v>2019</v>
      </c>
      <c r="M213" s="5" t="str">
        <f>TEXT(sales[[#This Row],[date]], "MMM")</f>
        <v>Jan</v>
      </c>
      <c r="N213" s="5" t="str">
        <f>TEXT(sales[[#This Row],[date]], "ddd")</f>
        <v>Wed</v>
      </c>
      <c r="O213" s="6">
        <v>0.75555555555555554</v>
      </c>
      <c r="P213" s="2" t="s">
        <v>15</v>
      </c>
      <c r="Q213" s="3">
        <v>839.34</v>
      </c>
      <c r="R213" s="7">
        <v>4.7600000000000003E-2</v>
      </c>
      <c r="S213" s="3">
        <v>41.97</v>
      </c>
      <c r="T213" s="4">
        <v>8.8000000000000007</v>
      </c>
      <c r="U213" s="3">
        <f>sales[[#This Row],[total]]-sales[[#This Row],[cogs]]</f>
        <v>41.969999999999914</v>
      </c>
    </row>
    <row r="214" spans="1:21" x14ac:dyDescent="0.3">
      <c r="A214" s="2" t="s">
        <v>234</v>
      </c>
      <c r="B214" s="2" t="s">
        <v>28</v>
      </c>
      <c r="C214" s="2" t="s">
        <v>29</v>
      </c>
      <c r="D214" s="2" t="s">
        <v>13</v>
      </c>
      <c r="E214" s="2" t="s">
        <v>17</v>
      </c>
      <c r="F214" s="2" t="s">
        <v>18</v>
      </c>
      <c r="G214" s="3">
        <v>92.36</v>
      </c>
      <c r="H214" s="5">
        <v>5</v>
      </c>
      <c r="I214" s="3">
        <v>23.09</v>
      </c>
      <c r="J214" s="3">
        <v>484.89</v>
      </c>
      <c r="K214" s="1">
        <v>43544</v>
      </c>
      <c r="L214" s="5">
        <f>YEAR(sales[[#This Row],[date]])</f>
        <v>2019</v>
      </c>
      <c r="M214" s="5" t="str">
        <f>TEXT(sales[[#This Row],[date]], "MMM")</f>
        <v>Mar</v>
      </c>
      <c r="N214" s="5" t="str">
        <f>TEXT(sales[[#This Row],[date]], "ddd")</f>
        <v>Wed</v>
      </c>
      <c r="O214" s="6">
        <v>0.80347222222222225</v>
      </c>
      <c r="P214" s="2" t="s">
        <v>9</v>
      </c>
      <c r="Q214" s="3">
        <v>461.8</v>
      </c>
      <c r="R214" s="7">
        <v>4.7600000000000003E-2</v>
      </c>
      <c r="S214" s="3">
        <v>23.09</v>
      </c>
      <c r="T214" s="4">
        <v>4.9000000000000004</v>
      </c>
      <c r="U214" s="3">
        <f>sales[[#This Row],[total]]-sales[[#This Row],[cogs]]</f>
        <v>23.089999999999975</v>
      </c>
    </row>
    <row r="215" spans="1:21" x14ac:dyDescent="0.3">
      <c r="A215" s="2" t="s">
        <v>235</v>
      </c>
      <c r="B215" s="2" t="s">
        <v>28</v>
      </c>
      <c r="C215" s="2" t="s">
        <v>29</v>
      </c>
      <c r="D215" s="2" t="s">
        <v>13</v>
      </c>
      <c r="E215" s="2" t="s">
        <v>17</v>
      </c>
      <c r="F215" s="2" t="s">
        <v>22</v>
      </c>
      <c r="G215" s="3">
        <v>46.42</v>
      </c>
      <c r="H215" s="5">
        <v>3</v>
      </c>
      <c r="I215" s="3">
        <v>6.96</v>
      </c>
      <c r="J215" s="3">
        <v>146.22</v>
      </c>
      <c r="K215" s="1">
        <v>43469</v>
      </c>
      <c r="L215" s="5">
        <f>YEAR(sales[[#This Row],[date]])</f>
        <v>2019</v>
      </c>
      <c r="M215" s="5" t="str">
        <f>TEXT(sales[[#This Row],[date]], "MMM")</f>
        <v>Jan</v>
      </c>
      <c r="N215" s="5" t="str">
        <f>TEXT(sales[[#This Row],[date]], "ddd")</f>
        <v>Fri</v>
      </c>
      <c r="O215" s="6">
        <v>0.55833333333333335</v>
      </c>
      <c r="P215" s="2" t="s">
        <v>19</v>
      </c>
      <c r="Q215" s="3">
        <v>139.26</v>
      </c>
      <c r="R215" s="7">
        <v>4.7600000000000003E-2</v>
      </c>
      <c r="S215" s="3">
        <v>6.96</v>
      </c>
      <c r="T215" s="4">
        <v>4.4000000000000004</v>
      </c>
      <c r="U215" s="3">
        <f>sales[[#This Row],[total]]-sales[[#This Row],[cogs]]</f>
        <v>6.960000000000008</v>
      </c>
    </row>
    <row r="216" spans="1:21" x14ac:dyDescent="0.3">
      <c r="A216" s="2" t="s">
        <v>236</v>
      </c>
      <c r="B216" s="2" t="s">
        <v>28</v>
      </c>
      <c r="C216" s="2" t="s">
        <v>29</v>
      </c>
      <c r="D216" s="2" t="s">
        <v>6</v>
      </c>
      <c r="E216" s="2" t="s">
        <v>7</v>
      </c>
      <c r="F216" s="2" t="s">
        <v>22</v>
      </c>
      <c r="G216" s="3">
        <v>29.61</v>
      </c>
      <c r="H216" s="5">
        <v>7</v>
      </c>
      <c r="I216" s="3">
        <v>10.36</v>
      </c>
      <c r="J216" s="3">
        <v>217.63</v>
      </c>
      <c r="K216" s="1">
        <v>43535</v>
      </c>
      <c r="L216" s="5">
        <f>YEAR(sales[[#This Row],[date]])</f>
        <v>2019</v>
      </c>
      <c r="M216" s="5" t="str">
        <f>TEXT(sales[[#This Row],[date]], "MMM")</f>
        <v>Mar</v>
      </c>
      <c r="N216" s="5" t="str">
        <f>TEXT(sales[[#This Row],[date]], "ddd")</f>
        <v>Mon</v>
      </c>
      <c r="O216" s="6">
        <v>0.66180555555555554</v>
      </c>
      <c r="P216" s="2" t="s">
        <v>15</v>
      </c>
      <c r="Q216" s="3">
        <v>207.27</v>
      </c>
      <c r="R216" s="7">
        <v>4.7600000000000003E-2</v>
      </c>
      <c r="S216" s="3">
        <v>10.36</v>
      </c>
      <c r="T216" s="4">
        <v>6.5</v>
      </c>
      <c r="U216" s="3">
        <f>sales[[#This Row],[total]]-sales[[#This Row],[cogs]]</f>
        <v>10.359999999999985</v>
      </c>
    </row>
    <row r="217" spans="1:21" x14ac:dyDescent="0.3">
      <c r="A217" s="2" t="s">
        <v>237</v>
      </c>
      <c r="B217" s="2" t="s">
        <v>4</v>
      </c>
      <c r="C217" s="2" t="s">
        <v>5</v>
      </c>
      <c r="D217" s="2" t="s">
        <v>13</v>
      </c>
      <c r="E217" s="2" t="s">
        <v>17</v>
      </c>
      <c r="F217" s="2" t="s">
        <v>18</v>
      </c>
      <c r="G217" s="3">
        <v>18.28</v>
      </c>
      <c r="H217" s="5">
        <v>1</v>
      </c>
      <c r="I217" s="3">
        <v>0.91</v>
      </c>
      <c r="J217" s="3">
        <v>19.190000000000001</v>
      </c>
      <c r="K217" s="1">
        <v>43546</v>
      </c>
      <c r="L217" s="5">
        <f>YEAR(sales[[#This Row],[date]])</f>
        <v>2019</v>
      </c>
      <c r="M217" s="5" t="str">
        <f>TEXT(sales[[#This Row],[date]], "MMM")</f>
        <v>Mar</v>
      </c>
      <c r="N217" s="5" t="str">
        <f>TEXT(sales[[#This Row],[date]], "ddd")</f>
        <v>Fri</v>
      </c>
      <c r="O217" s="6">
        <v>0.62847222222222221</v>
      </c>
      <c r="P217" s="2" t="s">
        <v>19</v>
      </c>
      <c r="Q217" s="3">
        <v>18.28</v>
      </c>
      <c r="R217" s="7">
        <v>4.7600000000000003E-2</v>
      </c>
      <c r="S217" s="3">
        <v>0.91</v>
      </c>
      <c r="T217" s="4">
        <v>8.3000000000000007</v>
      </c>
      <c r="U217" s="3">
        <f>sales[[#This Row],[total]]-sales[[#This Row],[cogs]]</f>
        <v>0.91000000000000014</v>
      </c>
    </row>
    <row r="218" spans="1:21" x14ac:dyDescent="0.3">
      <c r="A218" s="2" t="s">
        <v>238</v>
      </c>
      <c r="B218" s="2" t="s">
        <v>28</v>
      </c>
      <c r="C218" s="2" t="s">
        <v>29</v>
      </c>
      <c r="D218" s="2" t="s">
        <v>13</v>
      </c>
      <c r="E218" s="2" t="s">
        <v>7</v>
      </c>
      <c r="F218" s="2" t="s">
        <v>22</v>
      </c>
      <c r="G218" s="3">
        <v>24.77</v>
      </c>
      <c r="H218" s="5">
        <v>5</v>
      </c>
      <c r="I218" s="3">
        <v>6.19</v>
      </c>
      <c r="J218" s="3">
        <v>130.04</v>
      </c>
      <c r="K218" s="1">
        <v>43548</v>
      </c>
      <c r="L218" s="5">
        <f>YEAR(sales[[#This Row],[date]])</f>
        <v>2019</v>
      </c>
      <c r="M218" s="5" t="str">
        <f>TEXT(sales[[#This Row],[date]], "MMM")</f>
        <v>Mar</v>
      </c>
      <c r="N218" s="5" t="str">
        <f>TEXT(sales[[#This Row],[date]], "ddd")</f>
        <v>Sun</v>
      </c>
      <c r="O218" s="6">
        <v>0.76875000000000004</v>
      </c>
      <c r="P218" s="2" t="s">
        <v>15</v>
      </c>
      <c r="Q218" s="3">
        <v>123.85</v>
      </c>
      <c r="R218" s="7">
        <v>4.7600000000000003E-2</v>
      </c>
      <c r="S218" s="3">
        <v>6.19</v>
      </c>
      <c r="T218" s="4">
        <v>8.5</v>
      </c>
      <c r="U218" s="3">
        <f>sales[[#This Row],[total]]-sales[[#This Row],[cogs]]</f>
        <v>6.1899999999999977</v>
      </c>
    </row>
    <row r="219" spans="1:21" x14ac:dyDescent="0.3">
      <c r="A219" s="2" t="s">
        <v>239</v>
      </c>
      <c r="B219" s="2" t="s">
        <v>4</v>
      </c>
      <c r="C219" s="2" t="s">
        <v>5</v>
      </c>
      <c r="D219" s="2" t="s">
        <v>6</v>
      </c>
      <c r="E219" s="2" t="s">
        <v>7</v>
      </c>
      <c r="F219" s="2" t="s">
        <v>14</v>
      </c>
      <c r="G219" s="3">
        <v>94.64</v>
      </c>
      <c r="H219" s="5">
        <v>3</v>
      </c>
      <c r="I219" s="3">
        <v>14.2</v>
      </c>
      <c r="J219" s="3">
        <v>298.12</v>
      </c>
      <c r="K219" s="1">
        <v>43517</v>
      </c>
      <c r="L219" s="5">
        <f>YEAR(sales[[#This Row],[date]])</f>
        <v>2019</v>
      </c>
      <c r="M219" s="5" t="str">
        <f>TEXT(sales[[#This Row],[date]], "MMM")</f>
        <v>Feb</v>
      </c>
      <c r="N219" s="5" t="str">
        <f>TEXT(sales[[#This Row],[date]], "ddd")</f>
        <v>Thu</v>
      </c>
      <c r="O219" s="6">
        <v>0.70486111111111116</v>
      </c>
      <c r="P219" s="2" t="s">
        <v>15</v>
      </c>
      <c r="Q219" s="3">
        <v>283.92</v>
      </c>
      <c r="R219" s="7">
        <v>4.7600000000000003E-2</v>
      </c>
      <c r="S219" s="3">
        <v>14.2</v>
      </c>
      <c r="T219" s="4">
        <v>5.5</v>
      </c>
      <c r="U219" s="3">
        <f>sales[[#This Row],[total]]-sales[[#This Row],[cogs]]</f>
        <v>14.199999999999989</v>
      </c>
    </row>
    <row r="220" spans="1:21" x14ac:dyDescent="0.3">
      <c r="A220" s="2" t="s">
        <v>240</v>
      </c>
      <c r="B220" s="2" t="s">
        <v>28</v>
      </c>
      <c r="C220" s="2" t="s">
        <v>29</v>
      </c>
      <c r="D220" s="2" t="s">
        <v>13</v>
      </c>
      <c r="E220" s="2" t="s">
        <v>17</v>
      </c>
      <c r="F220" s="2" t="s">
        <v>32</v>
      </c>
      <c r="G220" s="3">
        <v>94.87</v>
      </c>
      <c r="H220" s="5">
        <v>8</v>
      </c>
      <c r="I220" s="3">
        <v>37.950000000000003</v>
      </c>
      <c r="J220" s="3">
        <v>796.91</v>
      </c>
      <c r="K220" s="1">
        <v>43508</v>
      </c>
      <c r="L220" s="5">
        <f>YEAR(sales[[#This Row],[date]])</f>
        <v>2019</v>
      </c>
      <c r="M220" s="5" t="str">
        <f>TEXT(sales[[#This Row],[date]], "MMM")</f>
        <v>Feb</v>
      </c>
      <c r="N220" s="5" t="str">
        <f>TEXT(sales[[#This Row],[date]], "ddd")</f>
        <v>Tue</v>
      </c>
      <c r="O220" s="6">
        <v>0.54027777777777775</v>
      </c>
      <c r="P220" s="2" t="s">
        <v>9</v>
      </c>
      <c r="Q220" s="3">
        <v>758.96</v>
      </c>
      <c r="R220" s="7">
        <v>4.7600000000000003E-2</v>
      </c>
      <c r="S220" s="3">
        <v>37.950000000000003</v>
      </c>
      <c r="T220" s="4">
        <v>8.6999999999999993</v>
      </c>
      <c r="U220" s="3">
        <f>sales[[#This Row],[total]]-sales[[#This Row],[cogs]]</f>
        <v>37.949999999999932</v>
      </c>
    </row>
    <row r="221" spans="1:21" x14ac:dyDescent="0.3">
      <c r="A221" s="2" t="s">
        <v>241</v>
      </c>
      <c r="B221" s="2" t="s">
        <v>28</v>
      </c>
      <c r="C221" s="2" t="s">
        <v>29</v>
      </c>
      <c r="D221" s="2" t="s">
        <v>13</v>
      </c>
      <c r="E221" s="2" t="s">
        <v>7</v>
      </c>
      <c r="F221" s="2" t="s">
        <v>30</v>
      </c>
      <c r="G221" s="3">
        <v>57.34</v>
      </c>
      <c r="H221" s="5">
        <v>3</v>
      </c>
      <c r="I221" s="3">
        <v>8.6</v>
      </c>
      <c r="J221" s="3">
        <v>180.62</v>
      </c>
      <c r="K221" s="1">
        <v>43534</v>
      </c>
      <c r="L221" s="5">
        <f>YEAR(sales[[#This Row],[date]])</f>
        <v>2019</v>
      </c>
      <c r="M221" s="5" t="str">
        <f>TEXT(sales[[#This Row],[date]], "MMM")</f>
        <v>Mar</v>
      </c>
      <c r="N221" s="5" t="str">
        <f>TEXT(sales[[#This Row],[date]], "ddd")</f>
        <v>Sun</v>
      </c>
      <c r="O221" s="6">
        <v>0.79097222222222219</v>
      </c>
      <c r="P221" s="2" t="s">
        <v>19</v>
      </c>
      <c r="Q221" s="3">
        <v>172.02</v>
      </c>
      <c r="R221" s="7">
        <v>4.7600000000000003E-2</v>
      </c>
      <c r="S221" s="3">
        <v>8.6</v>
      </c>
      <c r="T221" s="4">
        <v>7.9</v>
      </c>
      <c r="U221" s="3">
        <f>sales[[#This Row],[total]]-sales[[#This Row],[cogs]]</f>
        <v>8.5999999999999943</v>
      </c>
    </row>
    <row r="222" spans="1:21" x14ac:dyDescent="0.3">
      <c r="A222" s="2" t="s">
        <v>242</v>
      </c>
      <c r="B222" s="2" t="s">
        <v>28</v>
      </c>
      <c r="C222" s="2" t="s">
        <v>29</v>
      </c>
      <c r="D222" s="2" t="s">
        <v>13</v>
      </c>
      <c r="E222" s="2" t="s">
        <v>17</v>
      </c>
      <c r="F222" s="2" t="s">
        <v>14</v>
      </c>
      <c r="G222" s="3">
        <v>45.35</v>
      </c>
      <c r="H222" s="5">
        <v>6</v>
      </c>
      <c r="I222" s="3">
        <v>13.61</v>
      </c>
      <c r="J222" s="3">
        <v>285.70999999999998</v>
      </c>
      <c r="K222" s="1">
        <v>43496</v>
      </c>
      <c r="L222" s="5">
        <f>YEAR(sales[[#This Row],[date]])</f>
        <v>2019</v>
      </c>
      <c r="M222" s="5" t="str">
        <f>TEXT(sales[[#This Row],[date]], "MMM")</f>
        <v>Jan</v>
      </c>
      <c r="N222" s="5" t="str">
        <f>TEXT(sales[[#This Row],[date]], "ddd")</f>
        <v>Thu</v>
      </c>
      <c r="O222" s="6">
        <v>0.57222222222222219</v>
      </c>
      <c r="P222" s="2" t="s">
        <v>9</v>
      </c>
      <c r="Q222" s="3">
        <v>272.10000000000002</v>
      </c>
      <c r="R222" s="7">
        <v>4.7600000000000003E-2</v>
      </c>
      <c r="S222" s="3">
        <v>13.61</v>
      </c>
      <c r="T222" s="4">
        <v>6.1</v>
      </c>
      <c r="U222" s="3">
        <f>sales[[#This Row],[total]]-sales[[#This Row],[cogs]]</f>
        <v>13.609999999999957</v>
      </c>
    </row>
    <row r="223" spans="1:21" x14ac:dyDescent="0.3">
      <c r="A223" s="2" t="s">
        <v>243</v>
      </c>
      <c r="B223" s="2" t="s">
        <v>28</v>
      </c>
      <c r="C223" s="2" t="s">
        <v>29</v>
      </c>
      <c r="D223" s="2" t="s">
        <v>13</v>
      </c>
      <c r="E223" s="2" t="s">
        <v>17</v>
      </c>
      <c r="F223" s="2" t="s">
        <v>30</v>
      </c>
      <c r="G223" s="3">
        <v>62.08</v>
      </c>
      <c r="H223" s="5">
        <v>7</v>
      </c>
      <c r="I223" s="3">
        <v>21.73</v>
      </c>
      <c r="J223" s="3">
        <v>456.29</v>
      </c>
      <c r="K223" s="1">
        <v>43530</v>
      </c>
      <c r="L223" s="5">
        <f>YEAR(sales[[#This Row],[date]])</f>
        <v>2019</v>
      </c>
      <c r="M223" s="5" t="str">
        <f>TEXT(sales[[#This Row],[date]], "MMM")</f>
        <v>Mar</v>
      </c>
      <c r="N223" s="5" t="str">
        <f>TEXT(sales[[#This Row],[date]], "ddd")</f>
        <v>Wed</v>
      </c>
      <c r="O223" s="6">
        <v>0.57361111111111107</v>
      </c>
      <c r="P223" s="2" t="s">
        <v>9</v>
      </c>
      <c r="Q223" s="3">
        <v>434.56</v>
      </c>
      <c r="R223" s="7">
        <v>4.7600000000000003E-2</v>
      </c>
      <c r="S223" s="3">
        <v>21.73</v>
      </c>
      <c r="T223" s="4">
        <v>5.4</v>
      </c>
      <c r="U223" s="3">
        <f>sales[[#This Row],[total]]-sales[[#This Row],[cogs]]</f>
        <v>21.730000000000018</v>
      </c>
    </row>
    <row r="224" spans="1:21" x14ac:dyDescent="0.3">
      <c r="A224" s="2" t="s">
        <v>244</v>
      </c>
      <c r="B224" s="2" t="s">
        <v>11</v>
      </c>
      <c r="C224" s="2" t="s">
        <v>12</v>
      </c>
      <c r="D224" s="2" t="s">
        <v>13</v>
      </c>
      <c r="E224" s="2" t="s">
        <v>17</v>
      </c>
      <c r="F224" s="2" t="s">
        <v>14</v>
      </c>
      <c r="G224" s="3">
        <v>11.81</v>
      </c>
      <c r="H224" s="5">
        <v>5</v>
      </c>
      <c r="I224" s="3">
        <v>2.95</v>
      </c>
      <c r="J224" s="3">
        <v>62</v>
      </c>
      <c r="K224" s="1">
        <v>43513</v>
      </c>
      <c r="L224" s="5">
        <f>YEAR(sales[[#This Row],[date]])</f>
        <v>2019</v>
      </c>
      <c r="M224" s="5" t="str">
        <f>TEXT(sales[[#This Row],[date]], "MMM")</f>
        <v>Feb</v>
      </c>
      <c r="N224" s="5" t="str">
        <f>TEXT(sales[[#This Row],[date]], "ddd")</f>
        <v>Sun</v>
      </c>
      <c r="O224" s="6">
        <v>0.75416666666666665</v>
      </c>
      <c r="P224" s="2" t="s">
        <v>15</v>
      </c>
      <c r="Q224" s="3">
        <v>59.05</v>
      </c>
      <c r="R224" s="7">
        <v>4.7600000000000003E-2</v>
      </c>
      <c r="S224" s="3">
        <v>2.95</v>
      </c>
      <c r="T224" s="4">
        <v>9.4</v>
      </c>
      <c r="U224" s="3">
        <f>sales[[#This Row],[total]]-sales[[#This Row],[cogs]]</f>
        <v>2.9500000000000028</v>
      </c>
    </row>
    <row r="225" spans="1:21" x14ac:dyDescent="0.3">
      <c r="A225" s="2" t="s">
        <v>245</v>
      </c>
      <c r="B225" s="2" t="s">
        <v>11</v>
      </c>
      <c r="C225" s="2" t="s">
        <v>12</v>
      </c>
      <c r="D225" s="2" t="s">
        <v>6</v>
      </c>
      <c r="E225" s="2" t="s">
        <v>7</v>
      </c>
      <c r="F225" s="2" t="s">
        <v>32</v>
      </c>
      <c r="G225" s="3">
        <v>12.54</v>
      </c>
      <c r="H225" s="5">
        <v>1</v>
      </c>
      <c r="I225" s="3">
        <v>0.63</v>
      </c>
      <c r="J225" s="3">
        <v>13.17</v>
      </c>
      <c r="K225" s="1">
        <v>43517</v>
      </c>
      <c r="L225" s="5">
        <f>YEAR(sales[[#This Row],[date]])</f>
        <v>2019</v>
      </c>
      <c r="M225" s="5" t="str">
        <f>TEXT(sales[[#This Row],[date]], "MMM")</f>
        <v>Feb</v>
      </c>
      <c r="N225" s="5" t="str">
        <f>TEXT(sales[[#This Row],[date]], "ddd")</f>
        <v>Thu</v>
      </c>
      <c r="O225" s="6">
        <v>0.52638888888888891</v>
      </c>
      <c r="P225" s="2" t="s">
        <v>15</v>
      </c>
      <c r="Q225" s="3">
        <v>12.54</v>
      </c>
      <c r="R225" s="7">
        <v>4.7600000000000003E-2</v>
      </c>
      <c r="S225" s="3">
        <v>0.63</v>
      </c>
      <c r="T225" s="4">
        <v>8.1999999999999993</v>
      </c>
      <c r="U225" s="3">
        <f>sales[[#This Row],[total]]-sales[[#This Row],[cogs]]</f>
        <v>0.63000000000000078</v>
      </c>
    </row>
    <row r="226" spans="1:21" x14ac:dyDescent="0.3">
      <c r="A226" s="2" t="s">
        <v>246</v>
      </c>
      <c r="B226" s="2" t="s">
        <v>4</v>
      </c>
      <c r="C226" s="2" t="s">
        <v>5</v>
      </c>
      <c r="D226" s="2" t="s">
        <v>13</v>
      </c>
      <c r="E226" s="2" t="s">
        <v>17</v>
      </c>
      <c r="F226" s="2" t="s">
        <v>30</v>
      </c>
      <c r="G226" s="3">
        <v>43.25</v>
      </c>
      <c r="H226" s="5">
        <v>2</v>
      </c>
      <c r="I226" s="3">
        <v>4.33</v>
      </c>
      <c r="J226" s="3">
        <v>90.83</v>
      </c>
      <c r="K226" s="1">
        <v>43544</v>
      </c>
      <c r="L226" s="5">
        <f>YEAR(sales[[#This Row],[date]])</f>
        <v>2019</v>
      </c>
      <c r="M226" s="5" t="str">
        <f>TEXT(sales[[#This Row],[date]], "MMM")</f>
        <v>Mar</v>
      </c>
      <c r="N226" s="5" t="str">
        <f>TEXT(sales[[#This Row],[date]], "ddd")</f>
        <v>Wed</v>
      </c>
      <c r="O226" s="6">
        <v>0.66388888888888886</v>
      </c>
      <c r="P226" s="2" t="s">
        <v>15</v>
      </c>
      <c r="Q226" s="3">
        <v>86.5</v>
      </c>
      <c r="R226" s="7">
        <v>4.7600000000000003E-2</v>
      </c>
      <c r="S226" s="3">
        <v>4.33</v>
      </c>
      <c r="T226" s="4">
        <v>6.2</v>
      </c>
      <c r="U226" s="3">
        <f>sales[[#This Row],[total]]-sales[[#This Row],[cogs]]</f>
        <v>4.3299999999999983</v>
      </c>
    </row>
    <row r="227" spans="1:21" x14ac:dyDescent="0.3">
      <c r="A227" s="2" t="s">
        <v>247</v>
      </c>
      <c r="B227" s="2" t="s">
        <v>11</v>
      </c>
      <c r="C227" s="2" t="s">
        <v>12</v>
      </c>
      <c r="D227" s="2" t="s">
        <v>6</v>
      </c>
      <c r="E227" s="2" t="s">
        <v>7</v>
      </c>
      <c r="F227" s="2" t="s">
        <v>22</v>
      </c>
      <c r="G227" s="3">
        <v>87.16</v>
      </c>
      <c r="H227" s="5">
        <v>2</v>
      </c>
      <c r="I227" s="3">
        <v>8.7200000000000006</v>
      </c>
      <c r="J227" s="3">
        <v>183.04</v>
      </c>
      <c r="K227" s="1">
        <v>43476</v>
      </c>
      <c r="L227" s="5">
        <f>YEAR(sales[[#This Row],[date]])</f>
        <v>2019</v>
      </c>
      <c r="M227" s="5" t="str">
        <f>TEXT(sales[[#This Row],[date]], "MMM")</f>
        <v>Jan</v>
      </c>
      <c r="N227" s="5" t="str">
        <f>TEXT(sales[[#This Row],[date]], "ddd")</f>
        <v>Fri</v>
      </c>
      <c r="O227" s="6">
        <v>0.60347222222222219</v>
      </c>
      <c r="P227" s="2" t="s">
        <v>19</v>
      </c>
      <c r="Q227" s="3">
        <v>174.32</v>
      </c>
      <c r="R227" s="7">
        <v>4.7600000000000003E-2</v>
      </c>
      <c r="S227" s="3">
        <v>8.7200000000000006</v>
      </c>
      <c r="T227" s="4">
        <v>9.6999999999999993</v>
      </c>
      <c r="U227" s="3">
        <f>sales[[#This Row],[total]]-sales[[#This Row],[cogs]]</f>
        <v>8.7199999999999989</v>
      </c>
    </row>
    <row r="228" spans="1:21" x14ac:dyDescent="0.3">
      <c r="A228" s="2" t="s">
        <v>248</v>
      </c>
      <c r="B228" s="2" t="s">
        <v>28</v>
      </c>
      <c r="C228" s="2" t="s">
        <v>29</v>
      </c>
      <c r="D228" s="2" t="s">
        <v>6</v>
      </c>
      <c r="E228" s="2" t="s">
        <v>17</v>
      </c>
      <c r="F228" s="2" t="s">
        <v>8</v>
      </c>
      <c r="G228" s="3">
        <v>69.37</v>
      </c>
      <c r="H228" s="5">
        <v>9</v>
      </c>
      <c r="I228" s="3">
        <v>31.22</v>
      </c>
      <c r="J228" s="3">
        <v>655.55</v>
      </c>
      <c r="K228" s="1">
        <v>43491</v>
      </c>
      <c r="L228" s="5">
        <f>YEAR(sales[[#This Row],[date]])</f>
        <v>2019</v>
      </c>
      <c r="M228" s="5" t="str">
        <f>TEXT(sales[[#This Row],[date]], "MMM")</f>
        <v>Jan</v>
      </c>
      <c r="N228" s="5" t="str">
        <f>TEXT(sales[[#This Row],[date]], "ddd")</f>
        <v>Sat</v>
      </c>
      <c r="O228" s="6">
        <v>0.80138888888888893</v>
      </c>
      <c r="P228" s="2" t="s">
        <v>9</v>
      </c>
      <c r="Q228" s="3">
        <v>624.33000000000004</v>
      </c>
      <c r="R228" s="7">
        <v>4.7600000000000003E-2</v>
      </c>
      <c r="S228" s="3">
        <v>31.22</v>
      </c>
      <c r="T228" s="4">
        <v>4</v>
      </c>
      <c r="U228" s="3">
        <f>sales[[#This Row],[total]]-sales[[#This Row],[cogs]]</f>
        <v>31.219999999999914</v>
      </c>
    </row>
    <row r="229" spans="1:21" x14ac:dyDescent="0.3">
      <c r="A229" s="2" t="s">
        <v>249</v>
      </c>
      <c r="B229" s="2" t="s">
        <v>11</v>
      </c>
      <c r="C229" s="2" t="s">
        <v>12</v>
      </c>
      <c r="D229" s="2" t="s">
        <v>6</v>
      </c>
      <c r="E229" s="2" t="s">
        <v>17</v>
      </c>
      <c r="F229" s="2" t="s">
        <v>14</v>
      </c>
      <c r="G229" s="3">
        <v>37.06</v>
      </c>
      <c r="H229" s="5">
        <v>4</v>
      </c>
      <c r="I229" s="3">
        <v>7.41</v>
      </c>
      <c r="J229" s="3">
        <v>155.65</v>
      </c>
      <c r="K229" s="1">
        <v>43496</v>
      </c>
      <c r="L229" s="5">
        <f>YEAR(sales[[#This Row],[date]])</f>
        <v>2019</v>
      </c>
      <c r="M229" s="5" t="str">
        <f>TEXT(sales[[#This Row],[date]], "MMM")</f>
        <v>Jan</v>
      </c>
      <c r="N229" s="5" t="str">
        <f>TEXT(sales[[#This Row],[date]], "ddd")</f>
        <v>Thu</v>
      </c>
      <c r="O229" s="6">
        <v>0.68333333333333335</v>
      </c>
      <c r="P229" s="2" t="s">
        <v>9</v>
      </c>
      <c r="Q229" s="3">
        <v>148.24</v>
      </c>
      <c r="R229" s="7">
        <v>4.7600000000000003E-2</v>
      </c>
      <c r="S229" s="3">
        <v>7.41</v>
      </c>
      <c r="T229" s="4">
        <v>9.6999999999999993</v>
      </c>
      <c r="U229" s="3">
        <f>sales[[#This Row],[total]]-sales[[#This Row],[cogs]]</f>
        <v>7.4099999999999966</v>
      </c>
    </row>
    <row r="230" spans="1:21" x14ac:dyDescent="0.3">
      <c r="A230" s="2" t="s">
        <v>250</v>
      </c>
      <c r="B230" s="2" t="s">
        <v>28</v>
      </c>
      <c r="C230" s="2" t="s">
        <v>29</v>
      </c>
      <c r="D230" s="2" t="s">
        <v>6</v>
      </c>
      <c r="E230" s="2" t="s">
        <v>7</v>
      </c>
      <c r="F230" s="2" t="s">
        <v>14</v>
      </c>
      <c r="G230" s="3">
        <v>90.7</v>
      </c>
      <c r="H230" s="5">
        <v>6</v>
      </c>
      <c r="I230" s="3">
        <v>27.21</v>
      </c>
      <c r="J230" s="3">
        <v>571.41</v>
      </c>
      <c r="K230" s="1">
        <v>43522</v>
      </c>
      <c r="L230" s="5">
        <f>YEAR(sales[[#This Row],[date]])</f>
        <v>2019</v>
      </c>
      <c r="M230" s="5" t="str">
        <f>TEXT(sales[[#This Row],[date]], "MMM")</f>
        <v>Feb</v>
      </c>
      <c r="N230" s="5" t="str">
        <f>TEXT(sales[[#This Row],[date]], "ddd")</f>
        <v>Tue</v>
      </c>
      <c r="O230" s="6">
        <v>0.45277777777777778</v>
      </c>
      <c r="P230" s="2" t="s">
        <v>15</v>
      </c>
      <c r="Q230" s="3">
        <v>544.20000000000005</v>
      </c>
      <c r="R230" s="7">
        <v>4.7600000000000003E-2</v>
      </c>
      <c r="S230" s="3">
        <v>27.21</v>
      </c>
      <c r="T230" s="4">
        <v>5.3</v>
      </c>
      <c r="U230" s="3">
        <f>sales[[#This Row],[total]]-sales[[#This Row],[cogs]]</f>
        <v>27.209999999999923</v>
      </c>
    </row>
    <row r="231" spans="1:21" x14ac:dyDescent="0.3">
      <c r="A231" s="2" t="s">
        <v>251</v>
      </c>
      <c r="B231" s="2" t="s">
        <v>4</v>
      </c>
      <c r="C231" s="2" t="s">
        <v>5</v>
      </c>
      <c r="D231" s="2" t="s">
        <v>13</v>
      </c>
      <c r="E231" s="2" t="s">
        <v>7</v>
      </c>
      <c r="F231" s="2" t="s">
        <v>18</v>
      </c>
      <c r="G231" s="3">
        <v>63.42</v>
      </c>
      <c r="H231" s="5">
        <v>8</v>
      </c>
      <c r="I231" s="3">
        <v>25.37</v>
      </c>
      <c r="J231" s="3">
        <v>532.73</v>
      </c>
      <c r="K231" s="1">
        <v>43535</v>
      </c>
      <c r="L231" s="5">
        <f>YEAR(sales[[#This Row],[date]])</f>
        <v>2019</v>
      </c>
      <c r="M231" s="5" t="str">
        <f>TEXT(sales[[#This Row],[date]], "MMM")</f>
        <v>Mar</v>
      </c>
      <c r="N231" s="5" t="str">
        <f>TEXT(sales[[#This Row],[date]], "ddd")</f>
        <v>Mon</v>
      </c>
      <c r="O231" s="6">
        <v>0.53819444444444442</v>
      </c>
      <c r="P231" s="2" t="s">
        <v>9</v>
      </c>
      <c r="Q231" s="3">
        <v>507.36</v>
      </c>
      <c r="R231" s="7">
        <v>4.7600000000000003E-2</v>
      </c>
      <c r="S231" s="3">
        <v>25.37</v>
      </c>
      <c r="T231" s="4">
        <v>7.4</v>
      </c>
      <c r="U231" s="3">
        <f>sales[[#This Row],[total]]-sales[[#This Row],[cogs]]</f>
        <v>25.370000000000005</v>
      </c>
    </row>
    <row r="232" spans="1:21" x14ac:dyDescent="0.3">
      <c r="A232" s="2" t="s">
        <v>252</v>
      </c>
      <c r="B232" s="2" t="s">
        <v>28</v>
      </c>
      <c r="C232" s="2" t="s">
        <v>29</v>
      </c>
      <c r="D232" s="2" t="s">
        <v>13</v>
      </c>
      <c r="E232" s="2" t="s">
        <v>7</v>
      </c>
      <c r="F232" s="2" t="s">
        <v>32</v>
      </c>
      <c r="G232" s="3">
        <v>81.37</v>
      </c>
      <c r="H232" s="5">
        <v>2</v>
      </c>
      <c r="I232" s="3">
        <v>8.14</v>
      </c>
      <c r="J232" s="3">
        <v>170.88</v>
      </c>
      <c r="K232" s="1">
        <v>43491</v>
      </c>
      <c r="L232" s="5">
        <f>YEAR(sales[[#This Row],[date]])</f>
        <v>2019</v>
      </c>
      <c r="M232" s="5" t="str">
        <f>TEXT(sales[[#This Row],[date]], "MMM")</f>
        <v>Jan</v>
      </c>
      <c r="N232" s="5" t="str">
        <f>TEXT(sales[[#This Row],[date]], "ddd")</f>
        <v>Sat</v>
      </c>
      <c r="O232" s="6">
        <v>0.81111111111111112</v>
      </c>
      <c r="P232" s="2" t="s">
        <v>15</v>
      </c>
      <c r="Q232" s="3">
        <v>162.74</v>
      </c>
      <c r="R232" s="7">
        <v>4.7600000000000003E-2</v>
      </c>
      <c r="S232" s="3">
        <v>8.14</v>
      </c>
      <c r="T232" s="4">
        <v>6.5</v>
      </c>
      <c r="U232" s="3">
        <f>sales[[#This Row],[total]]-sales[[#This Row],[cogs]]</f>
        <v>8.1399999999999864</v>
      </c>
    </row>
    <row r="233" spans="1:21" x14ac:dyDescent="0.3">
      <c r="A233" s="2" t="s">
        <v>253</v>
      </c>
      <c r="B233" s="2" t="s">
        <v>28</v>
      </c>
      <c r="C233" s="2" t="s">
        <v>29</v>
      </c>
      <c r="D233" s="2" t="s">
        <v>6</v>
      </c>
      <c r="E233" s="2" t="s">
        <v>7</v>
      </c>
      <c r="F233" s="2" t="s">
        <v>14</v>
      </c>
      <c r="G233" s="3">
        <v>10.59</v>
      </c>
      <c r="H233" s="5">
        <v>3</v>
      </c>
      <c r="I233" s="3">
        <v>1.59</v>
      </c>
      <c r="J233" s="3">
        <v>33.36</v>
      </c>
      <c r="K233" s="1">
        <v>43536</v>
      </c>
      <c r="L233" s="5">
        <f>YEAR(sales[[#This Row],[date]])</f>
        <v>2019</v>
      </c>
      <c r="M233" s="5" t="str">
        <f>TEXT(sales[[#This Row],[date]], "MMM")</f>
        <v>Mar</v>
      </c>
      <c r="N233" s="5" t="str">
        <f>TEXT(sales[[#This Row],[date]], "ddd")</f>
        <v>Tue</v>
      </c>
      <c r="O233" s="6">
        <v>0.57777777777777772</v>
      </c>
      <c r="P233" s="2" t="s">
        <v>19</v>
      </c>
      <c r="Q233" s="3">
        <v>31.77</v>
      </c>
      <c r="R233" s="7">
        <v>4.7600000000000003E-2</v>
      </c>
      <c r="S233" s="3">
        <v>1.59</v>
      </c>
      <c r="T233" s="4">
        <v>8.6999999999999993</v>
      </c>
      <c r="U233" s="3">
        <f>sales[[#This Row],[total]]-sales[[#This Row],[cogs]]</f>
        <v>1.5899999999999999</v>
      </c>
    </row>
    <row r="234" spans="1:21" x14ac:dyDescent="0.3">
      <c r="A234" s="2" t="s">
        <v>254</v>
      </c>
      <c r="B234" s="2" t="s">
        <v>28</v>
      </c>
      <c r="C234" s="2" t="s">
        <v>29</v>
      </c>
      <c r="D234" s="2" t="s">
        <v>13</v>
      </c>
      <c r="E234" s="2" t="s">
        <v>7</v>
      </c>
      <c r="F234" s="2" t="s">
        <v>8</v>
      </c>
      <c r="G234" s="3">
        <v>84.09</v>
      </c>
      <c r="H234" s="5">
        <v>9</v>
      </c>
      <c r="I234" s="3">
        <v>37.840000000000003</v>
      </c>
      <c r="J234" s="3">
        <v>794.65</v>
      </c>
      <c r="K234" s="1">
        <v>43507</v>
      </c>
      <c r="L234" s="5">
        <f>YEAR(sales[[#This Row],[date]])</f>
        <v>2019</v>
      </c>
      <c r="M234" s="5" t="str">
        <f>TEXT(sales[[#This Row],[date]], "MMM")</f>
        <v>Feb</v>
      </c>
      <c r="N234" s="5" t="str">
        <f>TEXT(sales[[#This Row],[date]], "ddd")</f>
        <v>Mon</v>
      </c>
      <c r="O234" s="6">
        <v>0.45416666666666666</v>
      </c>
      <c r="P234" s="2" t="s">
        <v>15</v>
      </c>
      <c r="Q234" s="3">
        <v>756.81</v>
      </c>
      <c r="R234" s="7">
        <v>4.7600000000000003E-2</v>
      </c>
      <c r="S234" s="3">
        <v>37.840000000000003</v>
      </c>
      <c r="T234" s="4">
        <v>8</v>
      </c>
      <c r="U234" s="3">
        <f>sales[[#This Row],[total]]-sales[[#This Row],[cogs]]</f>
        <v>37.840000000000032</v>
      </c>
    </row>
    <row r="235" spans="1:21" x14ac:dyDescent="0.3">
      <c r="A235" s="2" t="s">
        <v>255</v>
      </c>
      <c r="B235" s="2" t="s">
        <v>28</v>
      </c>
      <c r="C235" s="2" t="s">
        <v>29</v>
      </c>
      <c r="D235" s="2" t="s">
        <v>6</v>
      </c>
      <c r="E235" s="2" t="s">
        <v>17</v>
      </c>
      <c r="F235" s="2" t="s">
        <v>32</v>
      </c>
      <c r="G235" s="3">
        <v>73.819999999999993</v>
      </c>
      <c r="H235" s="5">
        <v>4</v>
      </c>
      <c r="I235" s="3">
        <v>14.76</v>
      </c>
      <c r="J235" s="3">
        <v>310.04000000000002</v>
      </c>
      <c r="K235" s="1">
        <v>43517</v>
      </c>
      <c r="L235" s="5">
        <f>YEAR(sales[[#This Row],[date]])</f>
        <v>2019</v>
      </c>
      <c r="M235" s="5" t="str">
        <f>TEXT(sales[[#This Row],[date]], "MMM")</f>
        <v>Feb</v>
      </c>
      <c r="N235" s="5" t="str">
        <f>TEXT(sales[[#This Row],[date]], "ddd")</f>
        <v>Thu</v>
      </c>
      <c r="O235" s="6">
        <v>0.77152777777777781</v>
      </c>
      <c r="P235" s="2" t="s">
        <v>15</v>
      </c>
      <c r="Q235" s="3">
        <v>295.27999999999997</v>
      </c>
      <c r="R235" s="7">
        <v>4.7600000000000003E-2</v>
      </c>
      <c r="S235" s="3">
        <v>14.76</v>
      </c>
      <c r="T235" s="4">
        <v>6.7</v>
      </c>
      <c r="U235" s="3">
        <f>sales[[#This Row],[total]]-sales[[#This Row],[cogs]]</f>
        <v>14.760000000000048</v>
      </c>
    </row>
    <row r="236" spans="1:21" x14ac:dyDescent="0.3">
      <c r="A236" s="2" t="s">
        <v>256</v>
      </c>
      <c r="B236" s="2" t="s">
        <v>4</v>
      </c>
      <c r="C236" s="2" t="s">
        <v>5</v>
      </c>
      <c r="D236" s="2" t="s">
        <v>6</v>
      </c>
      <c r="E236" s="2" t="s">
        <v>17</v>
      </c>
      <c r="F236" s="2" t="s">
        <v>8</v>
      </c>
      <c r="G236" s="3">
        <v>51.94</v>
      </c>
      <c r="H236" s="5">
        <v>10</v>
      </c>
      <c r="I236" s="3">
        <v>25.97</v>
      </c>
      <c r="J236" s="3">
        <v>545.37</v>
      </c>
      <c r="K236" s="1">
        <v>43533</v>
      </c>
      <c r="L236" s="5">
        <f>YEAR(sales[[#This Row],[date]])</f>
        <v>2019</v>
      </c>
      <c r="M236" s="5" t="str">
        <f>TEXT(sales[[#This Row],[date]], "MMM")</f>
        <v>Mar</v>
      </c>
      <c r="N236" s="5" t="str">
        <f>TEXT(sales[[#This Row],[date]], "ddd")</f>
        <v>Sat</v>
      </c>
      <c r="O236" s="6">
        <v>0.76666666666666672</v>
      </c>
      <c r="P236" s="2" t="s">
        <v>9</v>
      </c>
      <c r="Q236" s="3">
        <v>519.4</v>
      </c>
      <c r="R236" s="7">
        <v>4.7600000000000003E-2</v>
      </c>
      <c r="S236" s="3">
        <v>25.97</v>
      </c>
      <c r="T236" s="4">
        <v>6.5</v>
      </c>
      <c r="U236" s="3">
        <f>sales[[#This Row],[total]]-sales[[#This Row],[cogs]]</f>
        <v>25.970000000000027</v>
      </c>
    </row>
    <row r="237" spans="1:21" x14ac:dyDescent="0.3">
      <c r="A237" s="2" t="s">
        <v>257</v>
      </c>
      <c r="B237" s="2" t="s">
        <v>4</v>
      </c>
      <c r="C237" s="2" t="s">
        <v>5</v>
      </c>
      <c r="D237" s="2" t="s">
        <v>13</v>
      </c>
      <c r="E237" s="2" t="s">
        <v>7</v>
      </c>
      <c r="F237" s="2" t="s">
        <v>22</v>
      </c>
      <c r="G237" s="3">
        <v>93.14</v>
      </c>
      <c r="H237" s="5">
        <v>2</v>
      </c>
      <c r="I237" s="3">
        <v>9.31</v>
      </c>
      <c r="J237" s="3">
        <v>195.59</v>
      </c>
      <c r="K237" s="1">
        <v>43485</v>
      </c>
      <c r="L237" s="5">
        <f>YEAR(sales[[#This Row],[date]])</f>
        <v>2019</v>
      </c>
      <c r="M237" s="5" t="str">
        <f>TEXT(sales[[#This Row],[date]], "MMM")</f>
        <v>Jan</v>
      </c>
      <c r="N237" s="5" t="str">
        <f>TEXT(sales[[#This Row],[date]], "ddd")</f>
        <v>Sun</v>
      </c>
      <c r="O237" s="6">
        <v>0.75624999999999998</v>
      </c>
      <c r="P237" s="2" t="s">
        <v>9</v>
      </c>
      <c r="Q237" s="3">
        <v>186.28</v>
      </c>
      <c r="R237" s="7">
        <v>4.7600000000000003E-2</v>
      </c>
      <c r="S237" s="3">
        <v>9.31</v>
      </c>
      <c r="T237" s="4">
        <v>4.0999999999999996</v>
      </c>
      <c r="U237" s="3">
        <f>sales[[#This Row],[total]]-sales[[#This Row],[cogs]]</f>
        <v>9.3100000000000023</v>
      </c>
    </row>
    <row r="238" spans="1:21" x14ac:dyDescent="0.3">
      <c r="A238" s="2" t="s">
        <v>258</v>
      </c>
      <c r="B238" s="2" t="s">
        <v>11</v>
      </c>
      <c r="C238" s="2" t="s">
        <v>12</v>
      </c>
      <c r="D238" s="2" t="s">
        <v>13</v>
      </c>
      <c r="E238" s="2" t="s">
        <v>17</v>
      </c>
      <c r="F238" s="2" t="s">
        <v>8</v>
      </c>
      <c r="G238" s="3">
        <v>17.41</v>
      </c>
      <c r="H238" s="5">
        <v>5</v>
      </c>
      <c r="I238" s="3">
        <v>4.3499999999999996</v>
      </c>
      <c r="J238" s="3">
        <v>91.4</v>
      </c>
      <c r="K238" s="1">
        <v>43493</v>
      </c>
      <c r="L238" s="5">
        <f>YEAR(sales[[#This Row],[date]])</f>
        <v>2019</v>
      </c>
      <c r="M238" s="5" t="str">
        <f>TEXT(sales[[#This Row],[date]], "MMM")</f>
        <v>Jan</v>
      </c>
      <c r="N238" s="5" t="str">
        <f>TEXT(sales[[#This Row],[date]], "ddd")</f>
        <v>Mon</v>
      </c>
      <c r="O238" s="6">
        <v>0.63611111111111107</v>
      </c>
      <c r="P238" s="2" t="s">
        <v>19</v>
      </c>
      <c r="Q238" s="3">
        <v>87.05</v>
      </c>
      <c r="R238" s="7">
        <v>4.7600000000000003E-2</v>
      </c>
      <c r="S238" s="3">
        <v>4.3499999999999996</v>
      </c>
      <c r="T238" s="4">
        <v>4.9000000000000004</v>
      </c>
      <c r="U238" s="3">
        <f>sales[[#This Row],[total]]-sales[[#This Row],[cogs]]</f>
        <v>4.3500000000000085</v>
      </c>
    </row>
    <row r="239" spans="1:21" x14ac:dyDescent="0.3">
      <c r="A239" s="2" t="s">
        <v>259</v>
      </c>
      <c r="B239" s="2" t="s">
        <v>11</v>
      </c>
      <c r="C239" s="2" t="s">
        <v>12</v>
      </c>
      <c r="D239" s="2" t="s">
        <v>6</v>
      </c>
      <c r="E239" s="2" t="s">
        <v>7</v>
      </c>
      <c r="F239" s="2" t="s">
        <v>32</v>
      </c>
      <c r="G239" s="3">
        <v>44.22</v>
      </c>
      <c r="H239" s="5">
        <v>5</v>
      </c>
      <c r="I239" s="3">
        <v>11.06</v>
      </c>
      <c r="J239" s="3">
        <v>232.16</v>
      </c>
      <c r="K239" s="1">
        <v>43529</v>
      </c>
      <c r="L239" s="5">
        <f>YEAR(sales[[#This Row],[date]])</f>
        <v>2019</v>
      </c>
      <c r="M239" s="5" t="str">
        <f>TEXT(sales[[#This Row],[date]], "MMM")</f>
        <v>Mar</v>
      </c>
      <c r="N239" s="5" t="str">
        <f>TEXT(sales[[#This Row],[date]], "ddd")</f>
        <v>Tue</v>
      </c>
      <c r="O239" s="6">
        <v>0.71319444444444446</v>
      </c>
      <c r="P239" s="2" t="s">
        <v>19</v>
      </c>
      <c r="Q239" s="3">
        <v>221.1</v>
      </c>
      <c r="R239" s="7">
        <v>4.7600000000000003E-2</v>
      </c>
      <c r="S239" s="3">
        <v>11.06</v>
      </c>
      <c r="T239" s="4">
        <v>8.6</v>
      </c>
      <c r="U239" s="3">
        <f>sales[[#This Row],[total]]-sales[[#This Row],[cogs]]</f>
        <v>11.060000000000002</v>
      </c>
    </row>
    <row r="240" spans="1:21" x14ac:dyDescent="0.3">
      <c r="A240" s="2" t="s">
        <v>260</v>
      </c>
      <c r="B240" s="2" t="s">
        <v>28</v>
      </c>
      <c r="C240" s="2" t="s">
        <v>29</v>
      </c>
      <c r="D240" s="2" t="s">
        <v>6</v>
      </c>
      <c r="E240" s="2" t="s">
        <v>7</v>
      </c>
      <c r="F240" s="2" t="s">
        <v>14</v>
      </c>
      <c r="G240" s="3">
        <v>13.22</v>
      </c>
      <c r="H240" s="5">
        <v>5</v>
      </c>
      <c r="I240" s="3">
        <v>3.31</v>
      </c>
      <c r="J240" s="3">
        <v>69.41</v>
      </c>
      <c r="K240" s="1">
        <v>43526</v>
      </c>
      <c r="L240" s="5">
        <f>YEAR(sales[[#This Row],[date]])</f>
        <v>2019</v>
      </c>
      <c r="M240" s="5" t="str">
        <f>TEXT(sales[[#This Row],[date]], "MMM")</f>
        <v>Mar</v>
      </c>
      <c r="N240" s="5" t="str">
        <f>TEXT(sales[[#This Row],[date]], "ddd")</f>
        <v>Sat</v>
      </c>
      <c r="O240" s="6">
        <v>0.80972222222222223</v>
      </c>
      <c r="P240" s="2" t="s">
        <v>15</v>
      </c>
      <c r="Q240" s="3">
        <v>66.099999999999994</v>
      </c>
      <c r="R240" s="7">
        <v>4.7600000000000003E-2</v>
      </c>
      <c r="S240" s="3">
        <v>3.31</v>
      </c>
      <c r="T240" s="4">
        <v>4.3</v>
      </c>
      <c r="U240" s="3">
        <f>sales[[#This Row],[total]]-sales[[#This Row],[cogs]]</f>
        <v>3.3100000000000023</v>
      </c>
    </row>
    <row r="241" spans="1:21" x14ac:dyDescent="0.3">
      <c r="A241" s="2" t="s">
        <v>261</v>
      </c>
      <c r="B241" s="2" t="s">
        <v>4</v>
      </c>
      <c r="C241" s="2" t="s">
        <v>5</v>
      </c>
      <c r="D241" s="2" t="s">
        <v>13</v>
      </c>
      <c r="E241" s="2" t="s">
        <v>17</v>
      </c>
      <c r="F241" s="2" t="s">
        <v>32</v>
      </c>
      <c r="G241" s="3">
        <v>89.69</v>
      </c>
      <c r="H241" s="5">
        <v>1</v>
      </c>
      <c r="I241" s="3">
        <v>4.4800000000000004</v>
      </c>
      <c r="J241" s="3">
        <v>94.17</v>
      </c>
      <c r="K241" s="1">
        <v>43476</v>
      </c>
      <c r="L241" s="5">
        <f>YEAR(sales[[#This Row],[date]])</f>
        <v>2019</v>
      </c>
      <c r="M241" s="5" t="str">
        <f>TEXT(sales[[#This Row],[date]], "MMM")</f>
        <v>Jan</v>
      </c>
      <c r="N241" s="5" t="str">
        <f>TEXT(sales[[#This Row],[date]], "ddd")</f>
        <v>Fri</v>
      </c>
      <c r="O241" s="6">
        <v>0.47222222222222221</v>
      </c>
      <c r="P241" s="2" t="s">
        <v>9</v>
      </c>
      <c r="Q241" s="3">
        <v>89.69</v>
      </c>
      <c r="R241" s="7">
        <v>4.7600000000000003E-2</v>
      </c>
      <c r="S241" s="3">
        <v>4.4800000000000004</v>
      </c>
      <c r="T241" s="4">
        <v>4.9000000000000004</v>
      </c>
      <c r="U241" s="3">
        <f>sales[[#This Row],[total]]-sales[[#This Row],[cogs]]</f>
        <v>4.480000000000004</v>
      </c>
    </row>
    <row r="242" spans="1:21" x14ac:dyDescent="0.3">
      <c r="A242" s="2" t="s">
        <v>262</v>
      </c>
      <c r="B242" s="2" t="s">
        <v>4</v>
      </c>
      <c r="C242" s="2" t="s">
        <v>5</v>
      </c>
      <c r="D242" s="2" t="s">
        <v>13</v>
      </c>
      <c r="E242" s="2" t="s">
        <v>17</v>
      </c>
      <c r="F242" s="2" t="s">
        <v>30</v>
      </c>
      <c r="G242" s="3">
        <v>24.94</v>
      </c>
      <c r="H242" s="5">
        <v>9</v>
      </c>
      <c r="I242" s="3">
        <v>11.22</v>
      </c>
      <c r="J242" s="3">
        <v>235.68</v>
      </c>
      <c r="K242" s="1">
        <v>43476</v>
      </c>
      <c r="L242" s="5">
        <f>YEAR(sales[[#This Row],[date]])</f>
        <v>2019</v>
      </c>
      <c r="M242" s="5" t="str">
        <f>TEXT(sales[[#This Row],[date]], "MMM")</f>
        <v>Jan</v>
      </c>
      <c r="N242" s="5" t="str">
        <f>TEXT(sales[[#This Row],[date]], "ddd")</f>
        <v>Fri</v>
      </c>
      <c r="O242" s="6">
        <v>0.7006944444444444</v>
      </c>
      <c r="P242" s="2" t="s">
        <v>19</v>
      </c>
      <c r="Q242" s="3">
        <v>224.46</v>
      </c>
      <c r="R242" s="7">
        <v>4.7600000000000003E-2</v>
      </c>
      <c r="S242" s="3">
        <v>11.22</v>
      </c>
      <c r="T242" s="4">
        <v>5.6</v>
      </c>
      <c r="U242" s="3">
        <f>sales[[#This Row],[total]]-sales[[#This Row],[cogs]]</f>
        <v>11.219999999999999</v>
      </c>
    </row>
    <row r="243" spans="1:21" x14ac:dyDescent="0.3">
      <c r="A243" s="2" t="s">
        <v>263</v>
      </c>
      <c r="B243" s="2" t="s">
        <v>4</v>
      </c>
      <c r="C243" s="2" t="s">
        <v>5</v>
      </c>
      <c r="D243" s="2" t="s">
        <v>13</v>
      </c>
      <c r="E243" s="2" t="s">
        <v>17</v>
      </c>
      <c r="F243" s="2" t="s">
        <v>8</v>
      </c>
      <c r="G243" s="3">
        <v>59.77</v>
      </c>
      <c r="H243" s="5">
        <v>2</v>
      </c>
      <c r="I243" s="3">
        <v>5.98</v>
      </c>
      <c r="J243" s="3">
        <v>125.52</v>
      </c>
      <c r="K243" s="1">
        <v>43535</v>
      </c>
      <c r="L243" s="5">
        <f>YEAR(sales[[#This Row],[date]])</f>
        <v>2019</v>
      </c>
      <c r="M243" s="5" t="str">
        <f>TEXT(sales[[#This Row],[date]], "MMM")</f>
        <v>Mar</v>
      </c>
      <c r="N243" s="5" t="str">
        <f>TEXT(sales[[#This Row],[date]], "ddd")</f>
        <v>Mon</v>
      </c>
      <c r="O243" s="6">
        <v>0.50069444444444444</v>
      </c>
      <c r="P243" s="2" t="s">
        <v>19</v>
      </c>
      <c r="Q243" s="3">
        <v>119.54</v>
      </c>
      <c r="R243" s="7">
        <v>4.7600000000000003E-2</v>
      </c>
      <c r="S243" s="3">
        <v>5.98</v>
      </c>
      <c r="T243" s="4">
        <v>5.8</v>
      </c>
      <c r="U243" s="3">
        <f>sales[[#This Row],[total]]-sales[[#This Row],[cogs]]</f>
        <v>5.9799999999999898</v>
      </c>
    </row>
    <row r="244" spans="1:21" x14ac:dyDescent="0.3">
      <c r="A244" s="2" t="s">
        <v>264</v>
      </c>
      <c r="B244" s="2" t="s">
        <v>11</v>
      </c>
      <c r="C244" s="2" t="s">
        <v>12</v>
      </c>
      <c r="D244" s="2" t="s">
        <v>6</v>
      </c>
      <c r="E244" s="2" t="s">
        <v>17</v>
      </c>
      <c r="F244" s="2" t="s">
        <v>32</v>
      </c>
      <c r="G244" s="3">
        <v>93.2</v>
      </c>
      <c r="H244" s="5">
        <v>2</v>
      </c>
      <c r="I244" s="3">
        <v>9.32</v>
      </c>
      <c r="J244" s="3">
        <v>195.72</v>
      </c>
      <c r="K244" s="1">
        <v>43524</v>
      </c>
      <c r="L244" s="5">
        <f>YEAR(sales[[#This Row],[date]])</f>
        <v>2019</v>
      </c>
      <c r="M244" s="5" t="str">
        <f>TEXT(sales[[#This Row],[date]], "MMM")</f>
        <v>Feb</v>
      </c>
      <c r="N244" s="5" t="str">
        <f>TEXT(sales[[#This Row],[date]], "ddd")</f>
        <v>Thu</v>
      </c>
      <c r="O244" s="6">
        <v>0.77569444444444446</v>
      </c>
      <c r="P244" s="2" t="s">
        <v>19</v>
      </c>
      <c r="Q244" s="3">
        <v>186.4</v>
      </c>
      <c r="R244" s="7">
        <v>4.7600000000000003E-2</v>
      </c>
      <c r="S244" s="3">
        <v>9.32</v>
      </c>
      <c r="T244" s="4">
        <v>6</v>
      </c>
      <c r="U244" s="3">
        <f>sales[[#This Row],[total]]-sales[[#This Row],[cogs]]</f>
        <v>9.3199999999999932</v>
      </c>
    </row>
    <row r="245" spans="1:21" x14ac:dyDescent="0.3">
      <c r="A245" s="2" t="s">
        <v>265</v>
      </c>
      <c r="B245" s="2" t="s">
        <v>4</v>
      </c>
      <c r="C245" s="2" t="s">
        <v>5</v>
      </c>
      <c r="D245" s="2" t="s">
        <v>6</v>
      </c>
      <c r="E245" s="2" t="s">
        <v>17</v>
      </c>
      <c r="F245" s="2" t="s">
        <v>18</v>
      </c>
      <c r="G245" s="3">
        <v>62.65</v>
      </c>
      <c r="H245" s="5">
        <v>4</v>
      </c>
      <c r="I245" s="3">
        <v>12.53</v>
      </c>
      <c r="J245" s="3">
        <v>263.13</v>
      </c>
      <c r="K245" s="1">
        <v>43470</v>
      </c>
      <c r="L245" s="5">
        <f>YEAR(sales[[#This Row],[date]])</f>
        <v>2019</v>
      </c>
      <c r="M245" s="5" t="str">
        <f>TEXT(sales[[#This Row],[date]], "MMM")</f>
        <v>Jan</v>
      </c>
      <c r="N245" s="5" t="str">
        <f>TEXT(sales[[#This Row],[date]], "ddd")</f>
        <v>Sat</v>
      </c>
      <c r="O245" s="6">
        <v>0.47569444444444442</v>
      </c>
      <c r="P245" s="2" t="s">
        <v>15</v>
      </c>
      <c r="Q245" s="3">
        <v>250.6</v>
      </c>
      <c r="R245" s="7">
        <v>4.7600000000000003E-2</v>
      </c>
      <c r="S245" s="3">
        <v>12.53</v>
      </c>
      <c r="T245" s="4">
        <v>4.2</v>
      </c>
      <c r="U245" s="3">
        <f>sales[[#This Row],[total]]-sales[[#This Row],[cogs]]</f>
        <v>12.530000000000001</v>
      </c>
    </row>
    <row r="246" spans="1:21" x14ac:dyDescent="0.3">
      <c r="A246" s="2" t="s">
        <v>266</v>
      </c>
      <c r="B246" s="2" t="s">
        <v>28</v>
      </c>
      <c r="C246" s="2" t="s">
        <v>29</v>
      </c>
      <c r="D246" s="2" t="s">
        <v>13</v>
      </c>
      <c r="E246" s="2" t="s">
        <v>17</v>
      </c>
      <c r="F246" s="2" t="s">
        <v>18</v>
      </c>
      <c r="G246" s="3">
        <v>93.87</v>
      </c>
      <c r="H246" s="5">
        <v>8</v>
      </c>
      <c r="I246" s="3">
        <v>37.549999999999997</v>
      </c>
      <c r="J246" s="3">
        <v>788.51</v>
      </c>
      <c r="K246" s="1">
        <v>43498</v>
      </c>
      <c r="L246" s="5">
        <f>YEAR(sales[[#This Row],[date]])</f>
        <v>2019</v>
      </c>
      <c r="M246" s="5" t="str">
        <f>TEXT(sales[[#This Row],[date]], "MMM")</f>
        <v>Feb</v>
      </c>
      <c r="N246" s="5" t="str">
        <f>TEXT(sales[[#This Row],[date]], "ddd")</f>
        <v>Sat</v>
      </c>
      <c r="O246" s="6">
        <v>0.77916666666666667</v>
      </c>
      <c r="P246" s="2" t="s">
        <v>19</v>
      </c>
      <c r="Q246" s="3">
        <v>750.96</v>
      </c>
      <c r="R246" s="7">
        <v>4.7600000000000003E-2</v>
      </c>
      <c r="S246" s="3">
        <v>37.549999999999997</v>
      </c>
      <c r="T246" s="4">
        <v>8.3000000000000007</v>
      </c>
      <c r="U246" s="3">
        <f>sales[[#This Row],[total]]-sales[[#This Row],[cogs]]</f>
        <v>37.549999999999955</v>
      </c>
    </row>
    <row r="247" spans="1:21" x14ac:dyDescent="0.3">
      <c r="A247" s="2" t="s">
        <v>267</v>
      </c>
      <c r="B247" s="2" t="s">
        <v>4</v>
      </c>
      <c r="C247" s="2" t="s">
        <v>5</v>
      </c>
      <c r="D247" s="2" t="s">
        <v>6</v>
      </c>
      <c r="E247" s="2" t="s">
        <v>17</v>
      </c>
      <c r="F247" s="2" t="s">
        <v>18</v>
      </c>
      <c r="G247" s="3">
        <v>47.59</v>
      </c>
      <c r="H247" s="5">
        <v>8</v>
      </c>
      <c r="I247" s="3">
        <v>19.04</v>
      </c>
      <c r="J247" s="3">
        <v>399.76</v>
      </c>
      <c r="K247" s="1">
        <v>43466</v>
      </c>
      <c r="L247" s="5">
        <f>YEAR(sales[[#This Row],[date]])</f>
        <v>2019</v>
      </c>
      <c r="M247" s="5" t="str">
        <f>TEXT(sales[[#This Row],[date]], "MMM")</f>
        <v>Jan</v>
      </c>
      <c r="N247" s="5" t="str">
        <f>TEXT(sales[[#This Row],[date]], "ddd")</f>
        <v>Tue</v>
      </c>
      <c r="O247" s="6">
        <v>0.61597222222222225</v>
      </c>
      <c r="P247" s="2" t="s">
        <v>15</v>
      </c>
      <c r="Q247" s="3">
        <v>380.72</v>
      </c>
      <c r="R247" s="7">
        <v>4.7600000000000003E-2</v>
      </c>
      <c r="S247" s="3">
        <v>19.04</v>
      </c>
      <c r="T247" s="4">
        <v>5.7</v>
      </c>
      <c r="U247" s="3">
        <f>sales[[#This Row],[total]]-sales[[#This Row],[cogs]]</f>
        <v>19.039999999999964</v>
      </c>
    </row>
    <row r="248" spans="1:21" x14ac:dyDescent="0.3">
      <c r="A248" s="2" t="s">
        <v>268</v>
      </c>
      <c r="B248" s="2" t="s">
        <v>28</v>
      </c>
      <c r="C248" s="2" t="s">
        <v>29</v>
      </c>
      <c r="D248" s="2" t="s">
        <v>6</v>
      </c>
      <c r="E248" s="2" t="s">
        <v>7</v>
      </c>
      <c r="F248" s="2" t="s">
        <v>14</v>
      </c>
      <c r="G248" s="3">
        <v>81.400000000000006</v>
      </c>
      <c r="H248" s="5">
        <v>3</v>
      </c>
      <c r="I248" s="3">
        <v>12.21</v>
      </c>
      <c r="J248" s="3">
        <v>256.41000000000003</v>
      </c>
      <c r="K248" s="1">
        <v>43505</v>
      </c>
      <c r="L248" s="5">
        <f>YEAR(sales[[#This Row],[date]])</f>
        <v>2019</v>
      </c>
      <c r="M248" s="5" t="str">
        <f>TEXT(sales[[#This Row],[date]], "MMM")</f>
        <v>Feb</v>
      </c>
      <c r="N248" s="5" t="str">
        <f>TEXT(sales[[#This Row],[date]], "ddd")</f>
        <v>Sat</v>
      </c>
      <c r="O248" s="6">
        <v>0.82152777777777775</v>
      </c>
      <c r="P248" s="2" t="s">
        <v>15</v>
      </c>
      <c r="Q248" s="3">
        <v>244.2</v>
      </c>
      <c r="R248" s="7">
        <v>4.7600000000000003E-2</v>
      </c>
      <c r="S248" s="3">
        <v>12.21</v>
      </c>
      <c r="T248" s="4">
        <v>4.8</v>
      </c>
      <c r="U248" s="3">
        <f>sales[[#This Row],[total]]-sales[[#This Row],[cogs]]</f>
        <v>12.210000000000036</v>
      </c>
    </row>
    <row r="249" spans="1:21" x14ac:dyDescent="0.3">
      <c r="A249" s="2" t="s">
        <v>269</v>
      </c>
      <c r="B249" s="2" t="s">
        <v>4</v>
      </c>
      <c r="C249" s="2" t="s">
        <v>5</v>
      </c>
      <c r="D249" s="2" t="s">
        <v>6</v>
      </c>
      <c r="E249" s="2" t="s">
        <v>17</v>
      </c>
      <c r="F249" s="2" t="s">
        <v>32</v>
      </c>
      <c r="G249" s="3">
        <v>17.940000000000001</v>
      </c>
      <c r="H249" s="5">
        <v>5</v>
      </c>
      <c r="I249" s="3">
        <v>4.49</v>
      </c>
      <c r="J249" s="3">
        <v>94.19</v>
      </c>
      <c r="K249" s="1">
        <v>43488</v>
      </c>
      <c r="L249" s="5">
        <f>YEAR(sales[[#This Row],[date]])</f>
        <v>2019</v>
      </c>
      <c r="M249" s="5" t="str">
        <f>TEXT(sales[[#This Row],[date]], "MMM")</f>
        <v>Jan</v>
      </c>
      <c r="N249" s="5" t="str">
        <f>TEXT(sales[[#This Row],[date]], "ddd")</f>
        <v>Wed</v>
      </c>
      <c r="O249" s="6">
        <v>0.58611111111111114</v>
      </c>
      <c r="P249" s="2" t="s">
        <v>9</v>
      </c>
      <c r="Q249" s="3">
        <v>89.7</v>
      </c>
      <c r="R249" s="7">
        <v>4.7600000000000003E-2</v>
      </c>
      <c r="S249" s="3">
        <v>4.49</v>
      </c>
      <c r="T249" s="4">
        <v>6.8</v>
      </c>
      <c r="U249" s="3">
        <f>sales[[#This Row],[total]]-sales[[#This Row],[cogs]]</f>
        <v>4.4899999999999949</v>
      </c>
    </row>
    <row r="250" spans="1:21" x14ac:dyDescent="0.3">
      <c r="A250" s="2" t="s">
        <v>270</v>
      </c>
      <c r="B250" s="2" t="s">
        <v>4</v>
      </c>
      <c r="C250" s="2" t="s">
        <v>5</v>
      </c>
      <c r="D250" s="2" t="s">
        <v>6</v>
      </c>
      <c r="E250" s="2" t="s">
        <v>17</v>
      </c>
      <c r="F250" s="2" t="s">
        <v>14</v>
      </c>
      <c r="G250" s="3">
        <v>77.72</v>
      </c>
      <c r="H250" s="5">
        <v>4</v>
      </c>
      <c r="I250" s="3">
        <v>15.54</v>
      </c>
      <c r="J250" s="3">
        <v>326.42</v>
      </c>
      <c r="K250" s="1">
        <v>43472</v>
      </c>
      <c r="L250" s="5">
        <f>YEAR(sales[[#This Row],[date]])</f>
        <v>2019</v>
      </c>
      <c r="M250" s="5" t="str">
        <f>TEXT(sales[[#This Row],[date]], "MMM")</f>
        <v>Jan</v>
      </c>
      <c r="N250" s="5" t="str">
        <f>TEXT(sales[[#This Row],[date]], "ddd")</f>
        <v>Mon</v>
      </c>
      <c r="O250" s="6">
        <v>0.6743055555555556</v>
      </c>
      <c r="P250" s="2" t="s">
        <v>19</v>
      </c>
      <c r="Q250" s="3">
        <v>310.88</v>
      </c>
      <c r="R250" s="7">
        <v>4.7600000000000003E-2</v>
      </c>
      <c r="S250" s="3">
        <v>15.54</v>
      </c>
      <c r="T250" s="4">
        <v>8.8000000000000007</v>
      </c>
      <c r="U250" s="3">
        <f>sales[[#This Row],[total]]-sales[[#This Row],[cogs]]</f>
        <v>15.54000000000002</v>
      </c>
    </row>
    <row r="251" spans="1:21" x14ac:dyDescent="0.3">
      <c r="A251" s="2" t="s">
        <v>271</v>
      </c>
      <c r="B251" s="2" t="s">
        <v>28</v>
      </c>
      <c r="C251" s="2" t="s">
        <v>29</v>
      </c>
      <c r="D251" s="2" t="s">
        <v>13</v>
      </c>
      <c r="E251" s="2" t="s">
        <v>17</v>
      </c>
      <c r="F251" s="2" t="s">
        <v>30</v>
      </c>
      <c r="G251" s="3">
        <v>73.06</v>
      </c>
      <c r="H251" s="5">
        <v>7</v>
      </c>
      <c r="I251" s="3">
        <v>25.57</v>
      </c>
      <c r="J251" s="3">
        <v>536.99</v>
      </c>
      <c r="K251" s="1">
        <v>43479</v>
      </c>
      <c r="L251" s="5">
        <f>YEAR(sales[[#This Row],[date]])</f>
        <v>2019</v>
      </c>
      <c r="M251" s="5" t="str">
        <f>TEXT(sales[[#This Row],[date]], "MMM")</f>
        <v>Jan</v>
      </c>
      <c r="N251" s="5" t="str">
        <f>TEXT(sales[[#This Row],[date]], "ddd")</f>
        <v>Mon</v>
      </c>
      <c r="O251" s="6">
        <v>0.79583333333333328</v>
      </c>
      <c r="P251" s="2" t="s">
        <v>19</v>
      </c>
      <c r="Q251" s="3">
        <v>511.42</v>
      </c>
      <c r="R251" s="7">
        <v>4.7600000000000003E-2</v>
      </c>
      <c r="S251" s="3">
        <v>25.57</v>
      </c>
      <c r="T251" s="4">
        <v>4.2</v>
      </c>
      <c r="U251" s="3">
        <f>sales[[#This Row],[total]]-sales[[#This Row],[cogs]]</f>
        <v>25.569999999999993</v>
      </c>
    </row>
    <row r="252" spans="1:21" x14ac:dyDescent="0.3">
      <c r="A252" s="2" t="s">
        <v>272</v>
      </c>
      <c r="B252" s="2" t="s">
        <v>28</v>
      </c>
      <c r="C252" s="2" t="s">
        <v>29</v>
      </c>
      <c r="D252" s="2" t="s">
        <v>6</v>
      </c>
      <c r="E252" s="2" t="s">
        <v>17</v>
      </c>
      <c r="F252" s="2" t="s">
        <v>30</v>
      </c>
      <c r="G252" s="3">
        <v>46.55</v>
      </c>
      <c r="H252" s="5">
        <v>9</v>
      </c>
      <c r="I252" s="3">
        <v>20.95</v>
      </c>
      <c r="J252" s="3">
        <v>439.9</v>
      </c>
      <c r="K252" s="1">
        <v>43498</v>
      </c>
      <c r="L252" s="5">
        <f>YEAR(sales[[#This Row],[date]])</f>
        <v>2019</v>
      </c>
      <c r="M252" s="5" t="str">
        <f>TEXT(sales[[#This Row],[date]], "MMM")</f>
        <v>Feb</v>
      </c>
      <c r="N252" s="5" t="str">
        <f>TEXT(sales[[#This Row],[date]], "ddd")</f>
        <v>Sat</v>
      </c>
      <c r="O252" s="6">
        <v>0.64861111111111114</v>
      </c>
      <c r="P252" s="2" t="s">
        <v>9</v>
      </c>
      <c r="Q252" s="3">
        <v>418.95</v>
      </c>
      <c r="R252" s="7">
        <v>4.7600000000000003E-2</v>
      </c>
      <c r="S252" s="3">
        <v>20.95</v>
      </c>
      <c r="T252" s="4">
        <v>6.4</v>
      </c>
      <c r="U252" s="3">
        <f>sales[[#This Row],[total]]-sales[[#This Row],[cogs]]</f>
        <v>20.949999999999989</v>
      </c>
    </row>
    <row r="253" spans="1:21" x14ac:dyDescent="0.3">
      <c r="A253" s="2" t="s">
        <v>273</v>
      </c>
      <c r="B253" s="2" t="s">
        <v>11</v>
      </c>
      <c r="C253" s="2" t="s">
        <v>12</v>
      </c>
      <c r="D253" s="2" t="s">
        <v>6</v>
      </c>
      <c r="E253" s="2" t="s">
        <v>17</v>
      </c>
      <c r="F253" s="2" t="s">
        <v>32</v>
      </c>
      <c r="G253" s="3">
        <v>35.19</v>
      </c>
      <c r="H253" s="5">
        <v>10</v>
      </c>
      <c r="I253" s="3">
        <v>17.600000000000001</v>
      </c>
      <c r="J253" s="3">
        <v>369.5</v>
      </c>
      <c r="K253" s="1">
        <v>43541</v>
      </c>
      <c r="L253" s="5">
        <f>YEAR(sales[[#This Row],[date]])</f>
        <v>2019</v>
      </c>
      <c r="M253" s="5" t="str">
        <f>TEXT(sales[[#This Row],[date]], "MMM")</f>
        <v>Mar</v>
      </c>
      <c r="N253" s="5" t="str">
        <f>TEXT(sales[[#This Row],[date]], "ddd")</f>
        <v>Sun</v>
      </c>
      <c r="O253" s="6">
        <v>0.79583333333333328</v>
      </c>
      <c r="P253" s="2" t="s">
        <v>19</v>
      </c>
      <c r="Q253" s="3">
        <v>351.9</v>
      </c>
      <c r="R253" s="7">
        <v>4.7600000000000003E-2</v>
      </c>
      <c r="S253" s="3">
        <v>17.600000000000001</v>
      </c>
      <c r="T253" s="4">
        <v>8.4</v>
      </c>
      <c r="U253" s="3">
        <f>sales[[#This Row],[total]]-sales[[#This Row],[cogs]]</f>
        <v>17.600000000000023</v>
      </c>
    </row>
    <row r="254" spans="1:21" x14ac:dyDescent="0.3">
      <c r="A254" s="2" t="s">
        <v>274</v>
      </c>
      <c r="B254" s="2" t="s">
        <v>11</v>
      </c>
      <c r="C254" s="2" t="s">
        <v>12</v>
      </c>
      <c r="D254" s="2" t="s">
        <v>13</v>
      </c>
      <c r="E254" s="2" t="s">
        <v>7</v>
      </c>
      <c r="F254" s="2" t="s">
        <v>22</v>
      </c>
      <c r="G254" s="3">
        <v>14.39</v>
      </c>
      <c r="H254" s="5">
        <v>2</v>
      </c>
      <c r="I254" s="3">
        <v>1.44</v>
      </c>
      <c r="J254" s="3">
        <v>30.22</v>
      </c>
      <c r="K254" s="1">
        <v>43526</v>
      </c>
      <c r="L254" s="5">
        <f>YEAR(sales[[#This Row],[date]])</f>
        <v>2019</v>
      </c>
      <c r="M254" s="5" t="str">
        <f>TEXT(sales[[#This Row],[date]], "MMM")</f>
        <v>Mar</v>
      </c>
      <c r="N254" s="5" t="str">
        <f>TEXT(sales[[#This Row],[date]], "ddd")</f>
        <v>Sat</v>
      </c>
      <c r="O254" s="6">
        <v>0.82222222222222219</v>
      </c>
      <c r="P254" s="2" t="s">
        <v>19</v>
      </c>
      <c r="Q254" s="3">
        <v>28.78</v>
      </c>
      <c r="R254" s="7">
        <v>4.7600000000000003E-2</v>
      </c>
      <c r="S254" s="3">
        <v>1.44</v>
      </c>
      <c r="T254" s="4">
        <v>7.2</v>
      </c>
      <c r="U254" s="3">
        <f>sales[[#This Row],[total]]-sales[[#This Row],[cogs]]</f>
        <v>1.4399999999999977</v>
      </c>
    </row>
    <row r="255" spans="1:21" x14ac:dyDescent="0.3">
      <c r="A255" s="2" t="s">
        <v>275</v>
      </c>
      <c r="B255" s="2" t="s">
        <v>4</v>
      </c>
      <c r="C255" s="2" t="s">
        <v>5</v>
      </c>
      <c r="D255" s="2" t="s">
        <v>13</v>
      </c>
      <c r="E255" s="2" t="s">
        <v>17</v>
      </c>
      <c r="F255" s="2" t="s">
        <v>18</v>
      </c>
      <c r="G255" s="3">
        <v>23.75</v>
      </c>
      <c r="H255" s="5">
        <v>4</v>
      </c>
      <c r="I255" s="3">
        <v>4.75</v>
      </c>
      <c r="J255" s="3">
        <v>99.75</v>
      </c>
      <c r="K255" s="1">
        <v>43540</v>
      </c>
      <c r="L255" s="5">
        <f>YEAR(sales[[#This Row],[date]])</f>
        <v>2019</v>
      </c>
      <c r="M255" s="5" t="str">
        <f>TEXT(sales[[#This Row],[date]], "MMM")</f>
        <v>Mar</v>
      </c>
      <c r="N255" s="5" t="str">
        <f>TEXT(sales[[#This Row],[date]], "ddd")</f>
        <v>Sat</v>
      </c>
      <c r="O255" s="6">
        <v>0.47361111111111109</v>
      </c>
      <c r="P255" s="2" t="s">
        <v>15</v>
      </c>
      <c r="Q255" s="3">
        <v>95</v>
      </c>
      <c r="R255" s="7">
        <v>4.7600000000000003E-2</v>
      </c>
      <c r="S255" s="3">
        <v>4.75</v>
      </c>
      <c r="T255" s="4">
        <v>5.2</v>
      </c>
      <c r="U255" s="3">
        <f>sales[[#This Row],[total]]-sales[[#This Row],[cogs]]</f>
        <v>4.75</v>
      </c>
    </row>
    <row r="256" spans="1:21" x14ac:dyDescent="0.3">
      <c r="A256" s="2" t="s">
        <v>276</v>
      </c>
      <c r="B256" s="2" t="s">
        <v>4</v>
      </c>
      <c r="C256" s="2" t="s">
        <v>5</v>
      </c>
      <c r="D256" s="2" t="s">
        <v>6</v>
      </c>
      <c r="E256" s="2" t="s">
        <v>17</v>
      </c>
      <c r="F256" s="2" t="s">
        <v>18</v>
      </c>
      <c r="G256" s="3">
        <v>58.9</v>
      </c>
      <c r="H256" s="5">
        <v>8</v>
      </c>
      <c r="I256" s="3">
        <v>23.56</v>
      </c>
      <c r="J256" s="3">
        <v>494.76</v>
      </c>
      <c r="K256" s="1">
        <v>43471</v>
      </c>
      <c r="L256" s="5">
        <f>YEAR(sales[[#This Row],[date]])</f>
        <v>2019</v>
      </c>
      <c r="M256" s="5" t="str">
        <f>TEXT(sales[[#This Row],[date]], "MMM")</f>
        <v>Jan</v>
      </c>
      <c r="N256" s="5" t="str">
        <f>TEXT(sales[[#This Row],[date]], "ddd")</f>
        <v>Sun</v>
      </c>
      <c r="O256" s="6">
        <v>0.47430555555555554</v>
      </c>
      <c r="P256" s="2" t="s">
        <v>15</v>
      </c>
      <c r="Q256" s="3">
        <v>471.2</v>
      </c>
      <c r="R256" s="7">
        <v>4.7600000000000003E-2</v>
      </c>
      <c r="S256" s="3">
        <v>23.56</v>
      </c>
      <c r="T256" s="4">
        <v>8.9</v>
      </c>
      <c r="U256" s="3">
        <f>sales[[#This Row],[total]]-sales[[#This Row],[cogs]]</f>
        <v>23.560000000000002</v>
      </c>
    </row>
    <row r="257" spans="1:21" x14ac:dyDescent="0.3">
      <c r="A257" s="2" t="s">
        <v>277</v>
      </c>
      <c r="B257" s="2" t="s">
        <v>28</v>
      </c>
      <c r="C257" s="2" t="s">
        <v>29</v>
      </c>
      <c r="D257" s="2" t="s">
        <v>6</v>
      </c>
      <c r="E257" s="2" t="s">
        <v>17</v>
      </c>
      <c r="F257" s="2" t="s">
        <v>32</v>
      </c>
      <c r="G257" s="3">
        <v>32.619999999999997</v>
      </c>
      <c r="H257" s="5">
        <v>4</v>
      </c>
      <c r="I257" s="3">
        <v>6.52</v>
      </c>
      <c r="J257" s="3">
        <v>137</v>
      </c>
      <c r="K257" s="1">
        <v>43494</v>
      </c>
      <c r="L257" s="5">
        <f>YEAR(sales[[#This Row],[date]])</f>
        <v>2019</v>
      </c>
      <c r="M257" s="5" t="str">
        <f>TEXT(sales[[#This Row],[date]], "MMM")</f>
        <v>Jan</v>
      </c>
      <c r="N257" s="5" t="str">
        <f>TEXT(sales[[#This Row],[date]], "ddd")</f>
        <v>Tue</v>
      </c>
      <c r="O257" s="6">
        <v>0.59166666666666667</v>
      </c>
      <c r="P257" s="2" t="s">
        <v>15</v>
      </c>
      <c r="Q257" s="3">
        <v>130.47999999999999</v>
      </c>
      <c r="R257" s="7">
        <v>4.7600000000000003E-2</v>
      </c>
      <c r="S257" s="3">
        <v>6.52</v>
      </c>
      <c r="T257" s="4">
        <v>9</v>
      </c>
      <c r="U257" s="3">
        <f>sales[[#This Row],[total]]-sales[[#This Row],[cogs]]</f>
        <v>6.5200000000000102</v>
      </c>
    </row>
    <row r="258" spans="1:21" x14ac:dyDescent="0.3">
      <c r="A258" s="2" t="s">
        <v>278</v>
      </c>
      <c r="B258" s="2" t="s">
        <v>4</v>
      </c>
      <c r="C258" s="2" t="s">
        <v>5</v>
      </c>
      <c r="D258" s="2" t="s">
        <v>6</v>
      </c>
      <c r="E258" s="2" t="s">
        <v>17</v>
      </c>
      <c r="F258" s="2" t="s">
        <v>14</v>
      </c>
      <c r="G258" s="3">
        <v>66.349999999999994</v>
      </c>
      <c r="H258" s="5">
        <v>1</v>
      </c>
      <c r="I258" s="3">
        <v>3.32</v>
      </c>
      <c r="J258" s="3">
        <v>69.67</v>
      </c>
      <c r="K258" s="1">
        <v>43496</v>
      </c>
      <c r="L258" s="5">
        <f>YEAR(sales[[#This Row],[date]])</f>
        <v>2019</v>
      </c>
      <c r="M258" s="5" t="str">
        <f>TEXT(sales[[#This Row],[date]], "MMM")</f>
        <v>Jan</v>
      </c>
      <c r="N258" s="5" t="str">
        <f>TEXT(sales[[#This Row],[date]], "ddd")</f>
        <v>Thu</v>
      </c>
      <c r="O258" s="6">
        <v>0.44861111111111113</v>
      </c>
      <c r="P258" s="2" t="s">
        <v>19</v>
      </c>
      <c r="Q258" s="3">
        <v>66.349999999999994</v>
      </c>
      <c r="R258" s="7">
        <v>4.7600000000000003E-2</v>
      </c>
      <c r="S258" s="3">
        <v>3.32</v>
      </c>
      <c r="T258" s="4">
        <v>9.6999999999999993</v>
      </c>
      <c r="U258" s="3">
        <f>sales[[#This Row],[total]]-sales[[#This Row],[cogs]]</f>
        <v>3.3200000000000074</v>
      </c>
    </row>
    <row r="259" spans="1:21" x14ac:dyDescent="0.3">
      <c r="A259" s="2" t="s">
        <v>279</v>
      </c>
      <c r="B259" s="2" t="s">
        <v>4</v>
      </c>
      <c r="C259" s="2" t="s">
        <v>5</v>
      </c>
      <c r="D259" s="2" t="s">
        <v>6</v>
      </c>
      <c r="E259" s="2" t="s">
        <v>17</v>
      </c>
      <c r="F259" s="2" t="s">
        <v>18</v>
      </c>
      <c r="G259" s="3">
        <v>25.91</v>
      </c>
      <c r="H259" s="5">
        <v>6</v>
      </c>
      <c r="I259" s="3">
        <v>7.77</v>
      </c>
      <c r="J259" s="3">
        <v>163.22999999999999</v>
      </c>
      <c r="K259" s="1">
        <v>43501</v>
      </c>
      <c r="L259" s="5">
        <f>YEAR(sales[[#This Row],[date]])</f>
        <v>2019</v>
      </c>
      <c r="M259" s="5" t="str">
        <f>TEXT(sales[[#This Row],[date]], "MMM")</f>
        <v>Feb</v>
      </c>
      <c r="N259" s="5" t="str">
        <f>TEXT(sales[[#This Row],[date]], "ddd")</f>
        <v>Tue</v>
      </c>
      <c r="O259" s="6">
        <v>0.42777777777777776</v>
      </c>
      <c r="P259" s="2" t="s">
        <v>9</v>
      </c>
      <c r="Q259" s="3">
        <v>155.46</v>
      </c>
      <c r="R259" s="7">
        <v>4.7600000000000003E-2</v>
      </c>
      <c r="S259" s="3">
        <v>7.77</v>
      </c>
      <c r="T259" s="4">
        <v>8.6999999999999993</v>
      </c>
      <c r="U259" s="3">
        <f>sales[[#This Row],[total]]-sales[[#This Row],[cogs]]</f>
        <v>7.7699999999999818</v>
      </c>
    </row>
    <row r="260" spans="1:21" x14ac:dyDescent="0.3">
      <c r="A260" s="2" t="s">
        <v>280</v>
      </c>
      <c r="B260" s="2" t="s">
        <v>4</v>
      </c>
      <c r="C260" s="2" t="s">
        <v>5</v>
      </c>
      <c r="D260" s="2" t="s">
        <v>6</v>
      </c>
      <c r="E260" s="2" t="s">
        <v>17</v>
      </c>
      <c r="F260" s="2" t="s">
        <v>14</v>
      </c>
      <c r="G260" s="3">
        <v>32.25</v>
      </c>
      <c r="H260" s="5">
        <v>4</v>
      </c>
      <c r="I260" s="3">
        <v>6.45</v>
      </c>
      <c r="J260" s="3">
        <v>135.44999999999999</v>
      </c>
      <c r="K260" s="1">
        <v>43509</v>
      </c>
      <c r="L260" s="5">
        <f>YEAR(sales[[#This Row],[date]])</f>
        <v>2019</v>
      </c>
      <c r="M260" s="5" t="str">
        <f>TEXT(sales[[#This Row],[date]], "MMM")</f>
        <v>Feb</v>
      </c>
      <c r="N260" s="5" t="str">
        <f>TEXT(sales[[#This Row],[date]], "ddd")</f>
        <v>Wed</v>
      </c>
      <c r="O260" s="6">
        <v>0.52638888888888891</v>
      </c>
      <c r="P260" s="2" t="s">
        <v>9</v>
      </c>
      <c r="Q260" s="3">
        <v>129</v>
      </c>
      <c r="R260" s="7">
        <v>4.7600000000000003E-2</v>
      </c>
      <c r="S260" s="3">
        <v>6.45</v>
      </c>
      <c r="T260" s="4">
        <v>6.5</v>
      </c>
      <c r="U260" s="3">
        <f>sales[[#This Row],[total]]-sales[[#This Row],[cogs]]</f>
        <v>6.4499999999999886</v>
      </c>
    </row>
    <row r="261" spans="1:21" x14ac:dyDescent="0.3">
      <c r="A261" s="2" t="s">
        <v>281</v>
      </c>
      <c r="B261" s="2" t="s">
        <v>11</v>
      </c>
      <c r="C261" s="2" t="s">
        <v>12</v>
      </c>
      <c r="D261" s="2" t="s">
        <v>6</v>
      </c>
      <c r="E261" s="2" t="s">
        <v>17</v>
      </c>
      <c r="F261" s="2" t="s">
        <v>14</v>
      </c>
      <c r="G261" s="3">
        <v>65.94</v>
      </c>
      <c r="H261" s="5">
        <v>4</v>
      </c>
      <c r="I261" s="3">
        <v>13.19</v>
      </c>
      <c r="J261" s="3">
        <v>276.95</v>
      </c>
      <c r="K261" s="1">
        <v>43503</v>
      </c>
      <c r="L261" s="5">
        <f>YEAR(sales[[#This Row],[date]])</f>
        <v>2019</v>
      </c>
      <c r="M261" s="5" t="str">
        <f>TEXT(sales[[#This Row],[date]], "MMM")</f>
        <v>Feb</v>
      </c>
      <c r="N261" s="5" t="str">
        <f>TEXT(sales[[#This Row],[date]], "ddd")</f>
        <v>Thu</v>
      </c>
      <c r="O261" s="6">
        <v>0.54513888888888884</v>
      </c>
      <c r="P261" s="2" t="s">
        <v>19</v>
      </c>
      <c r="Q261" s="3">
        <v>263.76</v>
      </c>
      <c r="R261" s="7">
        <v>4.7600000000000003E-2</v>
      </c>
      <c r="S261" s="3">
        <v>13.19</v>
      </c>
      <c r="T261" s="4">
        <v>6.9</v>
      </c>
      <c r="U261" s="3">
        <f>sales[[#This Row],[total]]-sales[[#This Row],[cogs]]</f>
        <v>13.189999999999998</v>
      </c>
    </row>
    <row r="262" spans="1:21" x14ac:dyDescent="0.3">
      <c r="A262" s="2" t="s">
        <v>282</v>
      </c>
      <c r="B262" s="2" t="s">
        <v>4</v>
      </c>
      <c r="C262" s="2" t="s">
        <v>5</v>
      </c>
      <c r="D262" s="2" t="s">
        <v>13</v>
      </c>
      <c r="E262" s="2" t="s">
        <v>7</v>
      </c>
      <c r="F262" s="2" t="s">
        <v>14</v>
      </c>
      <c r="G262" s="3">
        <v>75.06</v>
      </c>
      <c r="H262" s="5">
        <v>9</v>
      </c>
      <c r="I262" s="3">
        <v>33.78</v>
      </c>
      <c r="J262" s="3">
        <v>709.32</v>
      </c>
      <c r="K262" s="1">
        <v>43543</v>
      </c>
      <c r="L262" s="5">
        <f>YEAR(sales[[#This Row],[date]])</f>
        <v>2019</v>
      </c>
      <c r="M262" s="5" t="str">
        <f>TEXT(sales[[#This Row],[date]], "MMM")</f>
        <v>Mar</v>
      </c>
      <c r="N262" s="5" t="str">
        <f>TEXT(sales[[#This Row],[date]], "ddd")</f>
        <v>Tue</v>
      </c>
      <c r="O262" s="6">
        <v>0.55902777777777779</v>
      </c>
      <c r="P262" s="2" t="s">
        <v>9</v>
      </c>
      <c r="Q262" s="3">
        <v>675.54</v>
      </c>
      <c r="R262" s="7">
        <v>4.7600000000000003E-2</v>
      </c>
      <c r="S262" s="3">
        <v>33.78</v>
      </c>
      <c r="T262" s="4">
        <v>6.2</v>
      </c>
      <c r="U262" s="3">
        <f>sales[[#This Row],[total]]-sales[[#This Row],[cogs]]</f>
        <v>33.780000000000086</v>
      </c>
    </row>
    <row r="263" spans="1:21" x14ac:dyDescent="0.3">
      <c r="A263" s="2" t="s">
        <v>283</v>
      </c>
      <c r="B263" s="2" t="s">
        <v>11</v>
      </c>
      <c r="C263" s="2" t="s">
        <v>12</v>
      </c>
      <c r="D263" s="2" t="s">
        <v>13</v>
      </c>
      <c r="E263" s="2" t="s">
        <v>7</v>
      </c>
      <c r="F263" s="2" t="s">
        <v>32</v>
      </c>
      <c r="G263" s="3">
        <v>16.45</v>
      </c>
      <c r="H263" s="5">
        <v>4</v>
      </c>
      <c r="I263" s="3">
        <v>3.29</v>
      </c>
      <c r="J263" s="3">
        <v>69.09</v>
      </c>
      <c r="K263" s="1">
        <v>43531</v>
      </c>
      <c r="L263" s="5">
        <f>YEAR(sales[[#This Row],[date]])</f>
        <v>2019</v>
      </c>
      <c r="M263" s="5" t="str">
        <f>TEXT(sales[[#This Row],[date]], "MMM")</f>
        <v>Mar</v>
      </c>
      <c r="N263" s="5" t="str">
        <f>TEXT(sales[[#This Row],[date]], "ddd")</f>
        <v>Thu</v>
      </c>
      <c r="O263" s="6">
        <v>0.62013888888888891</v>
      </c>
      <c r="P263" s="2" t="s">
        <v>9</v>
      </c>
      <c r="Q263" s="3">
        <v>65.8</v>
      </c>
      <c r="R263" s="7">
        <v>4.7600000000000003E-2</v>
      </c>
      <c r="S263" s="3">
        <v>3.29</v>
      </c>
      <c r="T263" s="4">
        <v>5.6</v>
      </c>
      <c r="U263" s="3">
        <f>sales[[#This Row],[total]]-sales[[#This Row],[cogs]]</f>
        <v>3.2900000000000063</v>
      </c>
    </row>
    <row r="264" spans="1:21" x14ac:dyDescent="0.3">
      <c r="A264" s="2" t="s">
        <v>284</v>
      </c>
      <c r="B264" s="2" t="s">
        <v>28</v>
      </c>
      <c r="C264" s="2" t="s">
        <v>29</v>
      </c>
      <c r="D264" s="2" t="s">
        <v>6</v>
      </c>
      <c r="E264" s="2" t="s">
        <v>7</v>
      </c>
      <c r="F264" s="2" t="s">
        <v>32</v>
      </c>
      <c r="G264" s="3">
        <v>38.299999999999997</v>
      </c>
      <c r="H264" s="5">
        <v>4</v>
      </c>
      <c r="I264" s="3">
        <v>7.66</v>
      </c>
      <c r="J264" s="3">
        <v>160.86000000000001</v>
      </c>
      <c r="K264" s="1">
        <v>43537</v>
      </c>
      <c r="L264" s="5">
        <f>YEAR(sales[[#This Row],[date]])</f>
        <v>2019</v>
      </c>
      <c r="M264" s="5" t="str">
        <f>TEXT(sales[[#This Row],[date]], "MMM")</f>
        <v>Mar</v>
      </c>
      <c r="N264" s="5" t="str">
        <f>TEXT(sales[[#This Row],[date]], "ddd")</f>
        <v>Wed</v>
      </c>
      <c r="O264" s="6">
        <v>0.80694444444444446</v>
      </c>
      <c r="P264" s="2" t="s">
        <v>15</v>
      </c>
      <c r="Q264" s="3">
        <v>153.19999999999999</v>
      </c>
      <c r="R264" s="7">
        <v>4.7600000000000003E-2</v>
      </c>
      <c r="S264" s="3">
        <v>7.66</v>
      </c>
      <c r="T264" s="4">
        <v>5.7</v>
      </c>
      <c r="U264" s="3">
        <f>sales[[#This Row],[total]]-sales[[#This Row],[cogs]]</f>
        <v>7.660000000000025</v>
      </c>
    </row>
    <row r="265" spans="1:21" x14ac:dyDescent="0.3">
      <c r="A265" s="2" t="s">
        <v>285</v>
      </c>
      <c r="B265" s="2" t="s">
        <v>4</v>
      </c>
      <c r="C265" s="2" t="s">
        <v>5</v>
      </c>
      <c r="D265" s="2" t="s">
        <v>6</v>
      </c>
      <c r="E265" s="2" t="s">
        <v>7</v>
      </c>
      <c r="F265" s="2" t="s">
        <v>22</v>
      </c>
      <c r="G265" s="3">
        <v>22.24</v>
      </c>
      <c r="H265" s="5">
        <v>10</v>
      </c>
      <c r="I265" s="3">
        <v>11.12</v>
      </c>
      <c r="J265" s="3">
        <v>233.52</v>
      </c>
      <c r="K265" s="1">
        <v>43505</v>
      </c>
      <c r="L265" s="5">
        <f>YEAR(sales[[#This Row],[date]])</f>
        <v>2019</v>
      </c>
      <c r="M265" s="5" t="str">
        <f>TEXT(sales[[#This Row],[date]], "MMM")</f>
        <v>Feb</v>
      </c>
      <c r="N265" s="5" t="str">
        <f>TEXT(sales[[#This Row],[date]], "ddd")</f>
        <v>Sat</v>
      </c>
      <c r="O265" s="6">
        <v>0.45833333333333331</v>
      </c>
      <c r="P265" s="2" t="s">
        <v>15</v>
      </c>
      <c r="Q265" s="3">
        <v>222.4</v>
      </c>
      <c r="R265" s="7">
        <v>4.7600000000000003E-2</v>
      </c>
      <c r="S265" s="3">
        <v>11.12</v>
      </c>
      <c r="T265" s="4">
        <v>4.2</v>
      </c>
      <c r="U265" s="3">
        <f>sales[[#This Row],[total]]-sales[[#This Row],[cogs]]</f>
        <v>11.120000000000005</v>
      </c>
    </row>
    <row r="266" spans="1:21" x14ac:dyDescent="0.3">
      <c r="A266" s="2" t="s">
        <v>286</v>
      </c>
      <c r="B266" s="2" t="s">
        <v>28</v>
      </c>
      <c r="C266" s="2" t="s">
        <v>29</v>
      </c>
      <c r="D266" s="2" t="s">
        <v>13</v>
      </c>
      <c r="E266" s="2" t="s">
        <v>17</v>
      </c>
      <c r="F266" s="2" t="s">
        <v>22</v>
      </c>
      <c r="G266" s="3">
        <v>54.45</v>
      </c>
      <c r="H266" s="5">
        <v>1</v>
      </c>
      <c r="I266" s="3">
        <v>2.72</v>
      </c>
      <c r="J266" s="3">
        <v>57.17</v>
      </c>
      <c r="K266" s="1">
        <v>43522</v>
      </c>
      <c r="L266" s="5">
        <f>YEAR(sales[[#This Row],[date]])</f>
        <v>2019</v>
      </c>
      <c r="M266" s="5" t="str">
        <f>TEXT(sales[[#This Row],[date]], "MMM")</f>
        <v>Feb</v>
      </c>
      <c r="N266" s="5" t="str">
        <f>TEXT(sales[[#This Row],[date]], "ddd")</f>
        <v>Tue</v>
      </c>
      <c r="O266" s="6">
        <v>0.80833333333333335</v>
      </c>
      <c r="P266" s="2" t="s">
        <v>9</v>
      </c>
      <c r="Q266" s="3">
        <v>54.45</v>
      </c>
      <c r="R266" s="7">
        <v>4.7600000000000003E-2</v>
      </c>
      <c r="S266" s="3">
        <v>2.72</v>
      </c>
      <c r="T266" s="4">
        <v>7.9</v>
      </c>
      <c r="U266" s="3">
        <f>sales[[#This Row],[total]]-sales[[#This Row],[cogs]]</f>
        <v>2.7199999999999989</v>
      </c>
    </row>
    <row r="267" spans="1:21" x14ac:dyDescent="0.3">
      <c r="A267" s="2" t="s">
        <v>287</v>
      </c>
      <c r="B267" s="2" t="s">
        <v>4</v>
      </c>
      <c r="C267" s="2" t="s">
        <v>5</v>
      </c>
      <c r="D267" s="2" t="s">
        <v>6</v>
      </c>
      <c r="E267" s="2" t="s">
        <v>7</v>
      </c>
      <c r="F267" s="2" t="s">
        <v>22</v>
      </c>
      <c r="G267" s="3">
        <v>98.4</v>
      </c>
      <c r="H267" s="5">
        <v>7</v>
      </c>
      <c r="I267" s="3">
        <v>34.44</v>
      </c>
      <c r="J267" s="3">
        <v>723.24</v>
      </c>
      <c r="K267" s="1">
        <v>43536</v>
      </c>
      <c r="L267" s="5">
        <f>YEAR(sales[[#This Row],[date]])</f>
        <v>2019</v>
      </c>
      <c r="M267" s="5" t="str">
        <f>TEXT(sales[[#This Row],[date]], "MMM")</f>
        <v>Mar</v>
      </c>
      <c r="N267" s="5" t="str">
        <f>TEXT(sales[[#This Row],[date]], "ddd")</f>
        <v>Tue</v>
      </c>
      <c r="O267" s="6">
        <v>0.52986111111111112</v>
      </c>
      <c r="P267" s="2" t="s">
        <v>19</v>
      </c>
      <c r="Q267" s="3">
        <v>688.8</v>
      </c>
      <c r="R267" s="7">
        <v>4.7600000000000003E-2</v>
      </c>
      <c r="S267" s="3">
        <v>34.44</v>
      </c>
      <c r="T267" s="4">
        <v>8.6999999999999993</v>
      </c>
      <c r="U267" s="3">
        <f>sales[[#This Row],[total]]-sales[[#This Row],[cogs]]</f>
        <v>34.440000000000055</v>
      </c>
    </row>
    <row r="268" spans="1:21" x14ac:dyDescent="0.3">
      <c r="A268" s="2" t="s">
        <v>288</v>
      </c>
      <c r="B268" s="2" t="s">
        <v>11</v>
      </c>
      <c r="C268" s="2" t="s">
        <v>12</v>
      </c>
      <c r="D268" s="2" t="s">
        <v>13</v>
      </c>
      <c r="E268" s="2" t="s">
        <v>17</v>
      </c>
      <c r="F268" s="2" t="s">
        <v>18</v>
      </c>
      <c r="G268" s="3">
        <v>35.47</v>
      </c>
      <c r="H268" s="5">
        <v>4</v>
      </c>
      <c r="I268" s="3">
        <v>7.09</v>
      </c>
      <c r="J268" s="3">
        <v>148.97</v>
      </c>
      <c r="K268" s="1">
        <v>43538</v>
      </c>
      <c r="L268" s="5">
        <f>YEAR(sales[[#This Row],[date]])</f>
        <v>2019</v>
      </c>
      <c r="M268" s="5" t="str">
        <f>TEXT(sales[[#This Row],[date]], "MMM")</f>
        <v>Mar</v>
      </c>
      <c r="N268" s="5" t="str">
        <f>TEXT(sales[[#This Row],[date]], "ddd")</f>
        <v>Thu</v>
      </c>
      <c r="O268" s="6">
        <v>0.72361111111111109</v>
      </c>
      <c r="P268" s="2" t="s">
        <v>19</v>
      </c>
      <c r="Q268" s="3">
        <v>141.88</v>
      </c>
      <c r="R268" s="7">
        <v>4.7600000000000003E-2</v>
      </c>
      <c r="S268" s="3">
        <v>7.09</v>
      </c>
      <c r="T268" s="4">
        <v>6.9</v>
      </c>
      <c r="U268" s="3">
        <f>sales[[#This Row],[total]]-sales[[#This Row],[cogs]]</f>
        <v>7.0900000000000034</v>
      </c>
    </row>
    <row r="269" spans="1:21" x14ac:dyDescent="0.3">
      <c r="A269" s="2" t="s">
        <v>289</v>
      </c>
      <c r="B269" s="2" t="s">
        <v>28</v>
      </c>
      <c r="C269" s="2" t="s">
        <v>29</v>
      </c>
      <c r="D269" s="2" t="s">
        <v>6</v>
      </c>
      <c r="E269" s="2" t="s">
        <v>7</v>
      </c>
      <c r="F269" s="2" t="s">
        <v>30</v>
      </c>
      <c r="G269" s="3">
        <v>74.599999999999994</v>
      </c>
      <c r="H269" s="5">
        <v>10</v>
      </c>
      <c r="I269" s="3">
        <v>37.299999999999997</v>
      </c>
      <c r="J269" s="3">
        <v>783.3</v>
      </c>
      <c r="K269" s="1">
        <v>43473</v>
      </c>
      <c r="L269" s="5">
        <f>YEAR(sales[[#This Row],[date]])</f>
        <v>2019</v>
      </c>
      <c r="M269" s="5" t="str">
        <f>TEXT(sales[[#This Row],[date]], "MMM")</f>
        <v>Jan</v>
      </c>
      <c r="N269" s="5" t="str">
        <f>TEXT(sales[[#This Row],[date]], "ddd")</f>
        <v>Tue</v>
      </c>
      <c r="O269" s="6">
        <v>0.87152777777777779</v>
      </c>
      <c r="P269" s="2" t="s">
        <v>15</v>
      </c>
      <c r="Q269" s="3">
        <v>746</v>
      </c>
      <c r="R269" s="7">
        <v>4.7600000000000003E-2</v>
      </c>
      <c r="S269" s="3">
        <v>37.299999999999997</v>
      </c>
      <c r="T269" s="4">
        <v>9.5</v>
      </c>
      <c r="U269" s="3">
        <f>sales[[#This Row],[total]]-sales[[#This Row],[cogs]]</f>
        <v>37.299999999999955</v>
      </c>
    </row>
    <row r="270" spans="1:21" x14ac:dyDescent="0.3">
      <c r="A270" s="2" t="s">
        <v>290</v>
      </c>
      <c r="B270" s="2" t="s">
        <v>4</v>
      </c>
      <c r="C270" s="2" t="s">
        <v>5</v>
      </c>
      <c r="D270" s="2" t="s">
        <v>6</v>
      </c>
      <c r="E270" s="2" t="s">
        <v>17</v>
      </c>
      <c r="F270" s="2" t="s">
        <v>18</v>
      </c>
      <c r="G270" s="3">
        <v>70.739999999999995</v>
      </c>
      <c r="H270" s="5">
        <v>4</v>
      </c>
      <c r="I270" s="3">
        <v>14.15</v>
      </c>
      <c r="J270" s="3">
        <v>297.11</v>
      </c>
      <c r="K270" s="1">
        <v>43470</v>
      </c>
      <c r="L270" s="5">
        <f>YEAR(sales[[#This Row],[date]])</f>
        <v>2019</v>
      </c>
      <c r="M270" s="5" t="str">
        <f>TEXT(sales[[#This Row],[date]], "MMM")</f>
        <v>Jan</v>
      </c>
      <c r="N270" s="5" t="str">
        <f>TEXT(sales[[#This Row],[date]], "ddd")</f>
        <v>Sat</v>
      </c>
      <c r="O270" s="6">
        <v>0.67013888888888884</v>
      </c>
      <c r="P270" s="2" t="s">
        <v>19</v>
      </c>
      <c r="Q270" s="3">
        <v>282.95999999999998</v>
      </c>
      <c r="R270" s="7">
        <v>4.7600000000000003E-2</v>
      </c>
      <c r="S270" s="3">
        <v>14.15</v>
      </c>
      <c r="T270" s="4">
        <v>4.4000000000000004</v>
      </c>
      <c r="U270" s="3">
        <f>sales[[#This Row],[total]]-sales[[#This Row],[cogs]]</f>
        <v>14.150000000000034</v>
      </c>
    </row>
    <row r="271" spans="1:21" x14ac:dyDescent="0.3">
      <c r="A271" s="2" t="s">
        <v>291</v>
      </c>
      <c r="B271" s="2" t="s">
        <v>4</v>
      </c>
      <c r="C271" s="2" t="s">
        <v>5</v>
      </c>
      <c r="D271" s="2" t="s">
        <v>6</v>
      </c>
      <c r="E271" s="2" t="s">
        <v>7</v>
      </c>
      <c r="F271" s="2" t="s">
        <v>18</v>
      </c>
      <c r="G271" s="3">
        <v>35.54</v>
      </c>
      <c r="H271" s="5">
        <v>10</v>
      </c>
      <c r="I271" s="3">
        <v>17.77</v>
      </c>
      <c r="J271" s="3">
        <v>373.17</v>
      </c>
      <c r="K271" s="1">
        <v>43469</v>
      </c>
      <c r="L271" s="5">
        <f>YEAR(sales[[#This Row],[date]])</f>
        <v>2019</v>
      </c>
      <c r="M271" s="5" t="str">
        <f>TEXT(sales[[#This Row],[date]], "MMM")</f>
        <v>Jan</v>
      </c>
      <c r="N271" s="5" t="str">
        <f>TEXT(sales[[#This Row],[date]], "ddd")</f>
        <v>Fri</v>
      </c>
      <c r="O271" s="6">
        <v>0.56527777777777777</v>
      </c>
      <c r="P271" s="2" t="s">
        <v>9</v>
      </c>
      <c r="Q271" s="3">
        <v>355.4</v>
      </c>
      <c r="R271" s="7">
        <v>4.7600000000000003E-2</v>
      </c>
      <c r="S271" s="3">
        <v>17.77</v>
      </c>
      <c r="T271" s="4">
        <v>7</v>
      </c>
      <c r="U271" s="3">
        <f>sales[[#This Row],[total]]-sales[[#This Row],[cogs]]</f>
        <v>17.770000000000039</v>
      </c>
    </row>
    <row r="272" spans="1:21" x14ac:dyDescent="0.3">
      <c r="A272" s="2" t="s">
        <v>292</v>
      </c>
      <c r="B272" s="2" t="s">
        <v>28</v>
      </c>
      <c r="C272" s="2" t="s">
        <v>29</v>
      </c>
      <c r="D272" s="2" t="s">
        <v>13</v>
      </c>
      <c r="E272" s="2" t="s">
        <v>7</v>
      </c>
      <c r="F272" s="2" t="s">
        <v>22</v>
      </c>
      <c r="G272" s="3">
        <v>67.430000000000007</v>
      </c>
      <c r="H272" s="5">
        <v>5</v>
      </c>
      <c r="I272" s="3">
        <v>16.86</v>
      </c>
      <c r="J272" s="3">
        <v>354.01</v>
      </c>
      <c r="K272" s="1">
        <v>43530</v>
      </c>
      <c r="L272" s="5">
        <f>YEAR(sales[[#This Row],[date]])</f>
        <v>2019</v>
      </c>
      <c r="M272" s="5" t="str">
        <f>TEXT(sales[[#This Row],[date]], "MMM")</f>
        <v>Mar</v>
      </c>
      <c r="N272" s="5" t="str">
        <f>TEXT(sales[[#This Row],[date]], "ddd")</f>
        <v>Wed</v>
      </c>
      <c r="O272" s="6">
        <v>0.75902777777777775</v>
      </c>
      <c r="P272" s="2" t="s">
        <v>9</v>
      </c>
      <c r="Q272" s="3">
        <v>337.15</v>
      </c>
      <c r="R272" s="7">
        <v>4.7600000000000003E-2</v>
      </c>
      <c r="S272" s="3">
        <v>16.86</v>
      </c>
      <c r="T272" s="4">
        <v>6.3</v>
      </c>
      <c r="U272" s="3">
        <f>sales[[#This Row],[total]]-sales[[#This Row],[cogs]]</f>
        <v>16.860000000000014</v>
      </c>
    </row>
    <row r="273" spans="1:21" x14ac:dyDescent="0.3">
      <c r="A273" s="2" t="s">
        <v>293</v>
      </c>
      <c r="B273" s="2" t="s">
        <v>11</v>
      </c>
      <c r="C273" s="2" t="s">
        <v>12</v>
      </c>
      <c r="D273" s="2" t="s">
        <v>6</v>
      </c>
      <c r="E273" s="2" t="s">
        <v>7</v>
      </c>
      <c r="F273" s="2" t="s">
        <v>8</v>
      </c>
      <c r="G273" s="3">
        <v>21.12</v>
      </c>
      <c r="H273" s="5">
        <v>2</v>
      </c>
      <c r="I273" s="3">
        <v>2.11</v>
      </c>
      <c r="J273" s="3">
        <v>44.35</v>
      </c>
      <c r="K273" s="1">
        <v>43468</v>
      </c>
      <c r="L273" s="5">
        <f>YEAR(sales[[#This Row],[date]])</f>
        <v>2019</v>
      </c>
      <c r="M273" s="5" t="str">
        <f>TEXT(sales[[#This Row],[date]], "MMM")</f>
        <v>Jan</v>
      </c>
      <c r="N273" s="5" t="str">
        <f>TEXT(sales[[#This Row],[date]], "ddd")</f>
        <v>Thu</v>
      </c>
      <c r="O273" s="6">
        <v>0.80347222222222225</v>
      </c>
      <c r="P273" s="2" t="s">
        <v>15</v>
      </c>
      <c r="Q273" s="3">
        <v>42.24</v>
      </c>
      <c r="R273" s="7">
        <v>4.7600000000000003E-2</v>
      </c>
      <c r="S273" s="3">
        <v>2.11</v>
      </c>
      <c r="T273" s="4">
        <v>9.6999999999999993</v>
      </c>
      <c r="U273" s="3">
        <f>sales[[#This Row],[total]]-sales[[#This Row],[cogs]]</f>
        <v>2.1099999999999994</v>
      </c>
    </row>
    <row r="274" spans="1:21" x14ac:dyDescent="0.3">
      <c r="A274" s="2" t="s">
        <v>294</v>
      </c>
      <c r="B274" s="2" t="s">
        <v>4</v>
      </c>
      <c r="C274" s="2" t="s">
        <v>5</v>
      </c>
      <c r="D274" s="2" t="s">
        <v>6</v>
      </c>
      <c r="E274" s="2" t="s">
        <v>7</v>
      </c>
      <c r="F274" s="2" t="s">
        <v>18</v>
      </c>
      <c r="G274" s="3">
        <v>21.54</v>
      </c>
      <c r="H274" s="5">
        <v>9</v>
      </c>
      <c r="I274" s="3">
        <v>9.69</v>
      </c>
      <c r="J274" s="3">
        <v>203.55</v>
      </c>
      <c r="K274" s="1">
        <v>43472</v>
      </c>
      <c r="L274" s="5">
        <f>YEAR(sales[[#This Row],[date]])</f>
        <v>2019</v>
      </c>
      <c r="M274" s="5" t="str">
        <f>TEXT(sales[[#This Row],[date]], "MMM")</f>
        <v>Jan</v>
      </c>
      <c r="N274" s="5" t="str">
        <f>TEXT(sales[[#This Row],[date]], "ddd")</f>
        <v>Mon</v>
      </c>
      <c r="O274" s="6">
        <v>0.48888888888888887</v>
      </c>
      <c r="P274" s="2" t="s">
        <v>19</v>
      </c>
      <c r="Q274" s="3">
        <v>193.86</v>
      </c>
      <c r="R274" s="7">
        <v>4.7600000000000003E-2</v>
      </c>
      <c r="S274" s="3">
        <v>9.69</v>
      </c>
      <c r="T274" s="4">
        <v>8.8000000000000007</v>
      </c>
      <c r="U274" s="3">
        <f>sales[[#This Row],[total]]-sales[[#This Row],[cogs]]</f>
        <v>9.6899999999999977</v>
      </c>
    </row>
    <row r="275" spans="1:21" x14ac:dyDescent="0.3">
      <c r="A275" s="2" t="s">
        <v>295</v>
      </c>
      <c r="B275" s="2" t="s">
        <v>4</v>
      </c>
      <c r="C275" s="2" t="s">
        <v>5</v>
      </c>
      <c r="D275" s="2" t="s">
        <v>13</v>
      </c>
      <c r="E275" s="2" t="s">
        <v>7</v>
      </c>
      <c r="F275" s="2" t="s">
        <v>18</v>
      </c>
      <c r="G275" s="3">
        <v>12.03</v>
      </c>
      <c r="H275" s="5">
        <v>2</v>
      </c>
      <c r="I275" s="3">
        <v>1.2</v>
      </c>
      <c r="J275" s="3">
        <v>25.26</v>
      </c>
      <c r="K275" s="1">
        <v>43492</v>
      </c>
      <c r="L275" s="5">
        <f>YEAR(sales[[#This Row],[date]])</f>
        <v>2019</v>
      </c>
      <c r="M275" s="5" t="str">
        <f>TEXT(sales[[#This Row],[date]], "MMM")</f>
        <v>Jan</v>
      </c>
      <c r="N275" s="5" t="str">
        <f>TEXT(sales[[#This Row],[date]], "ddd")</f>
        <v>Sun</v>
      </c>
      <c r="O275" s="6">
        <v>0.66041666666666665</v>
      </c>
      <c r="P275" s="2" t="s">
        <v>15</v>
      </c>
      <c r="Q275" s="3">
        <v>24.06</v>
      </c>
      <c r="R275" s="7">
        <v>4.7600000000000003E-2</v>
      </c>
      <c r="S275" s="3">
        <v>1.2</v>
      </c>
      <c r="T275" s="4">
        <v>5.0999999999999996</v>
      </c>
      <c r="U275" s="3">
        <f>sales[[#This Row],[total]]-sales[[#This Row],[cogs]]</f>
        <v>1.2000000000000028</v>
      </c>
    </row>
    <row r="276" spans="1:21" x14ac:dyDescent="0.3">
      <c r="A276" s="2" t="s">
        <v>296</v>
      </c>
      <c r="B276" s="2" t="s">
        <v>28</v>
      </c>
      <c r="C276" s="2" t="s">
        <v>29</v>
      </c>
      <c r="D276" s="2" t="s">
        <v>13</v>
      </c>
      <c r="E276" s="2" t="s">
        <v>7</v>
      </c>
      <c r="F276" s="2" t="s">
        <v>8</v>
      </c>
      <c r="G276" s="3">
        <v>99.71</v>
      </c>
      <c r="H276" s="5">
        <v>6</v>
      </c>
      <c r="I276" s="3">
        <v>29.91</v>
      </c>
      <c r="J276" s="3">
        <v>628.16999999999996</v>
      </c>
      <c r="K276" s="1">
        <v>43522</v>
      </c>
      <c r="L276" s="5">
        <f>YEAR(sales[[#This Row],[date]])</f>
        <v>2019</v>
      </c>
      <c r="M276" s="5" t="str">
        <f>TEXT(sales[[#This Row],[date]], "MMM")</f>
        <v>Feb</v>
      </c>
      <c r="N276" s="5" t="str">
        <f>TEXT(sales[[#This Row],[date]], "ddd")</f>
        <v>Tue</v>
      </c>
      <c r="O276" s="6">
        <v>0.70277777777777772</v>
      </c>
      <c r="P276" s="2" t="s">
        <v>9</v>
      </c>
      <c r="Q276" s="3">
        <v>598.26</v>
      </c>
      <c r="R276" s="7">
        <v>4.7600000000000003E-2</v>
      </c>
      <c r="S276" s="3">
        <v>29.91</v>
      </c>
      <c r="T276" s="4">
        <v>7.9</v>
      </c>
      <c r="U276" s="3">
        <f>sales[[#This Row],[total]]-sales[[#This Row],[cogs]]</f>
        <v>29.909999999999968</v>
      </c>
    </row>
    <row r="277" spans="1:21" x14ac:dyDescent="0.3">
      <c r="A277" s="2" t="s">
        <v>297</v>
      </c>
      <c r="B277" s="2" t="s">
        <v>28</v>
      </c>
      <c r="C277" s="2" t="s">
        <v>29</v>
      </c>
      <c r="D277" s="2" t="s">
        <v>13</v>
      </c>
      <c r="E277" s="2" t="s">
        <v>17</v>
      </c>
      <c r="F277" s="2" t="s">
        <v>32</v>
      </c>
      <c r="G277" s="3">
        <v>47.97</v>
      </c>
      <c r="H277" s="5">
        <v>7</v>
      </c>
      <c r="I277" s="3">
        <v>16.79</v>
      </c>
      <c r="J277" s="3">
        <v>352.58</v>
      </c>
      <c r="K277" s="1">
        <v>43472</v>
      </c>
      <c r="L277" s="5">
        <f>YEAR(sales[[#This Row],[date]])</f>
        <v>2019</v>
      </c>
      <c r="M277" s="5" t="str">
        <f>TEXT(sales[[#This Row],[date]], "MMM")</f>
        <v>Jan</v>
      </c>
      <c r="N277" s="5" t="str">
        <f>TEXT(sales[[#This Row],[date]], "ddd")</f>
        <v>Mon</v>
      </c>
      <c r="O277" s="6">
        <v>0.86944444444444446</v>
      </c>
      <c r="P277" s="2" t="s">
        <v>15</v>
      </c>
      <c r="Q277" s="3">
        <v>335.79</v>
      </c>
      <c r="R277" s="7">
        <v>4.7600000000000003E-2</v>
      </c>
      <c r="S277" s="3">
        <v>16.79</v>
      </c>
      <c r="T277" s="4">
        <v>6.2</v>
      </c>
      <c r="U277" s="3">
        <f>sales[[#This Row],[total]]-sales[[#This Row],[cogs]]</f>
        <v>16.789999999999964</v>
      </c>
    </row>
    <row r="278" spans="1:21" x14ac:dyDescent="0.3">
      <c r="A278" s="2" t="s">
        <v>298</v>
      </c>
      <c r="B278" s="2" t="s">
        <v>11</v>
      </c>
      <c r="C278" s="2" t="s">
        <v>12</v>
      </c>
      <c r="D278" s="2" t="s">
        <v>6</v>
      </c>
      <c r="E278" s="2" t="s">
        <v>7</v>
      </c>
      <c r="F278" s="2" t="s">
        <v>18</v>
      </c>
      <c r="G278" s="3">
        <v>21.82</v>
      </c>
      <c r="H278" s="5">
        <v>10</v>
      </c>
      <c r="I278" s="3">
        <v>10.91</v>
      </c>
      <c r="J278" s="3">
        <v>229.11</v>
      </c>
      <c r="K278" s="1">
        <v>43472</v>
      </c>
      <c r="L278" s="5">
        <f>YEAR(sales[[#This Row],[date]])</f>
        <v>2019</v>
      </c>
      <c r="M278" s="5" t="str">
        <f>TEXT(sales[[#This Row],[date]], "MMM")</f>
        <v>Jan</v>
      </c>
      <c r="N278" s="5" t="str">
        <f>TEXT(sales[[#This Row],[date]], "ddd")</f>
        <v>Mon</v>
      </c>
      <c r="O278" s="6">
        <v>0.73333333333333328</v>
      </c>
      <c r="P278" s="2" t="s">
        <v>15</v>
      </c>
      <c r="Q278" s="3">
        <v>218.2</v>
      </c>
      <c r="R278" s="7">
        <v>4.7600000000000003E-2</v>
      </c>
      <c r="S278" s="3">
        <v>10.91</v>
      </c>
      <c r="T278" s="4">
        <v>7.1</v>
      </c>
      <c r="U278" s="3">
        <f>sales[[#This Row],[total]]-sales[[#This Row],[cogs]]</f>
        <v>10.910000000000025</v>
      </c>
    </row>
    <row r="279" spans="1:21" x14ac:dyDescent="0.3">
      <c r="A279" s="2" t="s">
        <v>299</v>
      </c>
      <c r="B279" s="2" t="s">
        <v>11</v>
      </c>
      <c r="C279" s="2" t="s">
        <v>12</v>
      </c>
      <c r="D279" s="2" t="s">
        <v>13</v>
      </c>
      <c r="E279" s="2" t="s">
        <v>7</v>
      </c>
      <c r="F279" s="2" t="s">
        <v>32</v>
      </c>
      <c r="G279" s="3">
        <v>95.42</v>
      </c>
      <c r="H279" s="5">
        <v>4</v>
      </c>
      <c r="I279" s="3">
        <v>19.079999999999998</v>
      </c>
      <c r="J279" s="3">
        <v>400.76</v>
      </c>
      <c r="K279" s="1">
        <v>43498</v>
      </c>
      <c r="L279" s="5">
        <f>YEAR(sales[[#This Row],[date]])</f>
        <v>2019</v>
      </c>
      <c r="M279" s="5" t="str">
        <f>TEXT(sales[[#This Row],[date]], "MMM")</f>
        <v>Feb</v>
      </c>
      <c r="N279" s="5" t="str">
        <f>TEXT(sales[[#This Row],[date]], "ddd")</f>
        <v>Sat</v>
      </c>
      <c r="O279" s="6">
        <v>0.55763888888888891</v>
      </c>
      <c r="P279" s="2" t="s">
        <v>9</v>
      </c>
      <c r="Q279" s="3">
        <v>381.68</v>
      </c>
      <c r="R279" s="7">
        <v>4.7600000000000003E-2</v>
      </c>
      <c r="S279" s="3">
        <v>19.079999999999998</v>
      </c>
      <c r="T279" s="4">
        <v>6.4</v>
      </c>
      <c r="U279" s="3">
        <f>sales[[#This Row],[total]]-sales[[#This Row],[cogs]]</f>
        <v>19.079999999999984</v>
      </c>
    </row>
    <row r="280" spans="1:21" x14ac:dyDescent="0.3">
      <c r="A280" s="2" t="s">
        <v>300</v>
      </c>
      <c r="B280" s="2" t="s">
        <v>11</v>
      </c>
      <c r="C280" s="2" t="s">
        <v>12</v>
      </c>
      <c r="D280" s="2" t="s">
        <v>6</v>
      </c>
      <c r="E280" s="2" t="s">
        <v>17</v>
      </c>
      <c r="F280" s="2" t="s">
        <v>32</v>
      </c>
      <c r="G280" s="3">
        <v>70.989999999999995</v>
      </c>
      <c r="H280" s="5">
        <v>10</v>
      </c>
      <c r="I280" s="3">
        <v>35.5</v>
      </c>
      <c r="J280" s="3">
        <v>745.4</v>
      </c>
      <c r="K280" s="1">
        <v>43544</v>
      </c>
      <c r="L280" s="5">
        <f>YEAR(sales[[#This Row],[date]])</f>
        <v>2019</v>
      </c>
      <c r="M280" s="5" t="str">
        <f>TEXT(sales[[#This Row],[date]], "MMM")</f>
        <v>Mar</v>
      </c>
      <c r="N280" s="5" t="str">
        <f>TEXT(sales[[#This Row],[date]], "ddd")</f>
        <v>Wed</v>
      </c>
      <c r="O280" s="6">
        <v>0.68611111111111112</v>
      </c>
      <c r="P280" s="2" t="s">
        <v>15</v>
      </c>
      <c r="Q280" s="3">
        <v>709.9</v>
      </c>
      <c r="R280" s="7">
        <v>4.7600000000000003E-2</v>
      </c>
      <c r="S280" s="3">
        <v>35.5</v>
      </c>
      <c r="T280" s="4">
        <v>5.7</v>
      </c>
      <c r="U280" s="3">
        <f>sales[[#This Row],[total]]-sales[[#This Row],[cogs]]</f>
        <v>35.5</v>
      </c>
    </row>
    <row r="281" spans="1:21" x14ac:dyDescent="0.3">
      <c r="A281" s="2" t="s">
        <v>301</v>
      </c>
      <c r="B281" s="2" t="s">
        <v>4</v>
      </c>
      <c r="C281" s="2" t="s">
        <v>5</v>
      </c>
      <c r="D281" s="2" t="s">
        <v>6</v>
      </c>
      <c r="E281" s="2" t="s">
        <v>17</v>
      </c>
      <c r="F281" s="2" t="s">
        <v>22</v>
      </c>
      <c r="G281" s="3">
        <v>44.02</v>
      </c>
      <c r="H281" s="5">
        <v>10</v>
      </c>
      <c r="I281" s="3">
        <v>22.01</v>
      </c>
      <c r="J281" s="3">
        <v>462.21</v>
      </c>
      <c r="K281" s="1">
        <v>43544</v>
      </c>
      <c r="L281" s="5">
        <f>YEAR(sales[[#This Row],[date]])</f>
        <v>2019</v>
      </c>
      <c r="M281" s="5" t="str">
        <f>TEXT(sales[[#This Row],[date]], "MMM")</f>
        <v>Mar</v>
      </c>
      <c r="N281" s="5" t="str">
        <f>TEXT(sales[[#This Row],[date]], "ddd")</f>
        <v>Wed</v>
      </c>
      <c r="O281" s="6">
        <v>0.83125000000000004</v>
      </c>
      <c r="P281" s="2" t="s">
        <v>19</v>
      </c>
      <c r="Q281" s="3">
        <v>440.2</v>
      </c>
      <c r="R281" s="7">
        <v>4.7600000000000003E-2</v>
      </c>
      <c r="S281" s="3">
        <v>22.01</v>
      </c>
      <c r="T281" s="4">
        <v>9.6</v>
      </c>
      <c r="U281" s="3">
        <f>sales[[#This Row],[total]]-sales[[#This Row],[cogs]]</f>
        <v>22.009999999999991</v>
      </c>
    </row>
    <row r="282" spans="1:21" x14ac:dyDescent="0.3">
      <c r="A282" s="2" t="s">
        <v>302</v>
      </c>
      <c r="B282" s="2" t="s">
        <v>4</v>
      </c>
      <c r="C282" s="2" t="s">
        <v>5</v>
      </c>
      <c r="D282" s="2" t="s">
        <v>13</v>
      </c>
      <c r="E282" s="2" t="s">
        <v>7</v>
      </c>
      <c r="F282" s="2" t="s">
        <v>18</v>
      </c>
      <c r="G282" s="3">
        <v>69.959999999999994</v>
      </c>
      <c r="H282" s="5">
        <v>8</v>
      </c>
      <c r="I282" s="3">
        <v>27.98</v>
      </c>
      <c r="J282" s="3">
        <v>587.66</v>
      </c>
      <c r="K282" s="1">
        <v>43511</v>
      </c>
      <c r="L282" s="5">
        <f>YEAR(sales[[#This Row],[date]])</f>
        <v>2019</v>
      </c>
      <c r="M282" s="5" t="str">
        <f>TEXT(sales[[#This Row],[date]], "MMM")</f>
        <v>Feb</v>
      </c>
      <c r="N282" s="5" t="str">
        <f>TEXT(sales[[#This Row],[date]], "ddd")</f>
        <v>Fri</v>
      </c>
      <c r="O282" s="6">
        <v>0.70902777777777781</v>
      </c>
      <c r="P282" s="2" t="s">
        <v>19</v>
      </c>
      <c r="Q282" s="3">
        <v>559.67999999999995</v>
      </c>
      <c r="R282" s="7">
        <v>4.7600000000000003E-2</v>
      </c>
      <c r="S282" s="3">
        <v>27.98</v>
      </c>
      <c r="T282" s="4">
        <v>6.4</v>
      </c>
      <c r="U282" s="3">
        <f>sales[[#This Row],[total]]-sales[[#This Row],[cogs]]</f>
        <v>27.980000000000018</v>
      </c>
    </row>
    <row r="283" spans="1:21" x14ac:dyDescent="0.3">
      <c r="A283" s="2" t="s">
        <v>303</v>
      </c>
      <c r="B283" s="2" t="s">
        <v>11</v>
      </c>
      <c r="C283" s="2" t="s">
        <v>12</v>
      </c>
      <c r="D283" s="2" t="s">
        <v>13</v>
      </c>
      <c r="E283" s="2" t="s">
        <v>17</v>
      </c>
      <c r="F283" s="2" t="s">
        <v>18</v>
      </c>
      <c r="G283" s="3">
        <v>37</v>
      </c>
      <c r="H283" s="5">
        <v>1</v>
      </c>
      <c r="I283" s="3">
        <v>1.85</v>
      </c>
      <c r="J283" s="3">
        <v>38.85</v>
      </c>
      <c r="K283" s="1">
        <v>43530</v>
      </c>
      <c r="L283" s="5">
        <f>YEAR(sales[[#This Row],[date]])</f>
        <v>2019</v>
      </c>
      <c r="M283" s="5" t="str">
        <f>TEXT(sales[[#This Row],[date]], "MMM")</f>
        <v>Mar</v>
      </c>
      <c r="N283" s="5" t="str">
        <f>TEXT(sales[[#This Row],[date]], "ddd")</f>
        <v>Wed</v>
      </c>
      <c r="O283" s="6">
        <v>0.56180555555555556</v>
      </c>
      <c r="P283" s="2" t="s">
        <v>19</v>
      </c>
      <c r="Q283" s="3">
        <v>37</v>
      </c>
      <c r="R283" s="7">
        <v>4.7600000000000003E-2</v>
      </c>
      <c r="S283" s="3">
        <v>1.85</v>
      </c>
      <c r="T283" s="4">
        <v>7.9</v>
      </c>
      <c r="U283" s="3">
        <f>sales[[#This Row],[total]]-sales[[#This Row],[cogs]]</f>
        <v>1.8500000000000014</v>
      </c>
    </row>
    <row r="284" spans="1:21" x14ac:dyDescent="0.3">
      <c r="A284" s="2" t="s">
        <v>304</v>
      </c>
      <c r="B284" s="2" t="s">
        <v>4</v>
      </c>
      <c r="C284" s="2" t="s">
        <v>5</v>
      </c>
      <c r="D284" s="2" t="s">
        <v>13</v>
      </c>
      <c r="E284" s="2" t="s">
        <v>7</v>
      </c>
      <c r="F284" s="2" t="s">
        <v>22</v>
      </c>
      <c r="G284" s="3">
        <v>15.34</v>
      </c>
      <c r="H284" s="5">
        <v>1</v>
      </c>
      <c r="I284" s="3">
        <v>0.77</v>
      </c>
      <c r="J284" s="3">
        <v>16.11</v>
      </c>
      <c r="K284" s="1">
        <v>43471</v>
      </c>
      <c r="L284" s="5">
        <f>YEAR(sales[[#This Row],[date]])</f>
        <v>2019</v>
      </c>
      <c r="M284" s="5" t="str">
        <f>TEXT(sales[[#This Row],[date]], "MMM")</f>
        <v>Jan</v>
      </c>
      <c r="N284" s="5" t="str">
        <f>TEXT(sales[[#This Row],[date]], "ddd")</f>
        <v>Sun</v>
      </c>
      <c r="O284" s="6">
        <v>0.46458333333333335</v>
      </c>
      <c r="P284" s="2" t="s">
        <v>15</v>
      </c>
      <c r="Q284" s="3">
        <v>15.34</v>
      </c>
      <c r="R284" s="7">
        <v>4.7600000000000003E-2</v>
      </c>
      <c r="S284" s="3">
        <v>0.77</v>
      </c>
      <c r="T284" s="4">
        <v>6.5</v>
      </c>
      <c r="U284" s="3">
        <f>sales[[#This Row],[total]]-sales[[#This Row],[cogs]]</f>
        <v>0.76999999999999957</v>
      </c>
    </row>
    <row r="285" spans="1:21" x14ac:dyDescent="0.3">
      <c r="A285" s="2" t="s">
        <v>305</v>
      </c>
      <c r="B285" s="2" t="s">
        <v>4</v>
      </c>
      <c r="C285" s="2" t="s">
        <v>5</v>
      </c>
      <c r="D285" s="2" t="s">
        <v>6</v>
      </c>
      <c r="E285" s="2" t="s">
        <v>17</v>
      </c>
      <c r="F285" s="2" t="s">
        <v>8</v>
      </c>
      <c r="G285" s="3">
        <v>99.83</v>
      </c>
      <c r="H285" s="5">
        <v>6</v>
      </c>
      <c r="I285" s="3">
        <v>29.95</v>
      </c>
      <c r="J285" s="3">
        <v>628.92999999999995</v>
      </c>
      <c r="K285" s="1">
        <v>43528</v>
      </c>
      <c r="L285" s="5">
        <f>YEAR(sales[[#This Row],[date]])</f>
        <v>2019</v>
      </c>
      <c r="M285" s="5" t="str">
        <f>TEXT(sales[[#This Row],[date]], "MMM")</f>
        <v>Mar</v>
      </c>
      <c r="N285" s="5" t="str">
        <f>TEXT(sales[[#This Row],[date]], "ddd")</f>
        <v>Mon</v>
      </c>
      <c r="O285" s="6">
        <v>0.62638888888888888</v>
      </c>
      <c r="P285" s="2" t="s">
        <v>9</v>
      </c>
      <c r="Q285" s="3">
        <v>598.98</v>
      </c>
      <c r="R285" s="7">
        <v>4.7600000000000003E-2</v>
      </c>
      <c r="S285" s="3">
        <v>29.95</v>
      </c>
      <c r="T285" s="4">
        <v>8.5</v>
      </c>
      <c r="U285" s="3">
        <f>sales[[#This Row],[total]]-sales[[#This Row],[cogs]]</f>
        <v>29.949999999999932</v>
      </c>
    </row>
    <row r="286" spans="1:21" x14ac:dyDescent="0.3">
      <c r="A286" s="2" t="s">
        <v>306</v>
      </c>
      <c r="B286" s="2" t="s">
        <v>4</v>
      </c>
      <c r="C286" s="2" t="s">
        <v>5</v>
      </c>
      <c r="D286" s="2" t="s">
        <v>6</v>
      </c>
      <c r="E286" s="2" t="s">
        <v>7</v>
      </c>
      <c r="F286" s="2" t="s">
        <v>8</v>
      </c>
      <c r="G286" s="3">
        <v>47.67</v>
      </c>
      <c r="H286" s="5">
        <v>4</v>
      </c>
      <c r="I286" s="3">
        <v>9.5299999999999994</v>
      </c>
      <c r="J286" s="3">
        <v>200.21</v>
      </c>
      <c r="K286" s="1">
        <v>43536</v>
      </c>
      <c r="L286" s="5">
        <f>YEAR(sales[[#This Row],[date]])</f>
        <v>2019</v>
      </c>
      <c r="M286" s="5" t="str">
        <f>TEXT(sales[[#This Row],[date]], "MMM")</f>
        <v>Mar</v>
      </c>
      <c r="N286" s="5" t="str">
        <f>TEXT(sales[[#This Row],[date]], "ddd")</f>
        <v>Tue</v>
      </c>
      <c r="O286" s="6">
        <v>0.59791666666666665</v>
      </c>
      <c r="P286" s="2" t="s">
        <v>15</v>
      </c>
      <c r="Q286" s="3">
        <v>190.68</v>
      </c>
      <c r="R286" s="7">
        <v>4.7600000000000003E-2</v>
      </c>
      <c r="S286" s="3">
        <v>9.5299999999999994</v>
      </c>
      <c r="T286" s="4">
        <v>9.1</v>
      </c>
      <c r="U286" s="3">
        <f>sales[[#This Row],[total]]-sales[[#This Row],[cogs]]</f>
        <v>9.5300000000000011</v>
      </c>
    </row>
    <row r="287" spans="1:21" x14ac:dyDescent="0.3">
      <c r="A287" s="2" t="s">
        <v>307</v>
      </c>
      <c r="B287" s="2" t="s">
        <v>28</v>
      </c>
      <c r="C287" s="2" t="s">
        <v>29</v>
      </c>
      <c r="D287" s="2" t="s">
        <v>13</v>
      </c>
      <c r="E287" s="2" t="s">
        <v>17</v>
      </c>
      <c r="F287" s="2" t="s">
        <v>8</v>
      </c>
      <c r="G287" s="3">
        <v>66.680000000000007</v>
      </c>
      <c r="H287" s="5">
        <v>5</v>
      </c>
      <c r="I287" s="3">
        <v>16.670000000000002</v>
      </c>
      <c r="J287" s="3">
        <v>350.07</v>
      </c>
      <c r="K287" s="1">
        <v>43516</v>
      </c>
      <c r="L287" s="5">
        <f>YEAR(sales[[#This Row],[date]])</f>
        <v>2019</v>
      </c>
      <c r="M287" s="5" t="str">
        <f>TEXT(sales[[#This Row],[date]], "MMM")</f>
        <v>Feb</v>
      </c>
      <c r="N287" s="5" t="str">
        <f>TEXT(sales[[#This Row],[date]], "ddd")</f>
        <v>Wed</v>
      </c>
      <c r="O287" s="6">
        <v>0.75069444444444444</v>
      </c>
      <c r="P287" s="2" t="s">
        <v>15</v>
      </c>
      <c r="Q287" s="3">
        <v>333.4</v>
      </c>
      <c r="R287" s="7">
        <v>4.7600000000000003E-2</v>
      </c>
      <c r="S287" s="3">
        <v>16.670000000000002</v>
      </c>
      <c r="T287" s="4">
        <v>7.6</v>
      </c>
      <c r="U287" s="3">
        <f>sales[[#This Row],[total]]-sales[[#This Row],[cogs]]</f>
        <v>16.670000000000016</v>
      </c>
    </row>
    <row r="288" spans="1:21" x14ac:dyDescent="0.3">
      <c r="A288" s="2" t="s">
        <v>308</v>
      </c>
      <c r="B288" s="2" t="s">
        <v>11</v>
      </c>
      <c r="C288" s="2" t="s">
        <v>12</v>
      </c>
      <c r="D288" s="2" t="s">
        <v>6</v>
      </c>
      <c r="E288" s="2" t="s">
        <v>17</v>
      </c>
      <c r="F288" s="2" t="s">
        <v>18</v>
      </c>
      <c r="G288" s="3">
        <v>74.86</v>
      </c>
      <c r="H288" s="5">
        <v>1</v>
      </c>
      <c r="I288" s="3">
        <v>3.74</v>
      </c>
      <c r="J288" s="3">
        <v>78.599999999999994</v>
      </c>
      <c r="K288" s="1">
        <v>43548</v>
      </c>
      <c r="L288" s="5">
        <f>YEAR(sales[[#This Row],[date]])</f>
        <v>2019</v>
      </c>
      <c r="M288" s="5" t="str">
        <f>TEXT(sales[[#This Row],[date]], "MMM")</f>
        <v>Mar</v>
      </c>
      <c r="N288" s="5" t="str">
        <f>TEXT(sales[[#This Row],[date]], "ddd")</f>
        <v>Sun</v>
      </c>
      <c r="O288" s="6">
        <v>0.61736111111111114</v>
      </c>
      <c r="P288" s="2" t="s">
        <v>15</v>
      </c>
      <c r="Q288" s="3">
        <v>74.86</v>
      </c>
      <c r="R288" s="7">
        <v>4.7600000000000003E-2</v>
      </c>
      <c r="S288" s="3">
        <v>3.74</v>
      </c>
      <c r="T288" s="4">
        <v>6.9</v>
      </c>
      <c r="U288" s="3">
        <f>sales[[#This Row],[total]]-sales[[#This Row],[cogs]]</f>
        <v>3.7399999999999949</v>
      </c>
    </row>
    <row r="289" spans="1:21" x14ac:dyDescent="0.3">
      <c r="A289" s="2" t="s">
        <v>309</v>
      </c>
      <c r="B289" s="2" t="s">
        <v>11</v>
      </c>
      <c r="C289" s="2" t="s">
        <v>12</v>
      </c>
      <c r="D289" s="2" t="s">
        <v>13</v>
      </c>
      <c r="E289" s="2" t="s">
        <v>7</v>
      </c>
      <c r="F289" s="2" t="s">
        <v>22</v>
      </c>
      <c r="G289" s="3">
        <v>23.75</v>
      </c>
      <c r="H289" s="5">
        <v>9</v>
      </c>
      <c r="I289" s="3">
        <v>10.69</v>
      </c>
      <c r="J289" s="3">
        <v>224.44</v>
      </c>
      <c r="K289" s="1">
        <v>43496</v>
      </c>
      <c r="L289" s="5">
        <f>YEAR(sales[[#This Row],[date]])</f>
        <v>2019</v>
      </c>
      <c r="M289" s="5" t="str">
        <f>TEXT(sales[[#This Row],[date]], "MMM")</f>
        <v>Jan</v>
      </c>
      <c r="N289" s="5" t="str">
        <f>TEXT(sales[[#This Row],[date]], "ddd")</f>
        <v>Thu</v>
      </c>
      <c r="O289" s="6">
        <v>0.50138888888888888</v>
      </c>
      <c r="P289" s="2" t="s">
        <v>15</v>
      </c>
      <c r="Q289" s="3">
        <v>213.75</v>
      </c>
      <c r="R289" s="7">
        <v>4.7600000000000003E-2</v>
      </c>
      <c r="S289" s="3">
        <v>10.69</v>
      </c>
      <c r="T289" s="4">
        <v>9.5</v>
      </c>
      <c r="U289" s="3">
        <f>sales[[#This Row],[total]]-sales[[#This Row],[cogs]]</f>
        <v>10.689999999999998</v>
      </c>
    </row>
    <row r="290" spans="1:21" x14ac:dyDescent="0.3">
      <c r="A290" s="2" t="s">
        <v>310</v>
      </c>
      <c r="B290" s="2" t="s">
        <v>28</v>
      </c>
      <c r="C290" s="2" t="s">
        <v>29</v>
      </c>
      <c r="D290" s="2" t="s">
        <v>13</v>
      </c>
      <c r="E290" s="2" t="s">
        <v>7</v>
      </c>
      <c r="F290" s="2" t="s">
        <v>30</v>
      </c>
      <c r="G290" s="3">
        <v>48.51</v>
      </c>
      <c r="H290" s="5">
        <v>7</v>
      </c>
      <c r="I290" s="3">
        <v>16.98</v>
      </c>
      <c r="J290" s="3">
        <v>356.55</v>
      </c>
      <c r="K290" s="1">
        <v>43490</v>
      </c>
      <c r="L290" s="5">
        <f>YEAR(sales[[#This Row],[date]])</f>
        <v>2019</v>
      </c>
      <c r="M290" s="5" t="str">
        <f>TEXT(sales[[#This Row],[date]], "MMM")</f>
        <v>Jan</v>
      </c>
      <c r="N290" s="5" t="str">
        <f>TEXT(sales[[#This Row],[date]], "ddd")</f>
        <v>Fri</v>
      </c>
      <c r="O290" s="6">
        <v>0.5625</v>
      </c>
      <c r="P290" s="2" t="s">
        <v>19</v>
      </c>
      <c r="Q290" s="3">
        <v>339.57</v>
      </c>
      <c r="R290" s="7">
        <v>4.7600000000000003E-2</v>
      </c>
      <c r="S290" s="3">
        <v>16.98</v>
      </c>
      <c r="T290" s="4">
        <v>5.2</v>
      </c>
      <c r="U290" s="3">
        <f>sales[[#This Row],[total]]-sales[[#This Row],[cogs]]</f>
        <v>16.980000000000018</v>
      </c>
    </row>
    <row r="291" spans="1:21" x14ac:dyDescent="0.3">
      <c r="A291" s="2" t="s">
        <v>311</v>
      </c>
      <c r="B291" s="2" t="s">
        <v>4</v>
      </c>
      <c r="C291" s="2" t="s">
        <v>5</v>
      </c>
      <c r="D291" s="2" t="s">
        <v>6</v>
      </c>
      <c r="E291" s="2" t="s">
        <v>7</v>
      </c>
      <c r="F291" s="2" t="s">
        <v>18</v>
      </c>
      <c r="G291" s="3">
        <v>94.88</v>
      </c>
      <c r="H291" s="5">
        <v>7</v>
      </c>
      <c r="I291" s="3">
        <v>33.21</v>
      </c>
      <c r="J291" s="3">
        <v>697.37</v>
      </c>
      <c r="K291" s="1">
        <v>43499</v>
      </c>
      <c r="L291" s="5">
        <f>YEAR(sales[[#This Row],[date]])</f>
        <v>2019</v>
      </c>
      <c r="M291" s="5" t="str">
        <f>TEXT(sales[[#This Row],[date]], "MMM")</f>
        <v>Feb</v>
      </c>
      <c r="N291" s="5" t="str">
        <f>TEXT(sales[[#This Row],[date]], "ddd")</f>
        <v>Sun</v>
      </c>
      <c r="O291" s="6">
        <v>0.60972222222222228</v>
      </c>
      <c r="P291" s="2" t="s">
        <v>15</v>
      </c>
      <c r="Q291" s="3">
        <v>664.16</v>
      </c>
      <c r="R291" s="7">
        <v>4.7600000000000003E-2</v>
      </c>
      <c r="S291" s="3">
        <v>33.21</v>
      </c>
      <c r="T291" s="4">
        <v>4.2</v>
      </c>
      <c r="U291" s="3">
        <f>sales[[#This Row],[total]]-sales[[#This Row],[cogs]]</f>
        <v>33.210000000000036</v>
      </c>
    </row>
    <row r="292" spans="1:21" x14ac:dyDescent="0.3">
      <c r="A292" s="2" t="s">
        <v>312</v>
      </c>
      <c r="B292" s="2" t="s">
        <v>28</v>
      </c>
      <c r="C292" s="2" t="s">
        <v>29</v>
      </c>
      <c r="D292" s="2" t="s">
        <v>6</v>
      </c>
      <c r="E292" s="2" t="s">
        <v>17</v>
      </c>
      <c r="F292" s="2" t="s">
        <v>14</v>
      </c>
      <c r="G292" s="3">
        <v>40.299999999999997</v>
      </c>
      <c r="H292" s="5">
        <v>10</v>
      </c>
      <c r="I292" s="3">
        <v>20.149999999999999</v>
      </c>
      <c r="J292" s="3">
        <v>423.15</v>
      </c>
      <c r="K292" s="1">
        <v>43489</v>
      </c>
      <c r="L292" s="5">
        <f>YEAR(sales[[#This Row],[date]])</f>
        <v>2019</v>
      </c>
      <c r="M292" s="5" t="str">
        <f>TEXT(sales[[#This Row],[date]], "MMM")</f>
        <v>Jan</v>
      </c>
      <c r="N292" s="5" t="str">
        <f>TEXT(sales[[#This Row],[date]], "ddd")</f>
        <v>Thu</v>
      </c>
      <c r="O292" s="6">
        <v>0.73402777777777772</v>
      </c>
      <c r="P292" s="2" t="s">
        <v>19</v>
      </c>
      <c r="Q292" s="3">
        <v>403</v>
      </c>
      <c r="R292" s="7">
        <v>4.7600000000000003E-2</v>
      </c>
      <c r="S292" s="3">
        <v>20.149999999999999</v>
      </c>
      <c r="T292" s="4">
        <v>7</v>
      </c>
      <c r="U292" s="3">
        <f>sales[[#This Row],[total]]-sales[[#This Row],[cogs]]</f>
        <v>20.149999999999977</v>
      </c>
    </row>
    <row r="293" spans="1:21" x14ac:dyDescent="0.3">
      <c r="A293" s="2" t="s">
        <v>313</v>
      </c>
      <c r="B293" s="2" t="s">
        <v>11</v>
      </c>
      <c r="C293" s="2" t="s">
        <v>12</v>
      </c>
      <c r="D293" s="2" t="s">
        <v>13</v>
      </c>
      <c r="E293" s="2" t="s">
        <v>17</v>
      </c>
      <c r="F293" s="2" t="s">
        <v>14</v>
      </c>
      <c r="G293" s="3">
        <v>27.85</v>
      </c>
      <c r="H293" s="5">
        <v>7</v>
      </c>
      <c r="I293" s="3">
        <v>9.75</v>
      </c>
      <c r="J293" s="3">
        <v>204.7</v>
      </c>
      <c r="K293" s="1">
        <v>43538</v>
      </c>
      <c r="L293" s="5">
        <f>YEAR(sales[[#This Row],[date]])</f>
        <v>2019</v>
      </c>
      <c r="M293" s="5" t="str">
        <f>TEXT(sales[[#This Row],[date]], "MMM")</f>
        <v>Mar</v>
      </c>
      <c r="N293" s="5" t="str">
        <f>TEXT(sales[[#This Row],[date]], "ddd")</f>
        <v>Thu</v>
      </c>
      <c r="O293" s="6">
        <v>0.72222222222222221</v>
      </c>
      <c r="P293" s="2" t="s">
        <v>9</v>
      </c>
      <c r="Q293" s="3">
        <v>194.95</v>
      </c>
      <c r="R293" s="7">
        <v>4.7600000000000003E-2</v>
      </c>
      <c r="S293" s="3">
        <v>9.75</v>
      </c>
      <c r="T293" s="4">
        <v>6</v>
      </c>
      <c r="U293" s="3">
        <f>sales[[#This Row],[total]]-sales[[#This Row],[cogs]]</f>
        <v>9.75</v>
      </c>
    </row>
    <row r="294" spans="1:21" x14ac:dyDescent="0.3">
      <c r="A294" s="2" t="s">
        <v>314</v>
      </c>
      <c r="B294" s="2" t="s">
        <v>4</v>
      </c>
      <c r="C294" s="2" t="s">
        <v>5</v>
      </c>
      <c r="D294" s="2" t="s">
        <v>6</v>
      </c>
      <c r="E294" s="2" t="s">
        <v>7</v>
      </c>
      <c r="F294" s="2" t="s">
        <v>14</v>
      </c>
      <c r="G294" s="3">
        <v>62.48</v>
      </c>
      <c r="H294" s="5">
        <v>1</v>
      </c>
      <c r="I294" s="3">
        <v>3.12</v>
      </c>
      <c r="J294" s="3">
        <v>65.599999999999994</v>
      </c>
      <c r="K294" s="1">
        <v>43514</v>
      </c>
      <c r="L294" s="5">
        <f>YEAR(sales[[#This Row],[date]])</f>
        <v>2019</v>
      </c>
      <c r="M294" s="5" t="str">
        <f>TEXT(sales[[#This Row],[date]], "MMM")</f>
        <v>Feb</v>
      </c>
      <c r="N294" s="5" t="str">
        <f>TEXT(sales[[#This Row],[date]], "ddd")</f>
        <v>Mon</v>
      </c>
      <c r="O294" s="6">
        <v>0.85347222222222219</v>
      </c>
      <c r="P294" s="2" t="s">
        <v>15</v>
      </c>
      <c r="Q294" s="3">
        <v>62.48</v>
      </c>
      <c r="R294" s="7">
        <v>4.7600000000000003E-2</v>
      </c>
      <c r="S294" s="3">
        <v>3.12</v>
      </c>
      <c r="T294" s="4">
        <v>4.7</v>
      </c>
      <c r="U294" s="3">
        <f>sales[[#This Row],[total]]-sales[[#This Row],[cogs]]</f>
        <v>3.1199999999999974</v>
      </c>
    </row>
    <row r="295" spans="1:21" x14ac:dyDescent="0.3">
      <c r="A295" s="2" t="s">
        <v>315</v>
      </c>
      <c r="B295" s="2" t="s">
        <v>4</v>
      </c>
      <c r="C295" s="2" t="s">
        <v>5</v>
      </c>
      <c r="D295" s="2" t="s">
        <v>6</v>
      </c>
      <c r="E295" s="2" t="s">
        <v>7</v>
      </c>
      <c r="F295" s="2" t="s">
        <v>30</v>
      </c>
      <c r="G295" s="3">
        <v>36.36</v>
      </c>
      <c r="H295" s="5">
        <v>2</v>
      </c>
      <c r="I295" s="3">
        <v>3.64</v>
      </c>
      <c r="J295" s="3">
        <v>76.36</v>
      </c>
      <c r="K295" s="1">
        <v>43486</v>
      </c>
      <c r="L295" s="5">
        <f>YEAR(sales[[#This Row],[date]])</f>
        <v>2019</v>
      </c>
      <c r="M295" s="5" t="str">
        <f>TEXT(sales[[#This Row],[date]], "MMM")</f>
        <v>Jan</v>
      </c>
      <c r="N295" s="5" t="str">
        <f>TEXT(sales[[#This Row],[date]], "ddd")</f>
        <v>Mon</v>
      </c>
      <c r="O295" s="6">
        <v>0.41666666666666669</v>
      </c>
      <c r="P295" s="2" t="s">
        <v>15</v>
      </c>
      <c r="Q295" s="3">
        <v>72.72</v>
      </c>
      <c r="R295" s="7">
        <v>4.7600000000000003E-2</v>
      </c>
      <c r="S295" s="3">
        <v>3.64</v>
      </c>
      <c r="T295" s="4">
        <v>7.1</v>
      </c>
      <c r="U295" s="3">
        <f>sales[[#This Row],[total]]-sales[[#This Row],[cogs]]</f>
        <v>3.6400000000000006</v>
      </c>
    </row>
    <row r="296" spans="1:21" x14ac:dyDescent="0.3">
      <c r="A296" s="2" t="s">
        <v>316</v>
      </c>
      <c r="B296" s="2" t="s">
        <v>28</v>
      </c>
      <c r="C296" s="2" t="s">
        <v>29</v>
      </c>
      <c r="D296" s="2" t="s">
        <v>13</v>
      </c>
      <c r="E296" s="2" t="s">
        <v>17</v>
      </c>
      <c r="F296" s="2" t="s">
        <v>8</v>
      </c>
      <c r="G296" s="3">
        <v>18.11</v>
      </c>
      <c r="H296" s="5">
        <v>10</v>
      </c>
      <c r="I296" s="3">
        <v>9.06</v>
      </c>
      <c r="J296" s="3">
        <v>190.16</v>
      </c>
      <c r="K296" s="1">
        <v>43537</v>
      </c>
      <c r="L296" s="5">
        <f>YEAR(sales[[#This Row],[date]])</f>
        <v>2019</v>
      </c>
      <c r="M296" s="5" t="str">
        <f>TEXT(sales[[#This Row],[date]], "MMM")</f>
        <v>Mar</v>
      </c>
      <c r="N296" s="5" t="str">
        <f>TEXT(sales[[#This Row],[date]], "ddd")</f>
        <v>Wed</v>
      </c>
      <c r="O296" s="6">
        <v>0.49027777777777776</v>
      </c>
      <c r="P296" s="2" t="s">
        <v>9</v>
      </c>
      <c r="Q296" s="3">
        <v>181.1</v>
      </c>
      <c r="R296" s="7">
        <v>4.7600000000000003E-2</v>
      </c>
      <c r="S296" s="3">
        <v>9.06</v>
      </c>
      <c r="T296" s="4">
        <v>5.9</v>
      </c>
      <c r="U296" s="3">
        <f>sales[[#This Row],[total]]-sales[[#This Row],[cogs]]</f>
        <v>9.0600000000000023</v>
      </c>
    </row>
    <row r="297" spans="1:21" x14ac:dyDescent="0.3">
      <c r="A297" s="2" t="s">
        <v>317</v>
      </c>
      <c r="B297" s="2" t="s">
        <v>11</v>
      </c>
      <c r="C297" s="2" t="s">
        <v>12</v>
      </c>
      <c r="D297" s="2" t="s">
        <v>6</v>
      </c>
      <c r="E297" s="2" t="s">
        <v>7</v>
      </c>
      <c r="F297" s="2" t="s">
        <v>14</v>
      </c>
      <c r="G297" s="3">
        <v>51.92</v>
      </c>
      <c r="H297" s="5">
        <v>5</v>
      </c>
      <c r="I297" s="3">
        <v>12.98</v>
      </c>
      <c r="J297" s="3">
        <v>272.58</v>
      </c>
      <c r="K297" s="1">
        <v>43527</v>
      </c>
      <c r="L297" s="5">
        <f>YEAR(sales[[#This Row],[date]])</f>
        <v>2019</v>
      </c>
      <c r="M297" s="5" t="str">
        <f>TEXT(sales[[#This Row],[date]], "MMM")</f>
        <v>Mar</v>
      </c>
      <c r="N297" s="5" t="str">
        <f>TEXT(sales[[#This Row],[date]], "ddd")</f>
        <v>Sun</v>
      </c>
      <c r="O297" s="6">
        <v>0.5708333333333333</v>
      </c>
      <c r="P297" s="2" t="s">
        <v>15</v>
      </c>
      <c r="Q297" s="3">
        <v>259.60000000000002</v>
      </c>
      <c r="R297" s="7">
        <v>4.7600000000000003E-2</v>
      </c>
      <c r="S297" s="3">
        <v>12.98</v>
      </c>
      <c r="T297" s="4">
        <v>7.5</v>
      </c>
      <c r="U297" s="3">
        <f>sales[[#This Row],[total]]-sales[[#This Row],[cogs]]</f>
        <v>12.979999999999961</v>
      </c>
    </row>
    <row r="298" spans="1:21" x14ac:dyDescent="0.3">
      <c r="A298" s="2" t="s">
        <v>318</v>
      </c>
      <c r="B298" s="2" t="s">
        <v>11</v>
      </c>
      <c r="C298" s="2" t="s">
        <v>12</v>
      </c>
      <c r="D298" s="2" t="s">
        <v>13</v>
      </c>
      <c r="E298" s="2" t="s">
        <v>17</v>
      </c>
      <c r="F298" s="2" t="s">
        <v>14</v>
      </c>
      <c r="G298" s="3">
        <v>28.84</v>
      </c>
      <c r="H298" s="5">
        <v>4</v>
      </c>
      <c r="I298" s="3">
        <v>5.77</v>
      </c>
      <c r="J298" s="3">
        <v>121.13</v>
      </c>
      <c r="K298" s="1">
        <v>43553</v>
      </c>
      <c r="L298" s="5">
        <f>YEAR(sales[[#This Row],[date]])</f>
        <v>2019</v>
      </c>
      <c r="M298" s="5" t="str">
        <f>TEXT(sales[[#This Row],[date]], "MMM")</f>
        <v>Mar</v>
      </c>
      <c r="N298" s="5" t="str">
        <f>TEXT(sales[[#This Row],[date]], "ddd")</f>
        <v>Fri</v>
      </c>
      <c r="O298" s="6">
        <v>0.61388888888888893</v>
      </c>
      <c r="P298" s="2" t="s">
        <v>15</v>
      </c>
      <c r="Q298" s="3">
        <v>115.36</v>
      </c>
      <c r="R298" s="7">
        <v>4.7600000000000003E-2</v>
      </c>
      <c r="S298" s="3">
        <v>5.77</v>
      </c>
      <c r="T298" s="4">
        <v>6.4</v>
      </c>
      <c r="U298" s="3">
        <f>sales[[#This Row],[total]]-sales[[#This Row],[cogs]]</f>
        <v>5.769999999999996</v>
      </c>
    </row>
    <row r="299" spans="1:21" x14ac:dyDescent="0.3">
      <c r="A299" s="2" t="s">
        <v>319</v>
      </c>
      <c r="B299" s="2" t="s">
        <v>4</v>
      </c>
      <c r="C299" s="2" t="s">
        <v>5</v>
      </c>
      <c r="D299" s="2" t="s">
        <v>6</v>
      </c>
      <c r="E299" s="2" t="s">
        <v>17</v>
      </c>
      <c r="F299" s="2" t="s">
        <v>18</v>
      </c>
      <c r="G299" s="3">
        <v>78.38</v>
      </c>
      <c r="H299" s="5">
        <v>6</v>
      </c>
      <c r="I299" s="3">
        <v>23.51</v>
      </c>
      <c r="J299" s="3">
        <v>493.79</v>
      </c>
      <c r="K299" s="1">
        <v>43475</v>
      </c>
      <c r="L299" s="5">
        <f>YEAR(sales[[#This Row],[date]])</f>
        <v>2019</v>
      </c>
      <c r="M299" s="5" t="str">
        <f>TEXT(sales[[#This Row],[date]], "MMM")</f>
        <v>Jan</v>
      </c>
      <c r="N299" s="5" t="str">
        <f>TEXT(sales[[#This Row],[date]], "ddd")</f>
        <v>Thu</v>
      </c>
      <c r="O299" s="6">
        <v>0.59444444444444444</v>
      </c>
      <c r="P299" s="2" t="s">
        <v>9</v>
      </c>
      <c r="Q299" s="3">
        <v>470.28</v>
      </c>
      <c r="R299" s="7">
        <v>4.7600000000000003E-2</v>
      </c>
      <c r="S299" s="3">
        <v>23.51</v>
      </c>
      <c r="T299" s="4">
        <v>5.8</v>
      </c>
      <c r="U299" s="3">
        <f>sales[[#This Row],[total]]-sales[[#This Row],[cogs]]</f>
        <v>23.510000000000048</v>
      </c>
    </row>
    <row r="300" spans="1:21" x14ac:dyDescent="0.3">
      <c r="A300" s="2" t="s">
        <v>320</v>
      </c>
      <c r="B300" s="2" t="s">
        <v>4</v>
      </c>
      <c r="C300" s="2" t="s">
        <v>5</v>
      </c>
      <c r="D300" s="2" t="s">
        <v>6</v>
      </c>
      <c r="E300" s="2" t="s">
        <v>17</v>
      </c>
      <c r="F300" s="2" t="s">
        <v>18</v>
      </c>
      <c r="G300" s="3">
        <v>60.01</v>
      </c>
      <c r="H300" s="5">
        <v>4</v>
      </c>
      <c r="I300" s="3">
        <v>12</v>
      </c>
      <c r="J300" s="3">
        <v>252.04</v>
      </c>
      <c r="K300" s="1">
        <v>43490</v>
      </c>
      <c r="L300" s="5">
        <f>YEAR(sales[[#This Row],[date]])</f>
        <v>2019</v>
      </c>
      <c r="M300" s="5" t="str">
        <f>TEXT(sales[[#This Row],[date]], "MMM")</f>
        <v>Jan</v>
      </c>
      <c r="N300" s="5" t="str">
        <f>TEXT(sales[[#This Row],[date]], "ddd")</f>
        <v>Fri</v>
      </c>
      <c r="O300" s="6">
        <v>0.66249999999999998</v>
      </c>
      <c r="P300" s="2" t="s">
        <v>15</v>
      </c>
      <c r="Q300" s="3">
        <v>240.04</v>
      </c>
      <c r="R300" s="7">
        <v>4.7600000000000003E-2</v>
      </c>
      <c r="S300" s="3">
        <v>12</v>
      </c>
      <c r="T300" s="4">
        <v>4.5</v>
      </c>
      <c r="U300" s="3">
        <f>sales[[#This Row],[total]]-sales[[#This Row],[cogs]]</f>
        <v>12</v>
      </c>
    </row>
    <row r="301" spans="1:21" x14ac:dyDescent="0.3">
      <c r="A301" s="2" t="s">
        <v>321</v>
      </c>
      <c r="B301" s="2" t="s">
        <v>11</v>
      </c>
      <c r="C301" s="2" t="s">
        <v>12</v>
      </c>
      <c r="D301" s="2" t="s">
        <v>6</v>
      </c>
      <c r="E301" s="2" t="s">
        <v>7</v>
      </c>
      <c r="F301" s="2" t="s">
        <v>18</v>
      </c>
      <c r="G301" s="3">
        <v>88.61</v>
      </c>
      <c r="H301" s="5">
        <v>1</v>
      </c>
      <c r="I301" s="3">
        <v>4.43</v>
      </c>
      <c r="J301" s="3">
        <v>93.04</v>
      </c>
      <c r="K301" s="1">
        <v>43484</v>
      </c>
      <c r="L301" s="5">
        <f>YEAR(sales[[#This Row],[date]])</f>
        <v>2019</v>
      </c>
      <c r="M301" s="5" t="str">
        <f>TEXT(sales[[#This Row],[date]], "MMM")</f>
        <v>Jan</v>
      </c>
      <c r="N301" s="5" t="str">
        <f>TEXT(sales[[#This Row],[date]], "ddd")</f>
        <v>Sat</v>
      </c>
      <c r="O301" s="6">
        <v>0.43125000000000002</v>
      </c>
      <c r="P301" s="2" t="s">
        <v>15</v>
      </c>
      <c r="Q301" s="3">
        <v>88.61</v>
      </c>
      <c r="R301" s="7">
        <v>4.7600000000000003E-2</v>
      </c>
      <c r="S301" s="3">
        <v>4.43</v>
      </c>
      <c r="T301" s="4">
        <v>7.7</v>
      </c>
      <c r="U301" s="3">
        <f>sales[[#This Row],[total]]-sales[[#This Row],[cogs]]</f>
        <v>4.4300000000000068</v>
      </c>
    </row>
    <row r="302" spans="1:21" x14ac:dyDescent="0.3">
      <c r="A302" s="2" t="s">
        <v>322</v>
      </c>
      <c r="B302" s="2" t="s">
        <v>11</v>
      </c>
      <c r="C302" s="2" t="s">
        <v>12</v>
      </c>
      <c r="D302" s="2" t="s">
        <v>13</v>
      </c>
      <c r="E302" s="2" t="s">
        <v>17</v>
      </c>
      <c r="F302" s="2" t="s">
        <v>32</v>
      </c>
      <c r="G302" s="3">
        <v>99.82</v>
      </c>
      <c r="H302" s="5">
        <v>2</v>
      </c>
      <c r="I302" s="3">
        <v>9.98</v>
      </c>
      <c r="J302" s="3">
        <v>209.62</v>
      </c>
      <c r="K302" s="1">
        <v>43467</v>
      </c>
      <c r="L302" s="5">
        <f>YEAR(sales[[#This Row],[date]])</f>
        <v>2019</v>
      </c>
      <c r="M302" s="5" t="str">
        <f>TEXT(sales[[#This Row],[date]], "MMM")</f>
        <v>Jan</v>
      </c>
      <c r="N302" s="5" t="str">
        <f>TEXT(sales[[#This Row],[date]], "ddd")</f>
        <v>Wed</v>
      </c>
      <c r="O302" s="6">
        <v>0.75624999999999998</v>
      </c>
      <c r="P302" s="2" t="s">
        <v>19</v>
      </c>
      <c r="Q302" s="3">
        <v>199.64</v>
      </c>
      <c r="R302" s="7">
        <v>4.7600000000000003E-2</v>
      </c>
      <c r="S302" s="3">
        <v>9.98</v>
      </c>
      <c r="T302" s="4">
        <v>6.7</v>
      </c>
      <c r="U302" s="3">
        <f>sales[[#This Row],[total]]-sales[[#This Row],[cogs]]</f>
        <v>9.9800000000000182</v>
      </c>
    </row>
    <row r="303" spans="1:21" x14ac:dyDescent="0.3">
      <c r="A303" s="2" t="s">
        <v>323</v>
      </c>
      <c r="B303" s="2" t="s">
        <v>28</v>
      </c>
      <c r="C303" s="2" t="s">
        <v>29</v>
      </c>
      <c r="D303" s="2" t="s">
        <v>6</v>
      </c>
      <c r="E303" s="2" t="s">
        <v>17</v>
      </c>
      <c r="F303" s="2" t="s">
        <v>8</v>
      </c>
      <c r="G303" s="3">
        <v>39.01</v>
      </c>
      <c r="H303" s="5">
        <v>1</v>
      </c>
      <c r="I303" s="3">
        <v>1.95</v>
      </c>
      <c r="J303" s="3">
        <v>40.96</v>
      </c>
      <c r="K303" s="1">
        <v>43536</v>
      </c>
      <c r="L303" s="5">
        <f>YEAR(sales[[#This Row],[date]])</f>
        <v>2019</v>
      </c>
      <c r="M303" s="5" t="str">
        <f>TEXT(sales[[#This Row],[date]], "MMM")</f>
        <v>Mar</v>
      </c>
      <c r="N303" s="5" t="str">
        <f>TEXT(sales[[#This Row],[date]], "ddd")</f>
        <v>Tue</v>
      </c>
      <c r="O303" s="6">
        <v>0.69861111111111107</v>
      </c>
      <c r="P303" s="2" t="s">
        <v>19</v>
      </c>
      <c r="Q303" s="3">
        <v>39.01</v>
      </c>
      <c r="R303" s="7">
        <v>4.7600000000000003E-2</v>
      </c>
      <c r="S303" s="3">
        <v>1.95</v>
      </c>
      <c r="T303" s="4">
        <v>4.7</v>
      </c>
      <c r="U303" s="3">
        <f>sales[[#This Row],[total]]-sales[[#This Row],[cogs]]</f>
        <v>1.9500000000000028</v>
      </c>
    </row>
    <row r="304" spans="1:21" x14ac:dyDescent="0.3">
      <c r="A304" s="2" t="s">
        <v>324</v>
      </c>
      <c r="B304" s="2" t="s">
        <v>11</v>
      </c>
      <c r="C304" s="2" t="s">
        <v>12</v>
      </c>
      <c r="D304" s="2" t="s">
        <v>13</v>
      </c>
      <c r="E304" s="2" t="s">
        <v>17</v>
      </c>
      <c r="F304" s="2" t="s">
        <v>30</v>
      </c>
      <c r="G304" s="3">
        <v>48.61</v>
      </c>
      <c r="H304" s="5">
        <v>1</v>
      </c>
      <c r="I304" s="3">
        <v>2.4300000000000002</v>
      </c>
      <c r="J304" s="3">
        <v>51.04</v>
      </c>
      <c r="K304" s="1">
        <v>43521</v>
      </c>
      <c r="L304" s="5">
        <f>YEAR(sales[[#This Row],[date]])</f>
        <v>2019</v>
      </c>
      <c r="M304" s="5" t="str">
        <f>TEXT(sales[[#This Row],[date]], "MMM")</f>
        <v>Feb</v>
      </c>
      <c r="N304" s="5" t="str">
        <f>TEXT(sales[[#This Row],[date]], "ddd")</f>
        <v>Mon</v>
      </c>
      <c r="O304" s="6">
        <v>0.64652777777777781</v>
      </c>
      <c r="P304" s="2" t="s">
        <v>15</v>
      </c>
      <c r="Q304" s="3">
        <v>48.61</v>
      </c>
      <c r="R304" s="7">
        <v>4.7600000000000003E-2</v>
      </c>
      <c r="S304" s="3">
        <v>2.4300000000000002</v>
      </c>
      <c r="T304" s="4">
        <v>4.4000000000000004</v>
      </c>
      <c r="U304" s="3">
        <f>sales[[#This Row],[total]]-sales[[#This Row],[cogs]]</f>
        <v>2.4299999999999997</v>
      </c>
    </row>
    <row r="305" spans="1:21" x14ac:dyDescent="0.3">
      <c r="A305" s="2" t="s">
        <v>325</v>
      </c>
      <c r="B305" s="2" t="s">
        <v>4</v>
      </c>
      <c r="C305" s="2" t="s">
        <v>5</v>
      </c>
      <c r="D305" s="2" t="s">
        <v>13</v>
      </c>
      <c r="E305" s="2" t="s">
        <v>7</v>
      </c>
      <c r="F305" s="2" t="s">
        <v>14</v>
      </c>
      <c r="G305" s="3">
        <v>51.19</v>
      </c>
      <c r="H305" s="5">
        <v>4</v>
      </c>
      <c r="I305" s="3">
        <v>10.24</v>
      </c>
      <c r="J305" s="3">
        <v>215</v>
      </c>
      <c r="K305" s="1">
        <v>43542</v>
      </c>
      <c r="L305" s="5">
        <f>YEAR(sales[[#This Row],[date]])</f>
        <v>2019</v>
      </c>
      <c r="M305" s="5" t="str">
        <f>TEXT(sales[[#This Row],[date]], "MMM")</f>
        <v>Mar</v>
      </c>
      <c r="N305" s="5" t="str">
        <f>TEXT(sales[[#This Row],[date]], "ddd")</f>
        <v>Mon</v>
      </c>
      <c r="O305" s="6">
        <v>0.71875</v>
      </c>
      <c r="P305" s="2" t="s">
        <v>19</v>
      </c>
      <c r="Q305" s="3">
        <v>204.76</v>
      </c>
      <c r="R305" s="7">
        <v>4.7600000000000003E-2</v>
      </c>
      <c r="S305" s="3">
        <v>10.24</v>
      </c>
      <c r="T305" s="4">
        <v>4.7</v>
      </c>
      <c r="U305" s="3">
        <f>sales[[#This Row],[total]]-sales[[#This Row],[cogs]]</f>
        <v>10.240000000000009</v>
      </c>
    </row>
    <row r="306" spans="1:21" x14ac:dyDescent="0.3">
      <c r="A306" s="2" t="s">
        <v>326</v>
      </c>
      <c r="B306" s="2" t="s">
        <v>28</v>
      </c>
      <c r="C306" s="2" t="s">
        <v>29</v>
      </c>
      <c r="D306" s="2" t="s">
        <v>13</v>
      </c>
      <c r="E306" s="2" t="s">
        <v>7</v>
      </c>
      <c r="F306" s="2" t="s">
        <v>14</v>
      </c>
      <c r="G306" s="3">
        <v>14.96</v>
      </c>
      <c r="H306" s="5">
        <v>8</v>
      </c>
      <c r="I306" s="3">
        <v>5.98</v>
      </c>
      <c r="J306" s="3">
        <v>125.66</v>
      </c>
      <c r="K306" s="1">
        <v>43519</v>
      </c>
      <c r="L306" s="5">
        <f>YEAR(sales[[#This Row],[date]])</f>
        <v>2019</v>
      </c>
      <c r="M306" s="5" t="str">
        <f>TEXT(sales[[#This Row],[date]], "MMM")</f>
        <v>Feb</v>
      </c>
      <c r="N306" s="5" t="str">
        <f>TEXT(sales[[#This Row],[date]], "ddd")</f>
        <v>Sat</v>
      </c>
      <c r="O306" s="6">
        <v>0.52013888888888893</v>
      </c>
      <c r="P306" s="2" t="s">
        <v>15</v>
      </c>
      <c r="Q306" s="3">
        <v>119.68</v>
      </c>
      <c r="R306" s="7">
        <v>4.7600000000000003E-2</v>
      </c>
      <c r="S306" s="3">
        <v>5.98</v>
      </c>
      <c r="T306" s="4">
        <v>8.6</v>
      </c>
      <c r="U306" s="3">
        <f>sales[[#This Row],[total]]-sales[[#This Row],[cogs]]</f>
        <v>5.9799999999999898</v>
      </c>
    </row>
    <row r="307" spans="1:21" x14ac:dyDescent="0.3">
      <c r="A307" s="2" t="s">
        <v>327</v>
      </c>
      <c r="B307" s="2" t="s">
        <v>4</v>
      </c>
      <c r="C307" s="2" t="s">
        <v>5</v>
      </c>
      <c r="D307" s="2" t="s">
        <v>6</v>
      </c>
      <c r="E307" s="2" t="s">
        <v>17</v>
      </c>
      <c r="F307" s="2" t="s">
        <v>14</v>
      </c>
      <c r="G307" s="3">
        <v>72.2</v>
      </c>
      <c r="H307" s="5">
        <v>7</v>
      </c>
      <c r="I307" s="3">
        <v>25.27</v>
      </c>
      <c r="J307" s="3">
        <v>530.66999999999996</v>
      </c>
      <c r="K307" s="1">
        <v>43550</v>
      </c>
      <c r="L307" s="5">
        <f>YEAR(sales[[#This Row],[date]])</f>
        <v>2019</v>
      </c>
      <c r="M307" s="5" t="str">
        <f>TEXT(sales[[#This Row],[date]], "MMM")</f>
        <v>Mar</v>
      </c>
      <c r="N307" s="5" t="str">
        <f>TEXT(sales[[#This Row],[date]], "ddd")</f>
        <v>Tue</v>
      </c>
      <c r="O307" s="6">
        <v>0.84305555555555556</v>
      </c>
      <c r="P307" s="2" t="s">
        <v>9</v>
      </c>
      <c r="Q307" s="3">
        <v>505.4</v>
      </c>
      <c r="R307" s="7">
        <v>4.7600000000000003E-2</v>
      </c>
      <c r="S307" s="3">
        <v>25.27</v>
      </c>
      <c r="T307" s="4">
        <v>4.3</v>
      </c>
      <c r="U307" s="3">
        <f>sales[[#This Row],[total]]-sales[[#This Row],[cogs]]</f>
        <v>25.269999999999982</v>
      </c>
    </row>
    <row r="308" spans="1:21" x14ac:dyDescent="0.3">
      <c r="A308" s="2" t="s">
        <v>328</v>
      </c>
      <c r="B308" s="2" t="s">
        <v>4</v>
      </c>
      <c r="C308" s="2" t="s">
        <v>5</v>
      </c>
      <c r="D308" s="2" t="s">
        <v>13</v>
      </c>
      <c r="E308" s="2" t="s">
        <v>7</v>
      </c>
      <c r="F308" s="2" t="s">
        <v>22</v>
      </c>
      <c r="G308" s="3">
        <v>40.229999999999997</v>
      </c>
      <c r="H308" s="5">
        <v>7</v>
      </c>
      <c r="I308" s="3">
        <v>14.08</v>
      </c>
      <c r="J308" s="3">
        <v>295.69</v>
      </c>
      <c r="K308" s="1">
        <v>43554</v>
      </c>
      <c r="L308" s="5">
        <f>YEAR(sales[[#This Row],[date]])</f>
        <v>2019</v>
      </c>
      <c r="M308" s="5" t="str">
        <f>TEXT(sales[[#This Row],[date]], "MMM")</f>
        <v>Mar</v>
      </c>
      <c r="N308" s="5" t="str">
        <f>TEXT(sales[[#This Row],[date]], "ddd")</f>
        <v>Sat</v>
      </c>
      <c r="O308" s="6">
        <v>0.55694444444444446</v>
      </c>
      <c r="P308" s="2" t="s">
        <v>15</v>
      </c>
      <c r="Q308" s="3">
        <v>281.61</v>
      </c>
      <c r="R308" s="7">
        <v>4.7600000000000003E-2</v>
      </c>
      <c r="S308" s="3">
        <v>14.08</v>
      </c>
      <c r="T308" s="4">
        <v>9.6</v>
      </c>
      <c r="U308" s="3">
        <f>sales[[#This Row],[total]]-sales[[#This Row],[cogs]]</f>
        <v>14.079999999999984</v>
      </c>
    </row>
    <row r="309" spans="1:21" x14ac:dyDescent="0.3">
      <c r="A309" s="2" t="s">
        <v>329</v>
      </c>
      <c r="B309" s="2" t="s">
        <v>4</v>
      </c>
      <c r="C309" s="2" t="s">
        <v>5</v>
      </c>
      <c r="D309" s="2" t="s">
        <v>6</v>
      </c>
      <c r="E309" s="2" t="s">
        <v>7</v>
      </c>
      <c r="F309" s="2" t="s">
        <v>18</v>
      </c>
      <c r="G309" s="3">
        <v>88.79</v>
      </c>
      <c r="H309" s="5">
        <v>8</v>
      </c>
      <c r="I309" s="3">
        <v>35.520000000000003</v>
      </c>
      <c r="J309" s="3">
        <v>745.84</v>
      </c>
      <c r="K309" s="1">
        <v>43513</v>
      </c>
      <c r="L309" s="5">
        <f>YEAR(sales[[#This Row],[date]])</f>
        <v>2019</v>
      </c>
      <c r="M309" s="5" t="str">
        <f>TEXT(sales[[#This Row],[date]], "MMM")</f>
        <v>Feb</v>
      </c>
      <c r="N309" s="5" t="str">
        <f>TEXT(sales[[#This Row],[date]], "ddd")</f>
        <v>Sun</v>
      </c>
      <c r="O309" s="6">
        <v>0.71458333333333335</v>
      </c>
      <c r="P309" s="2" t="s">
        <v>15</v>
      </c>
      <c r="Q309" s="3">
        <v>710.32</v>
      </c>
      <c r="R309" s="7">
        <v>4.7600000000000003E-2</v>
      </c>
      <c r="S309" s="3">
        <v>35.520000000000003</v>
      </c>
      <c r="T309" s="4">
        <v>4.0999999999999996</v>
      </c>
      <c r="U309" s="3">
        <f>sales[[#This Row],[total]]-sales[[#This Row],[cogs]]</f>
        <v>35.519999999999982</v>
      </c>
    </row>
    <row r="310" spans="1:21" x14ac:dyDescent="0.3">
      <c r="A310" s="2" t="s">
        <v>330</v>
      </c>
      <c r="B310" s="2" t="s">
        <v>4</v>
      </c>
      <c r="C310" s="2" t="s">
        <v>5</v>
      </c>
      <c r="D310" s="2" t="s">
        <v>6</v>
      </c>
      <c r="E310" s="2" t="s">
        <v>7</v>
      </c>
      <c r="F310" s="2" t="s">
        <v>14</v>
      </c>
      <c r="G310" s="3">
        <v>26.48</v>
      </c>
      <c r="H310" s="5">
        <v>3</v>
      </c>
      <c r="I310" s="3">
        <v>3.97</v>
      </c>
      <c r="J310" s="3">
        <v>83.41</v>
      </c>
      <c r="K310" s="1">
        <v>43545</v>
      </c>
      <c r="L310" s="5">
        <f>YEAR(sales[[#This Row],[date]])</f>
        <v>2019</v>
      </c>
      <c r="M310" s="5" t="str">
        <f>TEXT(sales[[#This Row],[date]], "MMM")</f>
        <v>Mar</v>
      </c>
      <c r="N310" s="5" t="str">
        <f>TEXT(sales[[#This Row],[date]], "ddd")</f>
        <v>Thu</v>
      </c>
      <c r="O310" s="6">
        <v>0.44444444444444442</v>
      </c>
      <c r="P310" s="2" t="s">
        <v>9</v>
      </c>
      <c r="Q310" s="3">
        <v>79.44</v>
      </c>
      <c r="R310" s="7">
        <v>4.7600000000000003E-2</v>
      </c>
      <c r="S310" s="3">
        <v>3.97</v>
      </c>
      <c r="T310" s="4">
        <v>4.7</v>
      </c>
      <c r="U310" s="3">
        <f>sales[[#This Row],[total]]-sales[[#This Row],[cogs]]</f>
        <v>3.9699999999999989</v>
      </c>
    </row>
    <row r="311" spans="1:21" x14ac:dyDescent="0.3">
      <c r="A311" s="2" t="s">
        <v>331</v>
      </c>
      <c r="B311" s="2" t="s">
        <v>4</v>
      </c>
      <c r="C311" s="2" t="s">
        <v>5</v>
      </c>
      <c r="D311" s="2" t="s">
        <v>13</v>
      </c>
      <c r="E311" s="2" t="s">
        <v>7</v>
      </c>
      <c r="F311" s="2" t="s">
        <v>32</v>
      </c>
      <c r="G311" s="3">
        <v>81.91</v>
      </c>
      <c r="H311" s="5">
        <v>2</v>
      </c>
      <c r="I311" s="3">
        <v>8.19</v>
      </c>
      <c r="J311" s="3">
        <v>172.01</v>
      </c>
      <c r="K311" s="1">
        <v>43529</v>
      </c>
      <c r="L311" s="5">
        <f>YEAR(sales[[#This Row],[date]])</f>
        <v>2019</v>
      </c>
      <c r="M311" s="5" t="str">
        <f>TEXT(sales[[#This Row],[date]], "MMM")</f>
        <v>Mar</v>
      </c>
      <c r="N311" s="5" t="str">
        <f>TEXT(sales[[#This Row],[date]], "ddd")</f>
        <v>Tue</v>
      </c>
      <c r="O311" s="6">
        <v>0.73819444444444449</v>
      </c>
      <c r="P311" s="2" t="s">
        <v>15</v>
      </c>
      <c r="Q311" s="3">
        <v>163.82</v>
      </c>
      <c r="R311" s="7">
        <v>4.7600000000000003E-2</v>
      </c>
      <c r="S311" s="3">
        <v>8.19</v>
      </c>
      <c r="T311" s="4">
        <v>7.8</v>
      </c>
      <c r="U311" s="3">
        <f>sales[[#This Row],[total]]-sales[[#This Row],[cogs]]</f>
        <v>8.1899999999999977</v>
      </c>
    </row>
    <row r="312" spans="1:21" x14ac:dyDescent="0.3">
      <c r="A312" s="2" t="s">
        <v>332</v>
      </c>
      <c r="B312" s="2" t="s">
        <v>28</v>
      </c>
      <c r="C312" s="2" t="s">
        <v>29</v>
      </c>
      <c r="D312" s="2" t="s">
        <v>6</v>
      </c>
      <c r="E312" s="2" t="s">
        <v>17</v>
      </c>
      <c r="F312" s="2" t="s">
        <v>22</v>
      </c>
      <c r="G312" s="3">
        <v>79.930000000000007</v>
      </c>
      <c r="H312" s="5">
        <v>6</v>
      </c>
      <c r="I312" s="3">
        <v>23.98</v>
      </c>
      <c r="J312" s="3">
        <v>503.56</v>
      </c>
      <c r="K312" s="1">
        <v>43496</v>
      </c>
      <c r="L312" s="5">
        <f>YEAR(sales[[#This Row],[date]])</f>
        <v>2019</v>
      </c>
      <c r="M312" s="5" t="str">
        <f>TEXT(sales[[#This Row],[date]], "MMM")</f>
        <v>Jan</v>
      </c>
      <c r="N312" s="5" t="str">
        <f>TEXT(sales[[#This Row],[date]], "ddd")</f>
        <v>Thu</v>
      </c>
      <c r="O312" s="6">
        <v>0.58611111111111114</v>
      </c>
      <c r="P312" s="2" t="s">
        <v>15</v>
      </c>
      <c r="Q312" s="3">
        <v>479.58</v>
      </c>
      <c r="R312" s="7">
        <v>4.7600000000000003E-2</v>
      </c>
      <c r="S312" s="3">
        <v>23.98</v>
      </c>
      <c r="T312" s="4">
        <v>5.5</v>
      </c>
      <c r="U312" s="3">
        <f>sales[[#This Row],[total]]-sales[[#This Row],[cogs]]</f>
        <v>23.980000000000018</v>
      </c>
    </row>
    <row r="313" spans="1:21" x14ac:dyDescent="0.3">
      <c r="A313" s="2" t="s">
        <v>333</v>
      </c>
      <c r="B313" s="2" t="s">
        <v>11</v>
      </c>
      <c r="C313" s="2" t="s">
        <v>12</v>
      </c>
      <c r="D313" s="2" t="s">
        <v>6</v>
      </c>
      <c r="E313" s="2" t="s">
        <v>17</v>
      </c>
      <c r="F313" s="2" t="s">
        <v>32</v>
      </c>
      <c r="G313" s="3">
        <v>69.33</v>
      </c>
      <c r="H313" s="5">
        <v>2</v>
      </c>
      <c r="I313" s="3">
        <v>6.93</v>
      </c>
      <c r="J313" s="3">
        <v>145.59</v>
      </c>
      <c r="K313" s="1">
        <v>43501</v>
      </c>
      <c r="L313" s="5">
        <f>YEAR(sales[[#This Row],[date]])</f>
        <v>2019</v>
      </c>
      <c r="M313" s="5" t="str">
        <f>TEXT(sales[[#This Row],[date]], "MMM")</f>
        <v>Feb</v>
      </c>
      <c r="N313" s="5" t="str">
        <f>TEXT(sales[[#This Row],[date]], "ddd")</f>
        <v>Tue</v>
      </c>
      <c r="O313" s="6">
        <v>0.79513888888888884</v>
      </c>
      <c r="P313" s="2" t="s">
        <v>9</v>
      </c>
      <c r="Q313" s="3">
        <v>138.66</v>
      </c>
      <c r="R313" s="7">
        <v>4.7600000000000003E-2</v>
      </c>
      <c r="S313" s="3">
        <v>6.93</v>
      </c>
      <c r="T313" s="4">
        <v>9.6999999999999993</v>
      </c>
      <c r="U313" s="3">
        <f>sales[[#This Row],[total]]-sales[[#This Row],[cogs]]</f>
        <v>6.9300000000000068</v>
      </c>
    </row>
    <row r="314" spans="1:21" x14ac:dyDescent="0.3">
      <c r="A314" s="2" t="s">
        <v>334</v>
      </c>
      <c r="B314" s="2" t="s">
        <v>4</v>
      </c>
      <c r="C314" s="2" t="s">
        <v>5</v>
      </c>
      <c r="D314" s="2" t="s">
        <v>6</v>
      </c>
      <c r="E314" s="2" t="s">
        <v>7</v>
      </c>
      <c r="F314" s="2" t="s">
        <v>30</v>
      </c>
      <c r="G314" s="3">
        <v>14.23</v>
      </c>
      <c r="H314" s="5">
        <v>5</v>
      </c>
      <c r="I314" s="3">
        <v>3.56</v>
      </c>
      <c r="J314" s="3">
        <v>74.709999999999994</v>
      </c>
      <c r="K314" s="1">
        <v>43497</v>
      </c>
      <c r="L314" s="5">
        <f>YEAR(sales[[#This Row],[date]])</f>
        <v>2019</v>
      </c>
      <c r="M314" s="5" t="str">
        <f>TEXT(sales[[#This Row],[date]], "MMM")</f>
        <v>Feb</v>
      </c>
      <c r="N314" s="5" t="str">
        <f>TEXT(sales[[#This Row],[date]], "ddd")</f>
        <v>Fri</v>
      </c>
      <c r="O314" s="6">
        <v>0.42222222222222222</v>
      </c>
      <c r="P314" s="2" t="s">
        <v>19</v>
      </c>
      <c r="Q314" s="3">
        <v>71.150000000000006</v>
      </c>
      <c r="R314" s="7">
        <v>4.7600000000000003E-2</v>
      </c>
      <c r="S314" s="3">
        <v>3.56</v>
      </c>
      <c r="T314" s="4">
        <v>4.4000000000000004</v>
      </c>
      <c r="U314" s="3">
        <f>sales[[#This Row],[total]]-sales[[#This Row],[cogs]]</f>
        <v>3.5599999999999881</v>
      </c>
    </row>
    <row r="315" spans="1:21" x14ac:dyDescent="0.3">
      <c r="A315" s="2" t="s">
        <v>335</v>
      </c>
      <c r="B315" s="2" t="s">
        <v>4</v>
      </c>
      <c r="C315" s="2" t="s">
        <v>5</v>
      </c>
      <c r="D315" s="2" t="s">
        <v>6</v>
      </c>
      <c r="E315" s="2" t="s">
        <v>7</v>
      </c>
      <c r="F315" s="2" t="s">
        <v>8</v>
      </c>
      <c r="G315" s="3">
        <v>15.55</v>
      </c>
      <c r="H315" s="5">
        <v>9</v>
      </c>
      <c r="I315" s="3">
        <v>7</v>
      </c>
      <c r="J315" s="3">
        <v>146.94999999999999</v>
      </c>
      <c r="K315" s="1">
        <v>43531</v>
      </c>
      <c r="L315" s="5">
        <f>YEAR(sales[[#This Row],[date]])</f>
        <v>2019</v>
      </c>
      <c r="M315" s="5" t="str">
        <f>TEXT(sales[[#This Row],[date]], "MMM")</f>
        <v>Mar</v>
      </c>
      <c r="N315" s="5" t="str">
        <f>TEXT(sales[[#This Row],[date]], "ddd")</f>
        <v>Thu</v>
      </c>
      <c r="O315" s="6">
        <v>0.55000000000000004</v>
      </c>
      <c r="P315" s="2" t="s">
        <v>15</v>
      </c>
      <c r="Q315" s="3">
        <v>139.94999999999999</v>
      </c>
      <c r="R315" s="7">
        <v>4.7600000000000003E-2</v>
      </c>
      <c r="S315" s="3">
        <v>7</v>
      </c>
      <c r="T315" s="4">
        <v>5</v>
      </c>
      <c r="U315" s="3">
        <f>sales[[#This Row],[total]]-sales[[#This Row],[cogs]]</f>
        <v>7</v>
      </c>
    </row>
    <row r="316" spans="1:21" x14ac:dyDescent="0.3">
      <c r="A316" s="2" t="s">
        <v>336</v>
      </c>
      <c r="B316" s="2" t="s">
        <v>11</v>
      </c>
      <c r="C316" s="2" t="s">
        <v>12</v>
      </c>
      <c r="D316" s="2" t="s">
        <v>6</v>
      </c>
      <c r="E316" s="2" t="s">
        <v>7</v>
      </c>
      <c r="F316" s="2" t="s">
        <v>14</v>
      </c>
      <c r="G316" s="3">
        <v>78.13</v>
      </c>
      <c r="H316" s="5">
        <v>10</v>
      </c>
      <c r="I316" s="3">
        <v>39.07</v>
      </c>
      <c r="J316" s="3">
        <v>820.37</v>
      </c>
      <c r="K316" s="1">
        <v>43506</v>
      </c>
      <c r="L316" s="5">
        <f>YEAR(sales[[#This Row],[date]])</f>
        <v>2019</v>
      </c>
      <c r="M316" s="5" t="str">
        <f>TEXT(sales[[#This Row],[date]], "MMM")</f>
        <v>Feb</v>
      </c>
      <c r="N316" s="5" t="str">
        <f>TEXT(sales[[#This Row],[date]], "ddd")</f>
        <v>Sun</v>
      </c>
      <c r="O316" s="6">
        <v>0.86875000000000002</v>
      </c>
      <c r="P316" s="2" t="s">
        <v>15</v>
      </c>
      <c r="Q316" s="3">
        <v>781.3</v>
      </c>
      <c r="R316" s="7">
        <v>4.7600000000000003E-2</v>
      </c>
      <c r="S316" s="3">
        <v>39.07</v>
      </c>
      <c r="T316" s="4">
        <v>4.4000000000000004</v>
      </c>
      <c r="U316" s="3">
        <f>sales[[#This Row],[total]]-sales[[#This Row],[cogs]]</f>
        <v>39.07000000000005</v>
      </c>
    </row>
    <row r="317" spans="1:21" x14ac:dyDescent="0.3">
      <c r="A317" s="2" t="s">
        <v>337</v>
      </c>
      <c r="B317" s="2" t="s">
        <v>11</v>
      </c>
      <c r="C317" s="2" t="s">
        <v>12</v>
      </c>
      <c r="D317" s="2" t="s">
        <v>6</v>
      </c>
      <c r="E317" s="2" t="s">
        <v>17</v>
      </c>
      <c r="F317" s="2" t="s">
        <v>30</v>
      </c>
      <c r="G317" s="3">
        <v>99.37</v>
      </c>
      <c r="H317" s="5">
        <v>2</v>
      </c>
      <c r="I317" s="3">
        <v>9.94</v>
      </c>
      <c r="J317" s="3">
        <v>208.68</v>
      </c>
      <c r="K317" s="1">
        <v>43510</v>
      </c>
      <c r="L317" s="5">
        <f>YEAR(sales[[#This Row],[date]])</f>
        <v>2019</v>
      </c>
      <c r="M317" s="5" t="str">
        <f>TEXT(sales[[#This Row],[date]], "MMM")</f>
        <v>Feb</v>
      </c>
      <c r="N317" s="5" t="str">
        <f>TEXT(sales[[#This Row],[date]], "ddd")</f>
        <v>Thu</v>
      </c>
      <c r="O317" s="6">
        <v>0.72847222222222219</v>
      </c>
      <c r="P317" s="2" t="s">
        <v>15</v>
      </c>
      <c r="Q317" s="3">
        <v>198.74</v>
      </c>
      <c r="R317" s="7">
        <v>4.7600000000000003E-2</v>
      </c>
      <c r="S317" s="3">
        <v>9.94</v>
      </c>
      <c r="T317" s="4">
        <v>5.2</v>
      </c>
      <c r="U317" s="3">
        <f>sales[[#This Row],[total]]-sales[[#This Row],[cogs]]</f>
        <v>9.9399999999999977</v>
      </c>
    </row>
    <row r="318" spans="1:21" x14ac:dyDescent="0.3">
      <c r="A318" s="2" t="s">
        <v>338</v>
      </c>
      <c r="B318" s="2" t="s">
        <v>11</v>
      </c>
      <c r="C318" s="2" t="s">
        <v>12</v>
      </c>
      <c r="D318" s="2" t="s">
        <v>6</v>
      </c>
      <c r="E318" s="2" t="s">
        <v>7</v>
      </c>
      <c r="F318" s="2" t="s">
        <v>30</v>
      </c>
      <c r="G318" s="3">
        <v>21.08</v>
      </c>
      <c r="H318" s="5">
        <v>3</v>
      </c>
      <c r="I318" s="3">
        <v>3.16</v>
      </c>
      <c r="J318" s="3">
        <v>66.400000000000006</v>
      </c>
      <c r="K318" s="1">
        <v>43505</v>
      </c>
      <c r="L318" s="5">
        <f>YEAR(sales[[#This Row],[date]])</f>
        <v>2019</v>
      </c>
      <c r="M318" s="5" t="str">
        <f>TEXT(sales[[#This Row],[date]], "MMM")</f>
        <v>Feb</v>
      </c>
      <c r="N318" s="5" t="str">
        <f>TEXT(sales[[#This Row],[date]], "ddd")</f>
        <v>Sat</v>
      </c>
      <c r="O318" s="6">
        <v>0.43402777777777779</v>
      </c>
      <c r="P318" s="2" t="s">
        <v>15</v>
      </c>
      <c r="Q318" s="3">
        <v>63.24</v>
      </c>
      <c r="R318" s="7">
        <v>4.7600000000000003E-2</v>
      </c>
      <c r="S318" s="3">
        <v>3.16</v>
      </c>
      <c r="T318" s="4">
        <v>7.3</v>
      </c>
      <c r="U318" s="3">
        <f>sales[[#This Row],[total]]-sales[[#This Row],[cogs]]</f>
        <v>3.1600000000000037</v>
      </c>
    </row>
    <row r="319" spans="1:21" x14ac:dyDescent="0.3">
      <c r="A319" s="2" t="s">
        <v>339</v>
      </c>
      <c r="B319" s="2" t="s">
        <v>11</v>
      </c>
      <c r="C319" s="2" t="s">
        <v>12</v>
      </c>
      <c r="D319" s="2" t="s">
        <v>6</v>
      </c>
      <c r="E319" s="2" t="s">
        <v>17</v>
      </c>
      <c r="F319" s="2" t="s">
        <v>14</v>
      </c>
      <c r="G319" s="3">
        <v>74.790000000000006</v>
      </c>
      <c r="H319" s="5">
        <v>5</v>
      </c>
      <c r="I319" s="3">
        <v>18.7</v>
      </c>
      <c r="J319" s="3">
        <v>392.65</v>
      </c>
      <c r="K319" s="1">
        <v>43475</v>
      </c>
      <c r="L319" s="5">
        <f>YEAR(sales[[#This Row],[date]])</f>
        <v>2019</v>
      </c>
      <c r="M319" s="5" t="str">
        <f>TEXT(sales[[#This Row],[date]], "MMM")</f>
        <v>Jan</v>
      </c>
      <c r="N319" s="5" t="str">
        <f>TEXT(sales[[#This Row],[date]], "ddd")</f>
        <v>Thu</v>
      </c>
      <c r="O319" s="6">
        <v>0.48194444444444445</v>
      </c>
      <c r="P319" s="2" t="s">
        <v>15</v>
      </c>
      <c r="Q319" s="3">
        <v>373.95</v>
      </c>
      <c r="R319" s="7">
        <v>4.7600000000000003E-2</v>
      </c>
      <c r="S319" s="3">
        <v>18.7</v>
      </c>
      <c r="T319" s="4">
        <v>4.9000000000000004</v>
      </c>
      <c r="U319" s="3">
        <f>sales[[#This Row],[total]]-sales[[#This Row],[cogs]]</f>
        <v>18.699999999999989</v>
      </c>
    </row>
    <row r="320" spans="1:21" x14ac:dyDescent="0.3">
      <c r="A320" s="2" t="s">
        <v>340</v>
      </c>
      <c r="B320" s="2" t="s">
        <v>11</v>
      </c>
      <c r="C320" s="2" t="s">
        <v>12</v>
      </c>
      <c r="D320" s="2" t="s">
        <v>6</v>
      </c>
      <c r="E320" s="2" t="s">
        <v>7</v>
      </c>
      <c r="F320" s="2" t="s">
        <v>8</v>
      </c>
      <c r="G320" s="3">
        <v>29.67</v>
      </c>
      <c r="H320" s="5">
        <v>7</v>
      </c>
      <c r="I320" s="3">
        <v>10.38</v>
      </c>
      <c r="J320" s="3">
        <v>218.07</v>
      </c>
      <c r="K320" s="1">
        <v>43535</v>
      </c>
      <c r="L320" s="5">
        <f>YEAR(sales[[#This Row],[date]])</f>
        <v>2019</v>
      </c>
      <c r="M320" s="5" t="str">
        <f>TEXT(sales[[#This Row],[date]], "MMM")</f>
        <v>Mar</v>
      </c>
      <c r="N320" s="5" t="str">
        <f>TEXT(sales[[#This Row],[date]], "ddd")</f>
        <v>Mon</v>
      </c>
      <c r="O320" s="6">
        <v>0.79027777777777775</v>
      </c>
      <c r="P320" s="2" t="s">
        <v>19</v>
      </c>
      <c r="Q320" s="3">
        <v>207.69</v>
      </c>
      <c r="R320" s="7">
        <v>4.7600000000000003E-2</v>
      </c>
      <c r="S320" s="3">
        <v>10.38</v>
      </c>
      <c r="T320" s="4">
        <v>8.1</v>
      </c>
      <c r="U320" s="3">
        <f>sales[[#This Row],[total]]-sales[[#This Row],[cogs]]</f>
        <v>10.379999999999995</v>
      </c>
    </row>
    <row r="321" spans="1:21" x14ac:dyDescent="0.3">
      <c r="A321" s="2" t="s">
        <v>341</v>
      </c>
      <c r="B321" s="2" t="s">
        <v>11</v>
      </c>
      <c r="C321" s="2" t="s">
        <v>12</v>
      </c>
      <c r="D321" s="2" t="s">
        <v>6</v>
      </c>
      <c r="E321" s="2" t="s">
        <v>17</v>
      </c>
      <c r="F321" s="2" t="s">
        <v>8</v>
      </c>
      <c r="G321" s="3">
        <v>44.07</v>
      </c>
      <c r="H321" s="5">
        <v>4</v>
      </c>
      <c r="I321" s="3">
        <v>8.81</v>
      </c>
      <c r="J321" s="3">
        <v>185.09</v>
      </c>
      <c r="K321" s="1">
        <v>43514</v>
      </c>
      <c r="L321" s="5">
        <f>YEAR(sales[[#This Row],[date]])</f>
        <v>2019</v>
      </c>
      <c r="M321" s="5" t="str">
        <f>TEXT(sales[[#This Row],[date]], "MMM")</f>
        <v>Feb</v>
      </c>
      <c r="N321" s="5" t="str">
        <f>TEXT(sales[[#This Row],[date]], "ddd")</f>
        <v>Mon</v>
      </c>
      <c r="O321" s="6">
        <v>0.68611111111111112</v>
      </c>
      <c r="P321" s="2" t="s">
        <v>9</v>
      </c>
      <c r="Q321" s="3">
        <v>176.28</v>
      </c>
      <c r="R321" s="7">
        <v>4.7600000000000003E-2</v>
      </c>
      <c r="S321" s="3">
        <v>8.81</v>
      </c>
      <c r="T321" s="4">
        <v>8.4</v>
      </c>
      <c r="U321" s="3">
        <f>sales[[#This Row],[total]]-sales[[#This Row],[cogs]]</f>
        <v>8.8100000000000023</v>
      </c>
    </row>
    <row r="322" spans="1:21" x14ac:dyDescent="0.3">
      <c r="A322" s="2" t="s">
        <v>342</v>
      </c>
      <c r="B322" s="2" t="s">
        <v>11</v>
      </c>
      <c r="C322" s="2" t="s">
        <v>12</v>
      </c>
      <c r="D322" s="2" t="s">
        <v>13</v>
      </c>
      <c r="E322" s="2" t="s">
        <v>7</v>
      </c>
      <c r="F322" s="2" t="s">
        <v>30</v>
      </c>
      <c r="G322" s="3">
        <v>22.93</v>
      </c>
      <c r="H322" s="5">
        <v>9</v>
      </c>
      <c r="I322" s="3">
        <v>10.32</v>
      </c>
      <c r="J322" s="3">
        <v>216.69</v>
      </c>
      <c r="K322" s="1">
        <v>43522</v>
      </c>
      <c r="L322" s="5">
        <f>YEAR(sales[[#This Row],[date]])</f>
        <v>2019</v>
      </c>
      <c r="M322" s="5" t="str">
        <f>TEXT(sales[[#This Row],[date]], "MMM")</f>
        <v>Feb</v>
      </c>
      <c r="N322" s="5" t="str">
        <f>TEXT(sales[[#This Row],[date]], "ddd")</f>
        <v>Tue</v>
      </c>
      <c r="O322" s="6">
        <v>0.85138888888888886</v>
      </c>
      <c r="P322" s="2" t="s">
        <v>15</v>
      </c>
      <c r="Q322" s="3">
        <v>206.37</v>
      </c>
      <c r="R322" s="7">
        <v>4.7600000000000003E-2</v>
      </c>
      <c r="S322" s="3">
        <v>10.32</v>
      </c>
      <c r="T322" s="4">
        <v>5.5</v>
      </c>
      <c r="U322" s="3">
        <f>sales[[#This Row],[total]]-sales[[#This Row],[cogs]]</f>
        <v>10.319999999999993</v>
      </c>
    </row>
    <row r="323" spans="1:21" x14ac:dyDescent="0.3">
      <c r="A323" s="2" t="s">
        <v>343</v>
      </c>
      <c r="B323" s="2" t="s">
        <v>11</v>
      </c>
      <c r="C323" s="2" t="s">
        <v>12</v>
      </c>
      <c r="D323" s="2" t="s">
        <v>13</v>
      </c>
      <c r="E323" s="2" t="s">
        <v>7</v>
      </c>
      <c r="F323" s="2" t="s">
        <v>8</v>
      </c>
      <c r="G323" s="3">
        <v>39.42</v>
      </c>
      <c r="H323" s="5">
        <v>1</v>
      </c>
      <c r="I323" s="3">
        <v>1.97</v>
      </c>
      <c r="J323" s="3">
        <v>41.39</v>
      </c>
      <c r="K323" s="1">
        <v>43483</v>
      </c>
      <c r="L323" s="5">
        <f>YEAR(sales[[#This Row],[date]])</f>
        <v>2019</v>
      </c>
      <c r="M323" s="5" t="str">
        <f>TEXT(sales[[#This Row],[date]], "MMM")</f>
        <v>Jan</v>
      </c>
      <c r="N323" s="5" t="str">
        <f>TEXT(sales[[#This Row],[date]], "ddd")</f>
        <v>Fri</v>
      </c>
      <c r="O323" s="6">
        <v>0.63055555555555554</v>
      </c>
      <c r="P323" s="2" t="s">
        <v>15</v>
      </c>
      <c r="Q323" s="3">
        <v>39.42</v>
      </c>
      <c r="R323" s="7">
        <v>4.7600000000000003E-2</v>
      </c>
      <c r="S323" s="3">
        <v>1.97</v>
      </c>
      <c r="T323" s="4">
        <v>8.4</v>
      </c>
      <c r="U323" s="3">
        <f>sales[[#This Row],[total]]-sales[[#This Row],[cogs]]</f>
        <v>1.9699999999999989</v>
      </c>
    </row>
    <row r="324" spans="1:21" x14ac:dyDescent="0.3">
      <c r="A324" s="2" t="s">
        <v>344</v>
      </c>
      <c r="B324" s="2" t="s">
        <v>4</v>
      </c>
      <c r="C324" s="2" t="s">
        <v>5</v>
      </c>
      <c r="D324" s="2" t="s">
        <v>13</v>
      </c>
      <c r="E324" s="2" t="s">
        <v>17</v>
      </c>
      <c r="F324" s="2" t="s">
        <v>8</v>
      </c>
      <c r="G324" s="3">
        <v>15.26</v>
      </c>
      <c r="H324" s="5">
        <v>6</v>
      </c>
      <c r="I324" s="3">
        <v>4.58</v>
      </c>
      <c r="J324" s="3">
        <v>96.14</v>
      </c>
      <c r="K324" s="1">
        <v>43511</v>
      </c>
      <c r="L324" s="5">
        <f>YEAR(sales[[#This Row],[date]])</f>
        <v>2019</v>
      </c>
      <c r="M324" s="5" t="str">
        <f>TEXT(sales[[#This Row],[date]], "MMM")</f>
        <v>Feb</v>
      </c>
      <c r="N324" s="5" t="str">
        <f>TEXT(sales[[#This Row],[date]], "ddd")</f>
        <v>Fri</v>
      </c>
      <c r="O324" s="6">
        <v>0.75208333333333333</v>
      </c>
      <c r="P324" s="2" t="s">
        <v>9</v>
      </c>
      <c r="Q324" s="3">
        <v>91.56</v>
      </c>
      <c r="R324" s="7">
        <v>4.7600000000000003E-2</v>
      </c>
      <c r="S324" s="3">
        <v>4.58</v>
      </c>
      <c r="T324" s="4">
        <v>9.8000000000000007</v>
      </c>
      <c r="U324" s="3">
        <f>sales[[#This Row],[total]]-sales[[#This Row],[cogs]]</f>
        <v>4.5799999999999983</v>
      </c>
    </row>
    <row r="325" spans="1:21" x14ac:dyDescent="0.3">
      <c r="A325" s="2" t="s">
        <v>345</v>
      </c>
      <c r="B325" s="2" t="s">
        <v>4</v>
      </c>
      <c r="C325" s="2" t="s">
        <v>5</v>
      </c>
      <c r="D325" s="2" t="s">
        <v>13</v>
      </c>
      <c r="E325" s="2" t="s">
        <v>7</v>
      </c>
      <c r="F325" s="2" t="s">
        <v>32</v>
      </c>
      <c r="G325" s="3">
        <v>61.77</v>
      </c>
      <c r="H325" s="5">
        <v>5</v>
      </c>
      <c r="I325" s="3">
        <v>15.44</v>
      </c>
      <c r="J325" s="3">
        <v>324.29000000000002</v>
      </c>
      <c r="K325" s="1">
        <v>43532</v>
      </c>
      <c r="L325" s="5">
        <f>YEAR(sales[[#This Row],[date]])</f>
        <v>2019</v>
      </c>
      <c r="M325" s="5" t="str">
        <f>TEXT(sales[[#This Row],[date]], "MMM")</f>
        <v>Mar</v>
      </c>
      <c r="N325" s="5" t="str">
        <f>TEXT(sales[[#This Row],[date]], "ddd")</f>
        <v>Fri</v>
      </c>
      <c r="O325" s="6">
        <v>0.55625000000000002</v>
      </c>
      <c r="P325" s="2" t="s">
        <v>15</v>
      </c>
      <c r="Q325" s="3">
        <v>308.85000000000002</v>
      </c>
      <c r="R325" s="7">
        <v>4.7600000000000003E-2</v>
      </c>
      <c r="S325" s="3">
        <v>15.44</v>
      </c>
      <c r="T325" s="4">
        <v>6.7</v>
      </c>
      <c r="U325" s="3">
        <f>sales[[#This Row],[total]]-sales[[#This Row],[cogs]]</f>
        <v>15.439999999999998</v>
      </c>
    </row>
    <row r="326" spans="1:21" x14ac:dyDescent="0.3">
      <c r="A326" s="2" t="s">
        <v>346</v>
      </c>
      <c r="B326" s="2" t="s">
        <v>4</v>
      </c>
      <c r="C326" s="2" t="s">
        <v>5</v>
      </c>
      <c r="D326" s="2" t="s">
        <v>13</v>
      </c>
      <c r="E326" s="2" t="s">
        <v>17</v>
      </c>
      <c r="F326" s="2" t="s">
        <v>18</v>
      </c>
      <c r="G326" s="3">
        <v>21.52</v>
      </c>
      <c r="H326" s="5">
        <v>6</v>
      </c>
      <c r="I326" s="3">
        <v>6.46</v>
      </c>
      <c r="J326" s="3">
        <v>135.58000000000001</v>
      </c>
      <c r="K326" s="1">
        <v>43482</v>
      </c>
      <c r="L326" s="5">
        <f>YEAR(sales[[#This Row],[date]])</f>
        <v>2019</v>
      </c>
      <c r="M326" s="5" t="str">
        <f>TEXT(sales[[#This Row],[date]], "MMM")</f>
        <v>Jan</v>
      </c>
      <c r="N326" s="5" t="str">
        <f>TEXT(sales[[#This Row],[date]], "ddd")</f>
        <v>Thu</v>
      </c>
      <c r="O326" s="6">
        <v>0.53333333333333333</v>
      </c>
      <c r="P326" s="2" t="s">
        <v>19</v>
      </c>
      <c r="Q326" s="3">
        <v>129.12</v>
      </c>
      <c r="R326" s="7">
        <v>4.7600000000000003E-2</v>
      </c>
      <c r="S326" s="3">
        <v>6.46</v>
      </c>
      <c r="T326" s="4">
        <v>9.4</v>
      </c>
      <c r="U326" s="3">
        <f>sales[[#This Row],[total]]-sales[[#This Row],[cogs]]</f>
        <v>6.460000000000008</v>
      </c>
    </row>
    <row r="327" spans="1:21" x14ac:dyDescent="0.3">
      <c r="A327" s="2" t="s">
        <v>347</v>
      </c>
      <c r="B327" s="2" t="s">
        <v>28</v>
      </c>
      <c r="C327" s="2" t="s">
        <v>29</v>
      </c>
      <c r="D327" s="2" t="s">
        <v>13</v>
      </c>
      <c r="E327" s="2" t="s">
        <v>17</v>
      </c>
      <c r="F327" s="2" t="s">
        <v>22</v>
      </c>
      <c r="G327" s="3">
        <v>97.74</v>
      </c>
      <c r="H327" s="5">
        <v>4</v>
      </c>
      <c r="I327" s="3">
        <v>19.55</v>
      </c>
      <c r="J327" s="3">
        <v>410.51</v>
      </c>
      <c r="K327" s="1">
        <v>43536</v>
      </c>
      <c r="L327" s="5">
        <f>YEAR(sales[[#This Row],[date]])</f>
        <v>2019</v>
      </c>
      <c r="M327" s="5" t="str">
        <f>TEXT(sales[[#This Row],[date]], "MMM")</f>
        <v>Mar</v>
      </c>
      <c r="N327" s="5" t="str">
        <f>TEXT(sales[[#This Row],[date]], "ddd")</f>
        <v>Tue</v>
      </c>
      <c r="O327" s="6">
        <v>0.82847222222222228</v>
      </c>
      <c r="P327" s="2" t="s">
        <v>9</v>
      </c>
      <c r="Q327" s="3">
        <v>390.96</v>
      </c>
      <c r="R327" s="7">
        <v>4.7600000000000003E-2</v>
      </c>
      <c r="S327" s="3">
        <v>19.55</v>
      </c>
      <c r="T327" s="4">
        <v>6.4</v>
      </c>
      <c r="U327" s="3">
        <f>sales[[#This Row],[total]]-sales[[#This Row],[cogs]]</f>
        <v>19.550000000000011</v>
      </c>
    </row>
    <row r="328" spans="1:21" x14ac:dyDescent="0.3">
      <c r="A328" s="2" t="s">
        <v>348</v>
      </c>
      <c r="B328" s="2" t="s">
        <v>4</v>
      </c>
      <c r="C328" s="2" t="s">
        <v>5</v>
      </c>
      <c r="D328" s="2" t="s">
        <v>6</v>
      </c>
      <c r="E328" s="2" t="s">
        <v>17</v>
      </c>
      <c r="F328" s="2" t="s">
        <v>30</v>
      </c>
      <c r="G328" s="3">
        <v>99.78</v>
      </c>
      <c r="H328" s="5">
        <v>5</v>
      </c>
      <c r="I328" s="3">
        <v>24.95</v>
      </c>
      <c r="J328" s="3">
        <v>523.85</v>
      </c>
      <c r="K328" s="1">
        <v>43533</v>
      </c>
      <c r="L328" s="5">
        <f>YEAR(sales[[#This Row],[date]])</f>
        <v>2019</v>
      </c>
      <c r="M328" s="5" t="str">
        <f>TEXT(sales[[#This Row],[date]], "MMM")</f>
        <v>Mar</v>
      </c>
      <c r="N328" s="5" t="str">
        <f>TEXT(sales[[#This Row],[date]], "ddd")</f>
        <v>Sat</v>
      </c>
      <c r="O328" s="6">
        <v>0.79791666666666672</v>
      </c>
      <c r="P328" s="2" t="s">
        <v>15</v>
      </c>
      <c r="Q328" s="3">
        <v>498.9</v>
      </c>
      <c r="R328" s="7">
        <v>4.7600000000000003E-2</v>
      </c>
      <c r="S328" s="3">
        <v>24.95</v>
      </c>
      <c r="T328" s="4">
        <v>5.4</v>
      </c>
      <c r="U328" s="3">
        <f>sales[[#This Row],[total]]-sales[[#This Row],[cogs]]</f>
        <v>24.950000000000045</v>
      </c>
    </row>
    <row r="329" spans="1:21" x14ac:dyDescent="0.3">
      <c r="A329" s="2" t="s">
        <v>349</v>
      </c>
      <c r="B329" s="2" t="s">
        <v>11</v>
      </c>
      <c r="C329" s="2" t="s">
        <v>12</v>
      </c>
      <c r="D329" s="2" t="s">
        <v>6</v>
      </c>
      <c r="E329" s="2" t="s">
        <v>17</v>
      </c>
      <c r="F329" s="2" t="s">
        <v>30</v>
      </c>
      <c r="G329" s="3">
        <v>94.26</v>
      </c>
      <c r="H329" s="5">
        <v>4</v>
      </c>
      <c r="I329" s="3">
        <v>18.850000000000001</v>
      </c>
      <c r="J329" s="3">
        <v>395.89</v>
      </c>
      <c r="K329" s="1">
        <v>43536</v>
      </c>
      <c r="L329" s="5">
        <f>YEAR(sales[[#This Row],[date]])</f>
        <v>2019</v>
      </c>
      <c r="M329" s="5" t="str">
        <f>TEXT(sales[[#This Row],[date]], "MMM")</f>
        <v>Mar</v>
      </c>
      <c r="N329" s="5" t="str">
        <f>TEXT(sales[[#This Row],[date]], "ddd")</f>
        <v>Tue</v>
      </c>
      <c r="O329" s="6">
        <v>0.6875</v>
      </c>
      <c r="P329" s="2" t="s">
        <v>15</v>
      </c>
      <c r="Q329" s="3">
        <v>377.04</v>
      </c>
      <c r="R329" s="7">
        <v>4.7600000000000003E-2</v>
      </c>
      <c r="S329" s="3">
        <v>18.850000000000001</v>
      </c>
      <c r="T329" s="4">
        <v>8.6</v>
      </c>
      <c r="U329" s="3">
        <f>sales[[#This Row],[total]]-sales[[#This Row],[cogs]]</f>
        <v>18.849999999999966</v>
      </c>
    </row>
    <row r="330" spans="1:21" x14ac:dyDescent="0.3">
      <c r="A330" s="2" t="s">
        <v>350</v>
      </c>
      <c r="B330" s="2" t="s">
        <v>28</v>
      </c>
      <c r="C330" s="2" t="s">
        <v>29</v>
      </c>
      <c r="D330" s="2" t="s">
        <v>6</v>
      </c>
      <c r="E330" s="2" t="s">
        <v>17</v>
      </c>
      <c r="F330" s="2" t="s">
        <v>8</v>
      </c>
      <c r="G330" s="3">
        <v>51.13</v>
      </c>
      <c r="H330" s="5">
        <v>4</v>
      </c>
      <c r="I330" s="3">
        <v>10.23</v>
      </c>
      <c r="J330" s="3">
        <v>214.75</v>
      </c>
      <c r="K330" s="1">
        <v>43490</v>
      </c>
      <c r="L330" s="5">
        <f>YEAR(sales[[#This Row],[date]])</f>
        <v>2019</v>
      </c>
      <c r="M330" s="5" t="str">
        <f>TEXT(sales[[#This Row],[date]], "MMM")</f>
        <v>Jan</v>
      </c>
      <c r="N330" s="5" t="str">
        <f>TEXT(sales[[#This Row],[date]], "ddd")</f>
        <v>Fri</v>
      </c>
      <c r="O330" s="6">
        <v>0.42430555555555555</v>
      </c>
      <c r="P330" s="2" t="s">
        <v>19</v>
      </c>
      <c r="Q330" s="3">
        <v>204.52</v>
      </c>
      <c r="R330" s="7">
        <v>4.7600000000000003E-2</v>
      </c>
      <c r="S330" s="3">
        <v>10.23</v>
      </c>
      <c r="T330" s="4">
        <v>4</v>
      </c>
      <c r="U330" s="3">
        <f>sales[[#This Row],[total]]-sales[[#This Row],[cogs]]</f>
        <v>10.22999999999999</v>
      </c>
    </row>
    <row r="331" spans="1:21" x14ac:dyDescent="0.3">
      <c r="A331" s="2" t="s">
        <v>351</v>
      </c>
      <c r="B331" s="2" t="s">
        <v>4</v>
      </c>
      <c r="C331" s="2" t="s">
        <v>5</v>
      </c>
      <c r="D331" s="2" t="s">
        <v>6</v>
      </c>
      <c r="E331" s="2" t="s">
        <v>17</v>
      </c>
      <c r="F331" s="2" t="s">
        <v>14</v>
      </c>
      <c r="G331" s="3">
        <v>36.36</v>
      </c>
      <c r="H331" s="5">
        <v>4</v>
      </c>
      <c r="I331" s="3">
        <v>7.27</v>
      </c>
      <c r="J331" s="3">
        <v>152.71</v>
      </c>
      <c r="K331" s="1">
        <v>43549</v>
      </c>
      <c r="L331" s="5">
        <f>YEAR(sales[[#This Row],[date]])</f>
        <v>2019</v>
      </c>
      <c r="M331" s="5" t="str">
        <f>TEXT(sales[[#This Row],[date]], "MMM")</f>
        <v>Mar</v>
      </c>
      <c r="N331" s="5" t="str">
        <f>TEXT(sales[[#This Row],[date]], "ddd")</f>
        <v>Mon</v>
      </c>
      <c r="O331" s="6">
        <v>0.54652777777777772</v>
      </c>
      <c r="P331" s="2" t="s">
        <v>15</v>
      </c>
      <c r="Q331" s="3">
        <v>145.44</v>
      </c>
      <c r="R331" s="7">
        <v>4.7600000000000003E-2</v>
      </c>
      <c r="S331" s="3">
        <v>7.27</v>
      </c>
      <c r="T331" s="4">
        <v>7.6</v>
      </c>
      <c r="U331" s="3">
        <f>sales[[#This Row],[total]]-sales[[#This Row],[cogs]]</f>
        <v>7.2700000000000102</v>
      </c>
    </row>
    <row r="332" spans="1:21" x14ac:dyDescent="0.3">
      <c r="A332" s="2" t="s">
        <v>352</v>
      </c>
      <c r="B332" s="2" t="s">
        <v>28</v>
      </c>
      <c r="C332" s="2" t="s">
        <v>29</v>
      </c>
      <c r="D332" s="2" t="s">
        <v>13</v>
      </c>
      <c r="E332" s="2" t="s">
        <v>17</v>
      </c>
      <c r="F332" s="2" t="s">
        <v>18</v>
      </c>
      <c r="G332" s="3">
        <v>22.02</v>
      </c>
      <c r="H332" s="5">
        <v>9</v>
      </c>
      <c r="I332" s="3">
        <v>9.91</v>
      </c>
      <c r="J332" s="3">
        <v>208.09</v>
      </c>
      <c r="K332" s="1">
        <v>43503</v>
      </c>
      <c r="L332" s="5">
        <f>YEAR(sales[[#This Row],[date]])</f>
        <v>2019</v>
      </c>
      <c r="M332" s="5" t="str">
        <f>TEXT(sales[[#This Row],[date]], "MMM")</f>
        <v>Feb</v>
      </c>
      <c r="N332" s="5" t="str">
        <f>TEXT(sales[[#This Row],[date]], "ddd")</f>
        <v>Thu</v>
      </c>
      <c r="O332" s="6">
        <v>0.78333333333333333</v>
      </c>
      <c r="P332" s="2" t="s">
        <v>15</v>
      </c>
      <c r="Q332" s="3">
        <v>198.18</v>
      </c>
      <c r="R332" s="7">
        <v>4.7600000000000003E-2</v>
      </c>
      <c r="S332" s="3">
        <v>9.91</v>
      </c>
      <c r="T332" s="4">
        <v>6.8</v>
      </c>
      <c r="U332" s="3">
        <f>sales[[#This Row],[total]]-sales[[#This Row],[cogs]]</f>
        <v>9.9099999999999966</v>
      </c>
    </row>
    <row r="333" spans="1:21" x14ac:dyDescent="0.3">
      <c r="A333" s="2" t="s">
        <v>353</v>
      </c>
      <c r="B333" s="2" t="s">
        <v>4</v>
      </c>
      <c r="C333" s="2" t="s">
        <v>5</v>
      </c>
      <c r="D333" s="2" t="s">
        <v>13</v>
      </c>
      <c r="E333" s="2" t="s">
        <v>17</v>
      </c>
      <c r="F333" s="2" t="s">
        <v>30</v>
      </c>
      <c r="G333" s="3">
        <v>32.9</v>
      </c>
      <c r="H333" s="5">
        <v>3</v>
      </c>
      <c r="I333" s="3">
        <v>4.9400000000000004</v>
      </c>
      <c r="J333" s="3">
        <v>103.64</v>
      </c>
      <c r="K333" s="1">
        <v>43513</v>
      </c>
      <c r="L333" s="5">
        <f>YEAR(sales[[#This Row],[date]])</f>
        <v>2019</v>
      </c>
      <c r="M333" s="5" t="str">
        <f>TEXT(sales[[#This Row],[date]], "MMM")</f>
        <v>Feb</v>
      </c>
      <c r="N333" s="5" t="str">
        <f>TEXT(sales[[#This Row],[date]], "ddd")</f>
        <v>Sun</v>
      </c>
      <c r="O333" s="6">
        <v>0.7270833333333333</v>
      </c>
      <c r="P333" s="2" t="s">
        <v>19</v>
      </c>
      <c r="Q333" s="3">
        <v>98.7</v>
      </c>
      <c r="R333" s="7">
        <v>4.7600000000000003E-2</v>
      </c>
      <c r="S333" s="3">
        <v>4.9400000000000004</v>
      </c>
      <c r="T333" s="4">
        <v>9.1</v>
      </c>
      <c r="U333" s="3">
        <f>sales[[#This Row],[total]]-sales[[#This Row],[cogs]]</f>
        <v>4.9399999999999977</v>
      </c>
    </row>
    <row r="334" spans="1:21" x14ac:dyDescent="0.3">
      <c r="A334" s="2" t="s">
        <v>354</v>
      </c>
      <c r="B334" s="2" t="s">
        <v>4</v>
      </c>
      <c r="C334" s="2" t="s">
        <v>5</v>
      </c>
      <c r="D334" s="2" t="s">
        <v>13</v>
      </c>
      <c r="E334" s="2" t="s">
        <v>17</v>
      </c>
      <c r="F334" s="2" t="s">
        <v>32</v>
      </c>
      <c r="G334" s="3">
        <v>77.02</v>
      </c>
      <c r="H334" s="5">
        <v>5</v>
      </c>
      <c r="I334" s="3">
        <v>19.260000000000002</v>
      </c>
      <c r="J334" s="3">
        <v>404.36</v>
      </c>
      <c r="K334" s="1">
        <v>43499</v>
      </c>
      <c r="L334" s="5">
        <f>YEAR(sales[[#This Row],[date]])</f>
        <v>2019</v>
      </c>
      <c r="M334" s="5" t="str">
        <f>TEXT(sales[[#This Row],[date]], "MMM")</f>
        <v>Feb</v>
      </c>
      <c r="N334" s="5" t="str">
        <f>TEXT(sales[[#This Row],[date]], "ddd")</f>
        <v>Sun</v>
      </c>
      <c r="O334" s="6">
        <v>0.66597222222222219</v>
      </c>
      <c r="P334" s="2" t="s">
        <v>15</v>
      </c>
      <c r="Q334" s="3">
        <v>385.1</v>
      </c>
      <c r="R334" s="7">
        <v>4.7600000000000003E-2</v>
      </c>
      <c r="S334" s="3">
        <v>19.260000000000002</v>
      </c>
      <c r="T334" s="4">
        <v>5.5</v>
      </c>
      <c r="U334" s="3">
        <f>sales[[#This Row],[total]]-sales[[#This Row],[cogs]]</f>
        <v>19.259999999999991</v>
      </c>
    </row>
    <row r="335" spans="1:21" x14ac:dyDescent="0.3">
      <c r="A335" s="2" t="s">
        <v>355</v>
      </c>
      <c r="B335" s="2" t="s">
        <v>4</v>
      </c>
      <c r="C335" s="2" t="s">
        <v>5</v>
      </c>
      <c r="D335" s="2" t="s">
        <v>6</v>
      </c>
      <c r="E335" s="2" t="s">
        <v>17</v>
      </c>
      <c r="F335" s="2" t="s">
        <v>30</v>
      </c>
      <c r="G335" s="3">
        <v>23.48</v>
      </c>
      <c r="H335" s="5">
        <v>2</v>
      </c>
      <c r="I335" s="3">
        <v>2.35</v>
      </c>
      <c r="J335" s="3">
        <v>49.31</v>
      </c>
      <c r="K335" s="1">
        <v>43538</v>
      </c>
      <c r="L335" s="5">
        <f>YEAR(sales[[#This Row],[date]])</f>
        <v>2019</v>
      </c>
      <c r="M335" s="5" t="str">
        <f>TEXT(sales[[#This Row],[date]], "MMM")</f>
        <v>Mar</v>
      </c>
      <c r="N335" s="5" t="str">
        <f>TEXT(sales[[#This Row],[date]], "ddd")</f>
        <v>Thu</v>
      </c>
      <c r="O335" s="6">
        <v>0.47291666666666665</v>
      </c>
      <c r="P335" s="2" t="s">
        <v>19</v>
      </c>
      <c r="Q335" s="3">
        <v>46.96</v>
      </c>
      <c r="R335" s="7">
        <v>4.7600000000000003E-2</v>
      </c>
      <c r="S335" s="3">
        <v>2.35</v>
      </c>
      <c r="T335" s="4">
        <v>7.9</v>
      </c>
      <c r="U335" s="3">
        <f>sales[[#This Row],[total]]-sales[[#This Row],[cogs]]</f>
        <v>2.3500000000000014</v>
      </c>
    </row>
    <row r="336" spans="1:21" x14ac:dyDescent="0.3">
      <c r="A336" s="2" t="s">
        <v>356</v>
      </c>
      <c r="B336" s="2" t="s">
        <v>11</v>
      </c>
      <c r="C336" s="2" t="s">
        <v>12</v>
      </c>
      <c r="D336" s="2" t="s">
        <v>6</v>
      </c>
      <c r="E336" s="2" t="s">
        <v>17</v>
      </c>
      <c r="F336" s="2" t="s">
        <v>22</v>
      </c>
      <c r="G336" s="3">
        <v>14.7</v>
      </c>
      <c r="H336" s="5">
        <v>5</v>
      </c>
      <c r="I336" s="3">
        <v>3.68</v>
      </c>
      <c r="J336" s="3">
        <v>77.180000000000007</v>
      </c>
      <c r="K336" s="1">
        <v>43548</v>
      </c>
      <c r="L336" s="5">
        <f>YEAR(sales[[#This Row],[date]])</f>
        <v>2019</v>
      </c>
      <c r="M336" s="5" t="str">
        <f>TEXT(sales[[#This Row],[date]], "MMM")</f>
        <v>Mar</v>
      </c>
      <c r="N336" s="5" t="str">
        <f>TEXT(sales[[#This Row],[date]], "ddd")</f>
        <v>Sun</v>
      </c>
      <c r="O336" s="6">
        <v>0.57499999999999996</v>
      </c>
      <c r="P336" s="2" t="s">
        <v>9</v>
      </c>
      <c r="Q336" s="3">
        <v>73.5</v>
      </c>
      <c r="R336" s="7">
        <v>4.7600000000000003E-2</v>
      </c>
      <c r="S336" s="3">
        <v>3.68</v>
      </c>
      <c r="T336" s="4">
        <v>8.5</v>
      </c>
      <c r="U336" s="3">
        <f>sales[[#This Row],[total]]-sales[[#This Row],[cogs]]</f>
        <v>3.6800000000000068</v>
      </c>
    </row>
    <row r="337" spans="1:21" x14ac:dyDescent="0.3">
      <c r="A337" s="2" t="s">
        <v>357</v>
      </c>
      <c r="B337" s="2" t="s">
        <v>4</v>
      </c>
      <c r="C337" s="2" t="s">
        <v>5</v>
      </c>
      <c r="D337" s="2" t="s">
        <v>6</v>
      </c>
      <c r="E337" s="2" t="s">
        <v>7</v>
      </c>
      <c r="F337" s="2" t="s">
        <v>14</v>
      </c>
      <c r="G337" s="3">
        <v>28.45</v>
      </c>
      <c r="H337" s="5">
        <v>5</v>
      </c>
      <c r="I337" s="3">
        <v>7.11</v>
      </c>
      <c r="J337" s="3">
        <v>149.36000000000001</v>
      </c>
      <c r="K337" s="1">
        <v>43545</v>
      </c>
      <c r="L337" s="5">
        <f>YEAR(sales[[#This Row],[date]])</f>
        <v>2019</v>
      </c>
      <c r="M337" s="5" t="str">
        <f>TEXT(sales[[#This Row],[date]], "MMM")</f>
        <v>Mar</v>
      </c>
      <c r="N337" s="5" t="str">
        <f>TEXT(sales[[#This Row],[date]], "ddd")</f>
        <v>Thu</v>
      </c>
      <c r="O337" s="6">
        <v>0.4284722222222222</v>
      </c>
      <c r="P337" s="2" t="s">
        <v>19</v>
      </c>
      <c r="Q337" s="3">
        <v>142.25</v>
      </c>
      <c r="R337" s="7">
        <v>4.7600000000000003E-2</v>
      </c>
      <c r="S337" s="3">
        <v>7.11</v>
      </c>
      <c r="T337" s="4">
        <v>9.1</v>
      </c>
      <c r="U337" s="3">
        <f>sales[[#This Row],[total]]-sales[[#This Row],[cogs]]</f>
        <v>7.1100000000000136</v>
      </c>
    </row>
    <row r="338" spans="1:21" x14ac:dyDescent="0.3">
      <c r="A338" s="2" t="s">
        <v>358</v>
      </c>
      <c r="B338" s="2" t="s">
        <v>4</v>
      </c>
      <c r="C338" s="2" t="s">
        <v>5</v>
      </c>
      <c r="D338" s="2" t="s">
        <v>13</v>
      </c>
      <c r="E338" s="2" t="s">
        <v>17</v>
      </c>
      <c r="F338" s="2" t="s">
        <v>32</v>
      </c>
      <c r="G338" s="3">
        <v>76.400000000000006</v>
      </c>
      <c r="H338" s="5">
        <v>9</v>
      </c>
      <c r="I338" s="3">
        <v>34.380000000000003</v>
      </c>
      <c r="J338" s="3">
        <v>721.98</v>
      </c>
      <c r="K338" s="1">
        <v>43543</v>
      </c>
      <c r="L338" s="5">
        <f>YEAR(sales[[#This Row],[date]])</f>
        <v>2019</v>
      </c>
      <c r="M338" s="5" t="str">
        <f>TEXT(sales[[#This Row],[date]], "MMM")</f>
        <v>Mar</v>
      </c>
      <c r="N338" s="5" t="str">
        <f>TEXT(sales[[#This Row],[date]], "ddd")</f>
        <v>Tue</v>
      </c>
      <c r="O338" s="6">
        <v>0.65902777777777777</v>
      </c>
      <c r="P338" s="2" t="s">
        <v>9</v>
      </c>
      <c r="Q338" s="3">
        <v>687.6</v>
      </c>
      <c r="R338" s="7">
        <v>4.7600000000000003E-2</v>
      </c>
      <c r="S338" s="3">
        <v>34.380000000000003</v>
      </c>
      <c r="T338" s="4">
        <v>7.5</v>
      </c>
      <c r="U338" s="3">
        <f>sales[[#This Row],[total]]-sales[[#This Row],[cogs]]</f>
        <v>34.379999999999995</v>
      </c>
    </row>
    <row r="339" spans="1:21" x14ac:dyDescent="0.3">
      <c r="A339" s="2" t="s">
        <v>359</v>
      </c>
      <c r="B339" s="2" t="s">
        <v>28</v>
      </c>
      <c r="C339" s="2" t="s">
        <v>29</v>
      </c>
      <c r="D339" s="2" t="s">
        <v>13</v>
      </c>
      <c r="E339" s="2" t="s">
        <v>7</v>
      </c>
      <c r="F339" s="2" t="s">
        <v>22</v>
      </c>
      <c r="G339" s="3">
        <v>57.95</v>
      </c>
      <c r="H339" s="5">
        <v>6</v>
      </c>
      <c r="I339" s="3">
        <v>17.39</v>
      </c>
      <c r="J339" s="3">
        <v>365.09</v>
      </c>
      <c r="K339" s="1">
        <v>43520</v>
      </c>
      <c r="L339" s="5">
        <f>YEAR(sales[[#This Row],[date]])</f>
        <v>2019</v>
      </c>
      <c r="M339" s="5" t="str">
        <f>TEXT(sales[[#This Row],[date]], "MMM")</f>
        <v>Feb</v>
      </c>
      <c r="N339" s="5" t="str">
        <f>TEXT(sales[[#This Row],[date]], "ddd")</f>
        <v>Sun</v>
      </c>
      <c r="O339" s="6">
        <v>0.54305555555555551</v>
      </c>
      <c r="P339" s="2" t="s">
        <v>15</v>
      </c>
      <c r="Q339" s="3">
        <v>347.7</v>
      </c>
      <c r="R339" s="7">
        <v>4.7600000000000003E-2</v>
      </c>
      <c r="S339" s="3">
        <v>17.39</v>
      </c>
      <c r="T339" s="4">
        <v>5.2</v>
      </c>
      <c r="U339" s="3">
        <f>sales[[#This Row],[total]]-sales[[#This Row],[cogs]]</f>
        <v>17.389999999999986</v>
      </c>
    </row>
    <row r="340" spans="1:21" x14ac:dyDescent="0.3">
      <c r="A340" s="2" t="s">
        <v>360</v>
      </c>
      <c r="B340" s="2" t="s">
        <v>11</v>
      </c>
      <c r="C340" s="2" t="s">
        <v>12</v>
      </c>
      <c r="D340" s="2" t="s">
        <v>13</v>
      </c>
      <c r="E340" s="2" t="s">
        <v>7</v>
      </c>
      <c r="F340" s="2" t="s">
        <v>14</v>
      </c>
      <c r="G340" s="3">
        <v>47.65</v>
      </c>
      <c r="H340" s="5">
        <v>3</v>
      </c>
      <c r="I340" s="3">
        <v>7.15</v>
      </c>
      <c r="J340" s="3">
        <v>150.1</v>
      </c>
      <c r="K340" s="1">
        <v>43552</v>
      </c>
      <c r="L340" s="5">
        <f>YEAR(sales[[#This Row],[date]])</f>
        <v>2019</v>
      </c>
      <c r="M340" s="5" t="str">
        <f>TEXT(sales[[#This Row],[date]], "MMM")</f>
        <v>Mar</v>
      </c>
      <c r="N340" s="5" t="str">
        <f>TEXT(sales[[#This Row],[date]], "ddd")</f>
        <v>Thu</v>
      </c>
      <c r="O340" s="6">
        <v>0.54027777777777775</v>
      </c>
      <c r="P340" s="2" t="s">
        <v>19</v>
      </c>
      <c r="Q340" s="3">
        <v>142.94999999999999</v>
      </c>
      <c r="R340" s="7">
        <v>4.7600000000000003E-2</v>
      </c>
      <c r="S340" s="3">
        <v>7.15</v>
      </c>
      <c r="T340" s="4">
        <v>9.5</v>
      </c>
      <c r="U340" s="3">
        <f>sales[[#This Row],[total]]-sales[[#This Row],[cogs]]</f>
        <v>7.1500000000000057</v>
      </c>
    </row>
    <row r="341" spans="1:21" x14ac:dyDescent="0.3">
      <c r="A341" s="2" t="s">
        <v>361</v>
      </c>
      <c r="B341" s="2" t="s">
        <v>28</v>
      </c>
      <c r="C341" s="2" t="s">
        <v>29</v>
      </c>
      <c r="D341" s="2" t="s">
        <v>6</v>
      </c>
      <c r="E341" s="2" t="s">
        <v>7</v>
      </c>
      <c r="F341" s="2" t="s">
        <v>30</v>
      </c>
      <c r="G341" s="3">
        <v>42.82</v>
      </c>
      <c r="H341" s="5">
        <v>9</v>
      </c>
      <c r="I341" s="3">
        <v>19.27</v>
      </c>
      <c r="J341" s="3">
        <v>404.65</v>
      </c>
      <c r="K341" s="1">
        <v>43501</v>
      </c>
      <c r="L341" s="5">
        <f>YEAR(sales[[#This Row],[date]])</f>
        <v>2019</v>
      </c>
      <c r="M341" s="5" t="str">
        <f>TEXT(sales[[#This Row],[date]], "MMM")</f>
        <v>Feb</v>
      </c>
      <c r="N341" s="5" t="str">
        <f>TEXT(sales[[#This Row],[date]], "ddd")</f>
        <v>Tue</v>
      </c>
      <c r="O341" s="6">
        <v>0.6430555555555556</v>
      </c>
      <c r="P341" s="2" t="s">
        <v>19</v>
      </c>
      <c r="Q341" s="3">
        <v>385.38</v>
      </c>
      <c r="R341" s="7">
        <v>4.7600000000000003E-2</v>
      </c>
      <c r="S341" s="3">
        <v>19.27</v>
      </c>
      <c r="T341" s="4">
        <v>8.9</v>
      </c>
      <c r="U341" s="3">
        <f>sales[[#This Row],[total]]-sales[[#This Row],[cogs]]</f>
        <v>19.269999999999982</v>
      </c>
    </row>
    <row r="342" spans="1:21" x14ac:dyDescent="0.3">
      <c r="A342" s="2" t="s">
        <v>362</v>
      </c>
      <c r="B342" s="2" t="s">
        <v>28</v>
      </c>
      <c r="C342" s="2" t="s">
        <v>29</v>
      </c>
      <c r="D342" s="2" t="s">
        <v>6</v>
      </c>
      <c r="E342" s="2" t="s">
        <v>17</v>
      </c>
      <c r="F342" s="2" t="s">
        <v>14</v>
      </c>
      <c r="G342" s="3">
        <v>48.09</v>
      </c>
      <c r="H342" s="5">
        <v>3</v>
      </c>
      <c r="I342" s="3">
        <v>7.21</v>
      </c>
      <c r="J342" s="3">
        <v>151.47999999999999</v>
      </c>
      <c r="K342" s="1">
        <v>43506</v>
      </c>
      <c r="L342" s="5">
        <f>YEAR(sales[[#This Row],[date]])</f>
        <v>2019</v>
      </c>
      <c r="M342" s="5" t="str">
        <f>TEXT(sales[[#This Row],[date]], "MMM")</f>
        <v>Feb</v>
      </c>
      <c r="N342" s="5" t="str">
        <f>TEXT(sales[[#This Row],[date]], "ddd")</f>
        <v>Sun</v>
      </c>
      <c r="O342" s="6">
        <v>0.76597222222222228</v>
      </c>
      <c r="P342" s="2" t="s">
        <v>19</v>
      </c>
      <c r="Q342" s="3">
        <v>144.27000000000001</v>
      </c>
      <c r="R342" s="7">
        <v>4.7600000000000003E-2</v>
      </c>
      <c r="S342" s="3">
        <v>7.21</v>
      </c>
      <c r="T342" s="4">
        <v>7.8</v>
      </c>
      <c r="U342" s="3">
        <f>sales[[#This Row],[total]]-sales[[#This Row],[cogs]]</f>
        <v>7.2099999999999795</v>
      </c>
    </row>
    <row r="343" spans="1:21" x14ac:dyDescent="0.3">
      <c r="A343" s="2" t="s">
        <v>363</v>
      </c>
      <c r="B343" s="2" t="s">
        <v>28</v>
      </c>
      <c r="C343" s="2" t="s">
        <v>29</v>
      </c>
      <c r="D343" s="2" t="s">
        <v>6</v>
      </c>
      <c r="E343" s="2" t="s">
        <v>7</v>
      </c>
      <c r="F343" s="2" t="s">
        <v>8</v>
      </c>
      <c r="G343" s="3">
        <v>55.97</v>
      </c>
      <c r="H343" s="5">
        <v>7</v>
      </c>
      <c r="I343" s="3">
        <v>19.59</v>
      </c>
      <c r="J343" s="3">
        <v>411.38</v>
      </c>
      <c r="K343" s="1">
        <v>43529</v>
      </c>
      <c r="L343" s="5">
        <f>YEAR(sales[[#This Row],[date]])</f>
        <v>2019</v>
      </c>
      <c r="M343" s="5" t="str">
        <f>TEXT(sales[[#This Row],[date]], "MMM")</f>
        <v>Mar</v>
      </c>
      <c r="N343" s="5" t="str">
        <f>TEXT(sales[[#This Row],[date]], "ddd")</f>
        <v>Tue</v>
      </c>
      <c r="O343" s="6">
        <v>0.79583333333333328</v>
      </c>
      <c r="P343" s="2" t="s">
        <v>9</v>
      </c>
      <c r="Q343" s="3">
        <v>391.79</v>
      </c>
      <c r="R343" s="7">
        <v>4.7600000000000003E-2</v>
      </c>
      <c r="S343" s="3">
        <v>19.59</v>
      </c>
      <c r="T343" s="4">
        <v>8.9</v>
      </c>
      <c r="U343" s="3">
        <f>sales[[#This Row],[total]]-sales[[#This Row],[cogs]]</f>
        <v>19.589999999999975</v>
      </c>
    </row>
    <row r="344" spans="1:21" x14ac:dyDescent="0.3">
      <c r="A344" s="2" t="s">
        <v>364</v>
      </c>
      <c r="B344" s="2" t="s">
        <v>28</v>
      </c>
      <c r="C344" s="2" t="s">
        <v>29</v>
      </c>
      <c r="D344" s="2" t="s">
        <v>6</v>
      </c>
      <c r="E344" s="2" t="s">
        <v>7</v>
      </c>
      <c r="F344" s="2" t="s">
        <v>8</v>
      </c>
      <c r="G344" s="3">
        <v>76.900000000000006</v>
      </c>
      <c r="H344" s="5">
        <v>7</v>
      </c>
      <c r="I344" s="3">
        <v>26.92</v>
      </c>
      <c r="J344" s="3">
        <v>565.22</v>
      </c>
      <c r="K344" s="1">
        <v>43511</v>
      </c>
      <c r="L344" s="5">
        <f>YEAR(sales[[#This Row],[date]])</f>
        <v>2019</v>
      </c>
      <c r="M344" s="5" t="str">
        <f>TEXT(sales[[#This Row],[date]], "MMM")</f>
        <v>Feb</v>
      </c>
      <c r="N344" s="5" t="str">
        <f>TEXT(sales[[#This Row],[date]], "ddd")</f>
        <v>Fri</v>
      </c>
      <c r="O344" s="6">
        <v>0.84791666666666665</v>
      </c>
      <c r="P344" s="2" t="s">
        <v>15</v>
      </c>
      <c r="Q344" s="3">
        <v>538.29999999999995</v>
      </c>
      <c r="R344" s="7">
        <v>4.7600000000000003E-2</v>
      </c>
      <c r="S344" s="3">
        <v>26.92</v>
      </c>
      <c r="T344" s="4">
        <v>7.7</v>
      </c>
      <c r="U344" s="3">
        <f>sales[[#This Row],[total]]-sales[[#This Row],[cogs]]</f>
        <v>26.920000000000073</v>
      </c>
    </row>
    <row r="345" spans="1:21" x14ac:dyDescent="0.3">
      <c r="A345" s="2" t="s">
        <v>365</v>
      </c>
      <c r="B345" s="2" t="s">
        <v>11</v>
      </c>
      <c r="C345" s="2" t="s">
        <v>12</v>
      </c>
      <c r="D345" s="2" t="s">
        <v>13</v>
      </c>
      <c r="E345" s="2" t="s">
        <v>7</v>
      </c>
      <c r="F345" s="2" t="s">
        <v>30</v>
      </c>
      <c r="G345" s="3">
        <v>97.03</v>
      </c>
      <c r="H345" s="5">
        <v>5</v>
      </c>
      <c r="I345" s="3">
        <v>24.26</v>
      </c>
      <c r="J345" s="3">
        <v>509.41</v>
      </c>
      <c r="K345" s="1">
        <v>43495</v>
      </c>
      <c r="L345" s="5">
        <f>YEAR(sales[[#This Row],[date]])</f>
        <v>2019</v>
      </c>
      <c r="M345" s="5" t="str">
        <f>TEXT(sales[[#This Row],[date]], "MMM")</f>
        <v>Jan</v>
      </c>
      <c r="N345" s="5" t="str">
        <f>TEXT(sales[[#This Row],[date]], "ddd")</f>
        <v>Wed</v>
      </c>
      <c r="O345" s="6">
        <v>0.68333333333333335</v>
      </c>
      <c r="P345" s="2" t="s">
        <v>9</v>
      </c>
      <c r="Q345" s="3">
        <v>485.15</v>
      </c>
      <c r="R345" s="7">
        <v>4.7600000000000003E-2</v>
      </c>
      <c r="S345" s="3">
        <v>24.26</v>
      </c>
      <c r="T345" s="4">
        <v>9.3000000000000007</v>
      </c>
      <c r="U345" s="3">
        <f>sales[[#This Row],[total]]-sales[[#This Row],[cogs]]</f>
        <v>24.260000000000048</v>
      </c>
    </row>
    <row r="346" spans="1:21" x14ac:dyDescent="0.3">
      <c r="A346" s="2" t="s">
        <v>366</v>
      </c>
      <c r="B346" s="2" t="s">
        <v>4</v>
      </c>
      <c r="C346" s="2" t="s">
        <v>5</v>
      </c>
      <c r="D346" s="2" t="s">
        <v>13</v>
      </c>
      <c r="E346" s="2" t="s">
        <v>17</v>
      </c>
      <c r="F346" s="2" t="s">
        <v>22</v>
      </c>
      <c r="G346" s="3">
        <v>44.65</v>
      </c>
      <c r="H346" s="5">
        <v>3</v>
      </c>
      <c r="I346" s="3">
        <v>6.7</v>
      </c>
      <c r="J346" s="3">
        <v>140.65</v>
      </c>
      <c r="K346" s="1">
        <v>43510</v>
      </c>
      <c r="L346" s="5">
        <f>YEAR(sales[[#This Row],[date]])</f>
        <v>2019</v>
      </c>
      <c r="M346" s="5" t="str">
        <f>TEXT(sales[[#This Row],[date]], "MMM")</f>
        <v>Feb</v>
      </c>
      <c r="N346" s="5" t="str">
        <f>TEXT(sales[[#This Row],[date]], "ddd")</f>
        <v>Thu</v>
      </c>
      <c r="O346" s="6">
        <v>0.62777777777777777</v>
      </c>
      <c r="P346" s="2" t="s">
        <v>15</v>
      </c>
      <c r="Q346" s="3">
        <v>133.94999999999999</v>
      </c>
      <c r="R346" s="7">
        <v>4.7600000000000003E-2</v>
      </c>
      <c r="S346" s="3">
        <v>6.7</v>
      </c>
      <c r="T346" s="4">
        <v>6.2</v>
      </c>
      <c r="U346" s="3">
        <f>sales[[#This Row],[total]]-sales[[#This Row],[cogs]]</f>
        <v>6.7000000000000171</v>
      </c>
    </row>
    <row r="347" spans="1:21" x14ac:dyDescent="0.3">
      <c r="A347" s="2" t="s">
        <v>367</v>
      </c>
      <c r="B347" s="2" t="s">
        <v>4</v>
      </c>
      <c r="C347" s="2" t="s">
        <v>5</v>
      </c>
      <c r="D347" s="2" t="s">
        <v>13</v>
      </c>
      <c r="E347" s="2" t="s">
        <v>7</v>
      </c>
      <c r="F347" s="2" t="s">
        <v>32</v>
      </c>
      <c r="G347" s="3">
        <v>77.930000000000007</v>
      </c>
      <c r="H347" s="5">
        <v>9</v>
      </c>
      <c r="I347" s="3">
        <v>35.07</v>
      </c>
      <c r="J347" s="3">
        <v>736.44</v>
      </c>
      <c r="K347" s="1">
        <v>43523</v>
      </c>
      <c r="L347" s="5">
        <f>YEAR(sales[[#This Row],[date]])</f>
        <v>2019</v>
      </c>
      <c r="M347" s="5" t="str">
        <f>TEXT(sales[[#This Row],[date]], "MMM")</f>
        <v>Feb</v>
      </c>
      <c r="N347" s="5" t="str">
        <f>TEXT(sales[[#This Row],[date]], "ddd")</f>
        <v>Wed</v>
      </c>
      <c r="O347" s="6">
        <v>0.67361111111111116</v>
      </c>
      <c r="P347" s="2" t="s">
        <v>9</v>
      </c>
      <c r="Q347" s="3">
        <v>701.37</v>
      </c>
      <c r="R347" s="7">
        <v>4.7600000000000003E-2</v>
      </c>
      <c r="S347" s="3">
        <v>35.07</v>
      </c>
      <c r="T347" s="4">
        <v>7.6</v>
      </c>
      <c r="U347" s="3">
        <f>sales[[#This Row],[total]]-sales[[#This Row],[cogs]]</f>
        <v>35.07000000000005</v>
      </c>
    </row>
    <row r="348" spans="1:21" x14ac:dyDescent="0.3">
      <c r="A348" s="2" t="s">
        <v>368</v>
      </c>
      <c r="B348" s="2" t="s">
        <v>4</v>
      </c>
      <c r="C348" s="2" t="s">
        <v>5</v>
      </c>
      <c r="D348" s="2" t="s">
        <v>6</v>
      </c>
      <c r="E348" s="2" t="s">
        <v>17</v>
      </c>
      <c r="F348" s="2" t="s">
        <v>14</v>
      </c>
      <c r="G348" s="3">
        <v>71.95</v>
      </c>
      <c r="H348" s="5">
        <v>1</v>
      </c>
      <c r="I348" s="3">
        <v>3.6</v>
      </c>
      <c r="J348" s="3">
        <v>75.55</v>
      </c>
      <c r="K348" s="1">
        <v>43500</v>
      </c>
      <c r="L348" s="5">
        <f>YEAR(sales[[#This Row],[date]])</f>
        <v>2019</v>
      </c>
      <c r="M348" s="5" t="str">
        <f>TEXT(sales[[#This Row],[date]], "MMM")</f>
        <v>Feb</v>
      </c>
      <c r="N348" s="5" t="str">
        <f>TEXT(sales[[#This Row],[date]], "ddd")</f>
        <v>Mon</v>
      </c>
      <c r="O348" s="6">
        <v>0.50972222222222219</v>
      </c>
      <c r="P348" s="2" t="s">
        <v>15</v>
      </c>
      <c r="Q348" s="3">
        <v>71.95</v>
      </c>
      <c r="R348" s="7">
        <v>4.7600000000000003E-2</v>
      </c>
      <c r="S348" s="3">
        <v>3.6</v>
      </c>
      <c r="T348" s="4">
        <v>7.3</v>
      </c>
      <c r="U348" s="3">
        <f>sales[[#This Row],[total]]-sales[[#This Row],[cogs]]</f>
        <v>3.5999999999999943</v>
      </c>
    </row>
    <row r="349" spans="1:21" x14ac:dyDescent="0.3">
      <c r="A349" s="2" t="s">
        <v>369</v>
      </c>
      <c r="B349" s="2" t="s">
        <v>11</v>
      </c>
      <c r="C349" s="2" t="s">
        <v>12</v>
      </c>
      <c r="D349" s="2" t="s">
        <v>6</v>
      </c>
      <c r="E349" s="2" t="s">
        <v>7</v>
      </c>
      <c r="F349" s="2" t="s">
        <v>18</v>
      </c>
      <c r="G349" s="3">
        <v>89.25</v>
      </c>
      <c r="H349" s="5">
        <v>8</v>
      </c>
      <c r="I349" s="3">
        <v>35.700000000000003</v>
      </c>
      <c r="J349" s="3">
        <v>749.7</v>
      </c>
      <c r="K349" s="1">
        <v>43485</v>
      </c>
      <c r="L349" s="5">
        <f>YEAR(sales[[#This Row],[date]])</f>
        <v>2019</v>
      </c>
      <c r="M349" s="5" t="str">
        <f>TEXT(sales[[#This Row],[date]], "MMM")</f>
        <v>Jan</v>
      </c>
      <c r="N349" s="5" t="str">
        <f>TEXT(sales[[#This Row],[date]], "ddd")</f>
        <v>Sun</v>
      </c>
      <c r="O349" s="6">
        <v>0.42569444444444443</v>
      </c>
      <c r="P349" s="2" t="s">
        <v>15</v>
      </c>
      <c r="Q349" s="3">
        <v>714</v>
      </c>
      <c r="R349" s="7">
        <v>4.7600000000000003E-2</v>
      </c>
      <c r="S349" s="3">
        <v>35.700000000000003</v>
      </c>
      <c r="T349" s="4">
        <v>4.7</v>
      </c>
      <c r="U349" s="3">
        <f>sales[[#This Row],[total]]-sales[[#This Row],[cogs]]</f>
        <v>35.700000000000045</v>
      </c>
    </row>
    <row r="350" spans="1:21" x14ac:dyDescent="0.3">
      <c r="A350" s="2" t="s">
        <v>370</v>
      </c>
      <c r="B350" s="2" t="s">
        <v>4</v>
      </c>
      <c r="C350" s="2" t="s">
        <v>5</v>
      </c>
      <c r="D350" s="2" t="s">
        <v>13</v>
      </c>
      <c r="E350" s="2" t="s">
        <v>17</v>
      </c>
      <c r="F350" s="2" t="s">
        <v>14</v>
      </c>
      <c r="G350" s="3">
        <v>26.02</v>
      </c>
      <c r="H350" s="5">
        <v>7</v>
      </c>
      <c r="I350" s="3">
        <v>9.11</v>
      </c>
      <c r="J350" s="3">
        <v>191.25</v>
      </c>
      <c r="K350" s="1">
        <v>43552</v>
      </c>
      <c r="L350" s="5">
        <f>YEAR(sales[[#This Row],[date]])</f>
        <v>2019</v>
      </c>
      <c r="M350" s="5" t="str">
        <f>TEXT(sales[[#This Row],[date]], "MMM")</f>
        <v>Mar</v>
      </c>
      <c r="N350" s="5" t="str">
        <f>TEXT(sales[[#This Row],[date]], "ddd")</f>
        <v>Thu</v>
      </c>
      <c r="O350" s="6">
        <v>0.73472222222222228</v>
      </c>
      <c r="P350" s="2" t="s">
        <v>15</v>
      </c>
      <c r="Q350" s="3">
        <v>182.14</v>
      </c>
      <c r="R350" s="7">
        <v>4.7600000000000003E-2</v>
      </c>
      <c r="S350" s="3">
        <v>9.11</v>
      </c>
      <c r="T350" s="4">
        <v>5.0999999999999996</v>
      </c>
      <c r="U350" s="3">
        <f>sales[[#This Row],[total]]-sales[[#This Row],[cogs]]</f>
        <v>9.1100000000000136</v>
      </c>
    </row>
    <row r="351" spans="1:21" x14ac:dyDescent="0.3">
      <c r="A351" s="2" t="s">
        <v>371</v>
      </c>
      <c r="B351" s="2" t="s">
        <v>28</v>
      </c>
      <c r="C351" s="2" t="s">
        <v>29</v>
      </c>
      <c r="D351" s="2" t="s">
        <v>13</v>
      </c>
      <c r="E351" s="2" t="s">
        <v>7</v>
      </c>
      <c r="F351" s="2" t="s">
        <v>8</v>
      </c>
      <c r="G351" s="3">
        <v>13.5</v>
      </c>
      <c r="H351" s="5">
        <v>10</v>
      </c>
      <c r="I351" s="3">
        <v>6.75</v>
      </c>
      <c r="J351" s="3">
        <v>141.75</v>
      </c>
      <c r="K351" s="1">
        <v>43523</v>
      </c>
      <c r="L351" s="5">
        <f>YEAR(sales[[#This Row],[date]])</f>
        <v>2019</v>
      </c>
      <c r="M351" s="5" t="str">
        <f>TEXT(sales[[#This Row],[date]], "MMM")</f>
        <v>Feb</v>
      </c>
      <c r="N351" s="5" t="str">
        <f>TEXT(sales[[#This Row],[date]], "ddd")</f>
        <v>Wed</v>
      </c>
      <c r="O351" s="6">
        <v>0.46250000000000002</v>
      </c>
      <c r="P351" s="2" t="s">
        <v>19</v>
      </c>
      <c r="Q351" s="3">
        <v>135</v>
      </c>
      <c r="R351" s="7">
        <v>4.7600000000000003E-2</v>
      </c>
      <c r="S351" s="3">
        <v>6.75</v>
      </c>
      <c r="T351" s="4">
        <v>4.8</v>
      </c>
      <c r="U351" s="3">
        <f>sales[[#This Row],[total]]-sales[[#This Row],[cogs]]</f>
        <v>6.75</v>
      </c>
    </row>
    <row r="352" spans="1:21" x14ac:dyDescent="0.3">
      <c r="A352" s="2" t="s">
        <v>372</v>
      </c>
      <c r="B352" s="2" t="s">
        <v>11</v>
      </c>
      <c r="C352" s="2" t="s">
        <v>12</v>
      </c>
      <c r="D352" s="2" t="s">
        <v>6</v>
      </c>
      <c r="E352" s="2" t="s">
        <v>7</v>
      </c>
      <c r="F352" s="2" t="s">
        <v>32</v>
      </c>
      <c r="G352" s="3">
        <v>99.3</v>
      </c>
      <c r="H352" s="5">
        <v>10</v>
      </c>
      <c r="I352" s="3">
        <v>49.65</v>
      </c>
      <c r="J352" s="3">
        <v>1042.6500000000001</v>
      </c>
      <c r="K352" s="1">
        <v>43511</v>
      </c>
      <c r="L352" s="5">
        <f>YEAR(sales[[#This Row],[date]])</f>
        <v>2019</v>
      </c>
      <c r="M352" s="5" t="str">
        <f>TEXT(sales[[#This Row],[date]], "MMM")</f>
        <v>Feb</v>
      </c>
      <c r="N352" s="5" t="str">
        <f>TEXT(sales[[#This Row],[date]], "ddd")</f>
        <v>Fri</v>
      </c>
      <c r="O352" s="6">
        <v>0.62013888888888891</v>
      </c>
      <c r="P352" s="2" t="s">
        <v>19</v>
      </c>
      <c r="Q352" s="3">
        <v>993</v>
      </c>
      <c r="R352" s="7">
        <v>4.7600000000000003E-2</v>
      </c>
      <c r="S352" s="3">
        <v>49.65</v>
      </c>
      <c r="T352" s="4">
        <v>6.6</v>
      </c>
      <c r="U352" s="3">
        <f>sales[[#This Row],[total]]-sales[[#This Row],[cogs]]</f>
        <v>49.650000000000091</v>
      </c>
    </row>
    <row r="353" spans="1:21" x14ac:dyDescent="0.3">
      <c r="A353" s="2" t="s">
        <v>373</v>
      </c>
      <c r="B353" s="2" t="s">
        <v>4</v>
      </c>
      <c r="C353" s="2" t="s">
        <v>5</v>
      </c>
      <c r="D353" s="2" t="s">
        <v>13</v>
      </c>
      <c r="E353" s="2" t="s">
        <v>17</v>
      </c>
      <c r="F353" s="2" t="s">
        <v>14</v>
      </c>
      <c r="G353" s="3">
        <v>51.69</v>
      </c>
      <c r="H353" s="5">
        <v>7</v>
      </c>
      <c r="I353" s="3">
        <v>18.09</v>
      </c>
      <c r="J353" s="3">
        <v>379.92</v>
      </c>
      <c r="K353" s="1">
        <v>43491</v>
      </c>
      <c r="L353" s="5">
        <f>YEAR(sales[[#This Row],[date]])</f>
        <v>2019</v>
      </c>
      <c r="M353" s="5" t="str">
        <f>TEXT(sales[[#This Row],[date]], "MMM")</f>
        <v>Jan</v>
      </c>
      <c r="N353" s="5" t="str">
        <f>TEXT(sales[[#This Row],[date]], "ddd")</f>
        <v>Sat</v>
      </c>
      <c r="O353" s="6">
        <v>0.76527777777777772</v>
      </c>
      <c r="P353" s="2" t="s">
        <v>15</v>
      </c>
      <c r="Q353" s="3">
        <v>361.83</v>
      </c>
      <c r="R353" s="7">
        <v>4.7600000000000003E-2</v>
      </c>
      <c r="S353" s="3">
        <v>18.09</v>
      </c>
      <c r="T353" s="4">
        <v>5.5</v>
      </c>
      <c r="U353" s="3">
        <f>sales[[#This Row],[total]]-sales[[#This Row],[cogs]]</f>
        <v>18.090000000000032</v>
      </c>
    </row>
    <row r="354" spans="1:21" x14ac:dyDescent="0.3">
      <c r="A354" s="2" t="s">
        <v>374</v>
      </c>
      <c r="B354" s="2" t="s">
        <v>28</v>
      </c>
      <c r="C354" s="2" t="s">
        <v>29</v>
      </c>
      <c r="D354" s="2" t="s">
        <v>6</v>
      </c>
      <c r="E354" s="2" t="s">
        <v>7</v>
      </c>
      <c r="F354" s="2" t="s">
        <v>32</v>
      </c>
      <c r="G354" s="3">
        <v>54.73</v>
      </c>
      <c r="H354" s="5">
        <v>7</v>
      </c>
      <c r="I354" s="3">
        <v>19.16</v>
      </c>
      <c r="J354" s="3">
        <v>402.27</v>
      </c>
      <c r="K354" s="1">
        <v>43538</v>
      </c>
      <c r="L354" s="5">
        <f>YEAR(sales[[#This Row],[date]])</f>
        <v>2019</v>
      </c>
      <c r="M354" s="5" t="str">
        <f>TEXT(sales[[#This Row],[date]], "MMM")</f>
        <v>Mar</v>
      </c>
      <c r="N354" s="5" t="str">
        <f>TEXT(sales[[#This Row],[date]], "ddd")</f>
        <v>Thu</v>
      </c>
      <c r="O354" s="6">
        <v>0.79305555555555551</v>
      </c>
      <c r="P354" s="2" t="s">
        <v>19</v>
      </c>
      <c r="Q354" s="3">
        <v>383.11</v>
      </c>
      <c r="R354" s="7">
        <v>4.7600000000000003E-2</v>
      </c>
      <c r="S354" s="3">
        <v>19.16</v>
      </c>
      <c r="T354" s="4">
        <v>8.5</v>
      </c>
      <c r="U354" s="3">
        <f>sales[[#This Row],[total]]-sales[[#This Row],[cogs]]</f>
        <v>19.159999999999968</v>
      </c>
    </row>
    <row r="355" spans="1:21" x14ac:dyDescent="0.3">
      <c r="A355" s="2" t="s">
        <v>375</v>
      </c>
      <c r="B355" s="2" t="s">
        <v>28</v>
      </c>
      <c r="C355" s="2" t="s">
        <v>29</v>
      </c>
      <c r="D355" s="2" t="s">
        <v>6</v>
      </c>
      <c r="E355" s="2" t="s">
        <v>17</v>
      </c>
      <c r="F355" s="2" t="s">
        <v>18</v>
      </c>
      <c r="G355" s="3">
        <v>27</v>
      </c>
      <c r="H355" s="5">
        <v>9</v>
      </c>
      <c r="I355" s="3">
        <v>12.15</v>
      </c>
      <c r="J355" s="3">
        <v>255.15</v>
      </c>
      <c r="K355" s="1">
        <v>43526</v>
      </c>
      <c r="L355" s="5">
        <f>YEAR(sales[[#This Row],[date]])</f>
        <v>2019</v>
      </c>
      <c r="M355" s="5" t="str">
        <f>TEXT(sales[[#This Row],[date]], "MMM")</f>
        <v>Mar</v>
      </c>
      <c r="N355" s="5" t="str">
        <f>TEXT(sales[[#This Row],[date]], "ddd")</f>
        <v>Sat</v>
      </c>
      <c r="O355" s="6">
        <v>0.59444444444444444</v>
      </c>
      <c r="P355" s="2" t="s">
        <v>15</v>
      </c>
      <c r="Q355" s="3">
        <v>243</v>
      </c>
      <c r="R355" s="7">
        <v>4.7600000000000003E-2</v>
      </c>
      <c r="S355" s="3">
        <v>12.15</v>
      </c>
      <c r="T355" s="4">
        <v>4.8</v>
      </c>
      <c r="U355" s="3">
        <f>sales[[#This Row],[total]]-sales[[#This Row],[cogs]]</f>
        <v>12.150000000000006</v>
      </c>
    </row>
    <row r="356" spans="1:21" x14ac:dyDescent="0.3">
      <c r="A356" s="2" t="s">
        <v>376</v>
      </c>
      <c r="B356" s="2" t="s">
        <v>11</v>
      </c>
      <c r="C356" s="2" t="s">
        <v>12</v>
      </c>
      <c r="D356" s="2" t="s">
        <v>13</v>
      </c>
      <c r="E356" s="2" t="s">
        <v>7</v>
      </c>
      <c r="F356" s="2" t="s">
        <v>14</v>
      </c>
      <c r="G356" s="3">
        <v>30.24</v>
      </c>
      <c r="H356" s="5">
        <v>1</v>
      </c>
      <c r="I356" s="3">
        <v>1.51</v>
      </c>
      <c r="J356" s="3">
        <v>31.75</v>
      </c>
      <c r="K356" s="1">
        <v>43528</v>
      </c>
      <c r="L356" s="5">
        <f>YEAR(sales[[#This Row],[date]])</f>
        <v>2019</v>
      </c>
      <c r="M356" s="5" t="str">
        <f>TEXT(sales[[#This Row],[date]], "MMM")</f>
        <v>Mar</v>
      </c>
      <c r="N356" s="5" t="str">
        <f>TEXT(sales[[#This Row],[date]], "ddd")</f>
        <v>Mon</v>
      </c>
      <c r="O356" s="6">
        <v>0.65555555555555556</v>
      </c>
      <c r="P356" s="2" t="s">
        <v>15</v>
      </c>
      <c r="Q356" s="3">
        <v>30.24</v>
      </c>
      <c r="R356" s="7">
        <v>4.7600000000000003E-2</v>
      </c>
      <c r="S356" s="3">
        <v>1.51</v>
      </c>
      <c r="T356" s="4">
        <v>8.4</v>
      </c>
      <c r="U356" s="3">
        <f>sales[[#This Row],[total]]-sales[[#This Row],[cogs]]</f>
        <v>1.5100000000000016</v>
      </c>
    </row>
    <row r="357" spans="1:21" x14ac:dyDescent="0.3">
      <c r="A357" s="2" t="s">
        <v>377</v>
      </c>
      <c r="B357" s="2" t="s">
        <v>28</v>
      </c>
      <c r="C357" s="2" t="s">
        <v>29</v>
      </c>
      <c r="D357" s="2" t="s">
        <v>6</v>
      </c>
      <c r="E357" s="2" t="s">
        <v>7</v>
      </c>
      <c r="F357" s="2" t="s">
        <v>30</v>
      </c>
      <c r="G357" s="3">
        <v>89.14</v>
      </c>
      <c r="H357" s="5">
        <v>4</v>
      </c>
      <c r="I357" s="3">
        <v>17.829999999999998</v>
      </c>
      <c r="J357" s="3">
        <v>374.39</v>
      </c>
      <c r="K357" s="1">
        <v>43472</v>
      </c>
      <c r="L357" s="5">
        <f>YEAR(sales[[#This Row],[date]])</f>
        <v>2019</v>
      </c>
      <c r="M357" s="5" t="str">
        <f>TEXT(sales[[#This Row],[date]], "MMM")</f>
        <v>Jan</v>
      </c>
      <c r="N357" s="5" t="str">
        <f>TEXT(sales[[#This Row],[date]], "ddd")</f>
        <v>Mon</v>
      </c>
      <c r="O357" s="6">
        <v>0.51388888888888884</v>
      </c>
      <c r="P357" s="2" t="s">
        <v>19</v>
      </c>
      <c r="Q357" s="3">
        <v>356.56</v>
      </c>
      <c r="R357" s="7">
        <v>4.7600000000000003E-2</v>
      </c>
      <c r="S357" s="3">
        <v>17.829999999999998</v>
      </c>
      <c r="T357" s="4">
        <v>7.8</v>
      </c>
      <c r="U357" s="3">
        <f>sales[[#This Row],[total]]-sales[[#This Row],[cogs]]</f>
        <v>17.829999999999984</v>
      </c>
    </row>
    <row r="358" spans="1:21" x14ac:dyDescent="0.3">
      <c r="A358" s="2" t="s">
        <v>378</v>
      </c>
      <c r="B358" s="2" t="s">
        <v>11</v>
      </c>
      <c r="C358" s="2" t="s">
        <v>12</v>
      </c>
      <c r="D358" s="2" t="s">
        <v>13</v>
      </c>
      <c r="E358" s="2" t="s">
        <v>7</v>
      </c>
      <c r="F358" s="2" t="s">
        <v>32</v>
      </c>
      <c r="G358" s="3">
        <v>37.549999999999997</v>
      </c>
      <c r="H358" s="5">
        <v>10</v>
      </c>
      <c r="I358" s="3">
        <v>18.78</v>
      </c>
      <c r="J358" s="3">
        <v>394.28</v>
      </c>
      <c r="K358" s="1">
        <v>43532</v>
      </c>
      <c r="L358" s="5">
        <f>YEAR(sales[[#This Row],[date]])</f>
        <v>2019</v>
      </c>
      <c r="M358" s="5" t="str">
        <f>TEXT(sales[[#This Row],[date]], "MMM")</f>
        <v>Mar</v>
      </c>
      <c r="N358" s="5" t="str">
        <f>TEXT(sales[[#This Row],[date]], "ddd")</f>
        <v>Fri</v>
      </c>
      <c r="O358" s="6">
        <v>0.83402777777777781</v>
      </c>
      <c r="P358" s="2" t="s">
        <v>19</v>
      </c>
      <c r="Q358" s="3">
        <v>375.5</v>
      </c>
      <c r="R358" s="7">
        <v>4.7600000000000003E-2</v>
      </c>
      <c r="S358" s="3">
        <v>18.78</v>
      </c>
      <c r="T358" s="4">
        <v>9.3000000000000007</v>
      </c>
      <c r="U358" s="3">
        <f>sales[[#This Row],[total]]-sales[[#This Row],[cogs]]</f>
        <v>18.779999999999973</v>
      </c>
    </row>
    <row r="359" spans="1:21" x14ac:dyDescent="0.3">
      <c r="A359" s="2" t="s">
        <v>379</v>
      </c>
      <c r="B359" s="2" t="s">
        <v>11</v>
      </c>
      <c r="C359" s="2" t="s">
        <v>12</v>
      </c>
      <c r="D359" s="2" t="s">
        <v>13</v>
      </c>
      <c r="E359" s="2" t="s">
        <v>7</v>
      </c>
      <c r="F359" s="2" t="s">
        <v>22</v>
      </c>
      <c r="G359" s="3">
        <v>95.44</v>
      </c>
      <c r="H359" s="5">
        <v>10</v>
      </c>
      <c r="I359" s="3">
        <v>47.72</v>
      </c>
      <c r="J359" s="3">
        <v>1002.12</v>
      </c>
      <c r="K359" s="1">
        <v>43474</v>
      </c>
      <c r="L359" s="5">
        <f>YEAR(sales[[#This Row],[date]])</f>
        <v>2019</v>
      </c>
      <c r="M359" s="5" t="str">
        <f>TEXT(sales[[#This Row],[date]], "MMM")</f>
        <v>Jan</v>
      </c>
      <c r="N359" s="5" t="str">
        <f>TEXT(sales[[#This Row],[date]], "ddd")</f>
        <v>Wed</v>
      </c>
      <c r="O359" s="6">
        <v>0.57291666666666663</v>
      </c>
      <c r="P359" s="2" t="s">
        <v>15</v>
      </c>
      <c r="Q359" s="3">
        <v>954.4</v>
      </c>
      <c r="R359" s="7">
        <v>4.7600000000000003E-2</v>
      </c>
      <c r="S359" s="3">
        <v>47.72</v>
      </c>
      <c r="T359" s="4">
        <v>5.2</v>
      </c>
      <c r="U359" s="3">
        <f>sales[[#This Row],[total]]-sales[[#This Row],[cogs]]</f>
        <v>47.720000000000027</v>
      </c>
    </row>
    <row r="360" spans="1:21" x14ac:dyDescent="0.3">
      <c r="A360" s="2" t="s">
        <v>380</v>
      </c>
      <c r="B360" s="2" t="s">
        <v>28</v>
      </c>
      <c r="C360" s="2" t="s">
        <v>29</v>
      </c>
      <c r="D360" s="2" t="s">
        <v>13</v>
      </c>
      <c r="E360" s="2" t="s">
        <v>17</v>
      </c>
      <c r="F360" s="2" t="s">
        <v>14</v>
      </c>
      <c r="G360" s="3">
        <v>27.5</v>
      </c>
      <c r="H360" s="5">
        <v>3</v>
      </c>
      <c r="I360" s="3">
        <v>4.13</v>
      </c>
      <c r="J360" s="3">
        <v>86.63</v>
      </c>
      <c r="K360" s="1">
        <v>43525</v>
      </c>
      <c r="L360" s="5">
        <f>YEAR(sales[[#This Row],[date]])</f>
        <v>2019</v>
      </c>
      <c r="M360" s="5" t="str">
        <f>TEXT(sales[[#This Row],[date]], "MMM")</f>
        <v>Mar</v>
      </c>
      <c r="N360" s="5" t="str">
        <f>TEXT(sales[[#This Row],[date]], "ddd")</f>
        <v>Fri</v>
      </c>
      <c r="O360" s="6">
        <v>0.65277777777777779</v>
      </c>
      <c r="P360" s="2" t="s">
        <v>9</v>
      </c>
      <c r="Q360" s="3">
        <v>82.5</v>
      </c>
      <c r="R360" s="7">
        <v>4.7600000000000003E-2</v>
      </c>
      <c r="S360" s="3">
        <v>4.13</v>
      </c>
      <c r="T360" s="4">
        <v>6.5</v>
      </c>
      <c r="U360" s="3">
        <f>sales[[#This Row],[total]]-sales[[#This Row],[cogs]]</f>
        <v>4.1299999999999955</v>
      </c>
    </row>
    <row r="361" spans="1:21" x14ac:dyDescent="0.3">
      <c r="A361" s="2" t="s">
        <v>381</v>
      </c>
      <c r="B361" s="2" t="s">
        <v>28</v>
      </c>
      <c r="C361" s="2" t="s">
        <v>29</v>
      </c>
      <c r="D361" s="2" t="s">
        <v>13</v>
      </c>
      <c r="E361" s="2" t="s">
        <v>17</v>
      </c>
      <c r="F361" s="2" t="s">
        <v>22</v>
      </c>
      <c r="G361" s="3">
        <v>74.97</v>
      </c>
      <c r="H361" s="5">
        <v>1</v>
      </c>
      <c r="I361" s="3">
        <v>3.75</v>
      </c>
      <c r="J361" s="3">
        <v>78.72</v>
      </c>
      <c r="K361" s="1">
        <v>43540</v>
      </c>
      <c r="L361" s="5">
        <f>YEAR(sales[[#This Row],[date]])</f>
        <v>2019</v>
      </c>
      <c r="M361" s="5" t="str">
        <f>TEXT(sales[[#This Row],[date]], "MMM")</f>
        <v>Mar</v>
      </c>
      <c r="N361" s="5" t="str">
        <f>TEXT(sales[[#This Row],[date]], "ddd")</f>
        <v>Sat</v>
      </c>
      <c r="O361" s="6">
        <v>0.70694444444444449</v>
      </c>
      <c r="P361" s="2" t="s">
        <v>15</v>
      </c>
      <c r="Q361" s="3">
        <v>74.97</v>
      </c>
      <c r="R361" s="7">
        <v>4.7600000000000003E-2</v>
      </c>
      <c r="S361" s="3">
        <v>3.75</v>
      </c>
      <c r="T361" s="4">
        <v>5.6</v>
      </c>
      <c r="U361" s="3">
        <f>sales[[#This Row],[total]]-sales[[#This Row],[cogs]]</f>
        <v>3.75</v>
      </c>
    </row>
    <row r="362" spans="1:21" x14ac:dyDescent="0.3">
      <c r="A362" s="2" t="s">
        <v>382</v>
      </c>
      <c r="B362" s="2" t="s">
        <v>4</v>
      </c>
      <c r="C362" s="2" t="s">
        <v>5</v>
      </c>
      <c r="D362" s="2" t="s">
        <v>6</v>
      </c>
      <c r="E362" s="2" t="s">
        <v>17</v>
      </c>
      <c r="F362" s="2" t="s">
        <v>30</v>
      </c>
      <c r="G362" s="3">
        <v>80.959999999999994</v>
      </c>
      <c r="H362" s="5">
        <v>8</v>
      </c>
      <c r="I362" s="3">
        <v>32.380000000000003</v>
      </c>
      <c r="J362" s="3">
        <v>680.06</v>
      </c>
      <c r="K362" s="1">
        <v>43513</v>
      </c>
      <c r="L362" s="5">
        <f>YEAR(sales[[#This Row],[date]])</f>
        <v>2019</v>
      </c>
      <c r="M362" s="5" t="str">
        <f>TEXT(sales[[#This Row],[date]], "MMM")</f>
        <v>Feb</v>
      </c>
      <c r="N362" s="5" t="str">
        <f>TEXT(sales[[#This Row],[date]], "ddd")</f>
        <v>Sun</v>
      </c>
      <c r="O362" s="6">
        <v>0.46666666666666667</v>
      </c>
      <c r="P362" s="2" t="s">
        <v>19</v>
      </c>
      <c r="Q362" s="3">
        <v>647.67999999999995</v>
      </c>
      <c r="R362" s="7">
        <v>4.7600000000000003E-2</v>
      </c>
      <c r="S362" s="3">
        <v>32.380000000000003</v>
      </c>
      <c r="T362" s="4">
        <v>7.4</v>
      </c>
      <c r="U362" s="3">
        <f>sales[[#This Row],[total]]-sales[[#This Row],[cogs]]</f>
        <v>32.379999999999995</v>
      </c>
    </row>
    <row r="363" spans="1:21" x14ac:dyDescent="0.3">
      <c r="A363" s="2" t="s">
        <v>383</v>
      </c>
      <c r="B363" s="2" t="s">
        <v>11</v>
      </c>
      <c r="C363" s="2" t="s">
        <v>12</v>
      </c>
      <c r="D363" s="2" t="s">
        <v>13</v>
      </c>
      <c r="E363" s="2" t="s">
        <v>7</v>
      </c>
      <c r="F363" s="2" t="s">
        <v>30</v>
      </c>
      <c r="G363" s="3">
        <v>94.47</v>
      </c>
      <c r="H363" s="5">
        <v>8</v>
      </c>
      <c r="I363" s="3">
        <v>37.79</v>
      </c>
      <c r="J363" s="3">
        <v>793.55</v>
      </c>
      <c r="K363" s="1">
        <v>43523</v>
      </c>
      <c r="L363" s="5">
        <f>YEAR(sales[[#This Row],[date]])</f>
        <v>2019</v>
      </c>
      <c r="M363" s="5" t="str">
        <f>TEXT(sales[[#This Row],[date]], "MMM")</f>
        <v>Feb</v>
      </c>
      <c r="N363" s="5" t="str">
        <f>TEXT(sales[[#This Row],[date]], "ddd")</f>
        <v>Wed</v>
      </c>
      <c r="O363" s="6">
        <v>0.6333333333333333</v>
      </c>
      <c r="P363" s="2" t="s">
        <v>15</v>
      </c>
      <c r="Q363" s="3">
        <v>755.76</v>
      </c>
      <c r="R363" s="7">
        <v>4.7600000000000003E-2</v>
      </c>
      <c r="S363" s="3">
        <v>37.79</v>
      </c>
      <c r="T363" s="4">
        <v>9.1</v>
      </c>
      <c r="U363" s="3">
        <f>sales[[#This Row],[total]]-sales[[#This Row],[cogs]]</f>
        <v>37.789999999999964</v>
      </c>
    </row>
    <row r="364" spans="1:21" x14ac:dyDescent="0.3">
      <c r="A364" s="2" t="s">
        <v>384</v>
      </c>
      <c r="B364" s="2" t="s">
        <v>11</v>
      </c>
      <c r="C364" s="2" t="s">
        <v>12</v>
      </c>
      <c r="D364" s="2" t="s">
        <v>13</v>
      </c>
      <c r="E364" s="2" t="s">
        <v>17</v>
      </c>
      <c r="F364" s="2" t="s">
        <v>30</v>
      </c>
      <c r="G364" s="3">
        <v>99.79</v>
      </c>
      <c r="H364" s="5">
        <v>2</v>
      </c>
      <c r="I364" s="3">
        <v>9.98</v>
      </c>
      <c r="J364" s="3">
        <v>209.56</v>
      </c>
      <c r="K364" s="1">
        <v>43531</v>
      </c>
      <c r="L364" s="5">
        <f>YEAR(sales[[#This Row],[date]])</f>
        <v>2019</v>
      </c>
      <c r="M364" s="5" t="str">
        <f>TEXT(sales[[#This Row],[date]], "MMM")</f>
        <v>Mar</v>
      </c>
      <c r="N364" s="5" t="str">
        <f>TEXT(sales[[#This Row],[date]], "ddd")</f>
        <v>Thu</v>
      </c>
      <c r="O364" s="6">
        <v>0.85902777777777772</v>
      </c>
      <c r="P364" s="2" t="s">
        <v>9</v>
      </c>
      <c r="Q364" s="3">
        <v>199.58</v>
      </c>
      <c r="R364" s="7">
        <v>4.7600000000000003E-2</v>
      </c>
      <c r="S364" s="3">
        <v>9.98</v>
      </c>
      <c r="T364" s="4">
        <v>8</v>
      </c>
      <c r="U364" s="3">
        <f>sales[[#This Row],[total]]-sales[[#This Row],[cogs]]</f>
        <v>9.9799999999999898</v>
      </c>
    </row>
    <row r="365" spans="1:21" x14ac:dyDescent="0.3">
      <c r="A365" s="2" t="s">
        <v>385</v>
      </c>
      <c r="B365" s="2" t="s">
        <v>4</v>
      </c>
      <c r="C365" s="2" t="s">
        <v>5</v>
      </c>
      <c r="D365" s="2" t="s">
        <v>13</v>
      </c>
      <c r="E365" s="2" t="s">
        <v>17</v>
      </c>
      <c r="F365" s="2" t="s">
        <v>18</v>
      </c>
      <c r="G365" s="3">
        <v>73.22</v>
      </c>
      <c r="H365" s="5">
        <v>6</v>
      </c>
      <c r="I365" s="3">
        <v>21.97</v>
      </c>
      <c r="J365" s="3">
        <v>461.29</v>
      </c>
      <c r="K365" s="1">
        <v>43486</v>
      </c>
      <c r="L365" s="5">
        <f>YEAR(sales[[#This Row],[date]])</f>
        <v>2019</v>
      </c>
      <c r="M365" s="5" t="str">
        <f>TEXT(sales[[#This Row],[date]], "MMM")</f>
        <v>Jan</v>
      </c>
      <c r="N365" s="5" t="str">
        <f>TEXT(sales[[#This Row],[date]], "ddd")</f>
        <v>Mon</v>
      </c>
      <c r="O365" s="6">
        <v>0.73888888888888893</v>
      </c>
      <c r="P365" s="2" t="s">
        <v>15</v>
      </c>
      <c r="Q365" s="3">
        <v>439.32</v>
      </c>
      <c r="R365" s="7">
        <v>4.7600000000000003E-2</v>
      </c>
      <c r="S365" s="3">
        <v>21.97</v>
      </c>
      <c r="T365" s="4">
        <v>7.2</v>
      </c>
      <c r="U365" s="3">
        <f>sales[[#This Row],[total]]-sales[[#This Row],[cogs]]</f>
        <v>21.970000000000027</v>
      </c>
    </row>
    <row r="366" spans="1:21" x14ac:dyDescent="0.3">
      <c r="A366" s="2" t="s">
        <v>386</v>
      </c>
      <c r="B366" s="2" t="s">
        <v>11</v>
      </c>
      <c r="C366" s="2" t="s">
        <v>12</v>
      </c>
      <c r="D366" s="2" t="s">
        <v>13</v>
      </c>
      <c r="E366" s="2" t="s">
        <v>7</v>
      </c>
      <c r="F366" s="2" t="s">
        <v>30</v>
      </c>
      <c r="G366" s="3">
        <v>41.24</v>
      </c>
      <c r="H366" s="5">
        <v>4</v>
      </c>
      <c r="I366" s="3">
        <v>8.25</v>
      </c>
      <c r="J366" s="3">
        <v>173.21</v>
      </c>
      <c r="K366" s="1">
        <v>43515</v>
      </c>
      <c r="L366" s="5">
        <f>YEAR(sales[[#This Row],[date]])</f>
        <v>2019</v>
      </c>
      <c r="M366" s="5" t="str">
        <f>TEXT(sales[[#This Row],[date]], "MMM")</f>
        <v>Feb</v>
      </c>
      <c r="N366" s="5" t="str">
        <f>TEXT(sales[[#This Row],[date]], "ddd")</f>
        <v>Tue</v>
      </c>
      <c r="O366" s="6">
        <v>0.68263888888888891</v>
      </c>
      <c r="P366" s="2" t="s">
        <v>15</v>
      </c>
      <c r="Q366" s="3">
        <v>164.96</v>
      </c>
      <c r="R366" s="7">
        <v>4.7600000000000003E-2</v>
      </c>
      <c r="S366" s="3">
        <v>8.25</v>
      </c>
      <c r="T366" s="4">
        <v>7.1</v>
      </c>
      <c r="U366" s="3">
        <f>sales[[#This Row],[total]]-sales[[#This Row],[cogs]]</f>
        <v>8.25</v>
      </c>
    </row>
    <row r="367" spans="1:21" x14ac:dyDescent="0.3">
      <c r="A367" s="2" t="s">
        <v>387</v>
      </c>
      <c r="B367" s="2" t="s">
        <v>11</v>
      </c>
      <c r="C367" s="2" t="s">
        <v>12</v>
      </c>
      <c r="D367" s="2" t="s">
        <v>13</v>
      </c>
      <c r="E367" s="2" t="s">
        <v>7</v>
      </c>
      <c r="F367" s="2" t="s">
        <v>32</v>
      </c>
      <c r="G367" s="3">
        <v>81.680000000000007</v>
      </c>
      <c r="H367" s="5">
        <v>4</v>
      </c>
      <c r="I367" s="3">
        <v>16.34</v>
      </c>
      <c r="J367" s="3">
        <v>343.06</v>
      </c>
      <c r="K367" s="1">
        <v>43471</v>
      </c>
      <c r="L367" s="5">
        <f>YEAR(sales[[#This Row],[date]])</f>
        <v>2019</v>
      </c>
      <c r="M367" s="5" t="str">
        <f>TEXT(sales[[#This Row],[date]], "MMM")</f>
        <v>Jan</v>
      </c>
      <c r="N367" s="5" t="str">
        <f>TEXT(sales[[#This Row],[date]], "ddd")</f>
        <v>Sun</v>
      </c>
      <c r="O367" s="6">
        <v>0.5083333333333333</v>
      </c>
      <c r="P367" s="2" t="s">
        <v>15</v>
      </c>
      <c r="Q367" s="3">
        <v>326.72000000000003</v>
      </c>
      <c r="R367" s="7">
        <v>4.7600000000000003E-2</v>
      </c>
      <c r="S367" s="3">
        <v>16.34</v>
      </c>
      <c r="T367" s="4">
        <v>9.1</v>
      </c>
      <c r="U367" s="3">
        <f>sales[[#This Row],[total]]-sales[[#This Row],[cogs]]</f>
        <v>16.339999999999975</v>
      </c>
    </row>
    <row r="368" spans="1:21" x14ac:dyDescent="0.3">
      <c r="A368" s="2" t="s">
        <v>388</v>
      </c>
      <c r="B368" s="2" t="s">
        <v>11</v>
      </c>
      <c r="C368" s="2" t="s">
        <v>12</v>
      </c>
      <c r="D368" s="2" t="s">
        <v>13</v>
      </c>
      <c r="E368" s="2" t="s">
        <v>7</v>
      </c>
      <c r="F368" s="2" t="s">
        <v>14</v>
      </c>
      <c r="G368" s="3">
        <v>51.32</v>
      </c>
      <c r="H368" s="5">
        <v>9</v>
      </c>
      <c r="I368" s="3">
        <v>23.09</v>
      </c>
      <c r="J368" s="3">
        <v>484.97</v>
      </c>
      <c r="K368" s="1">
        <v>43538</v>
      </c>
      <c r="L368" s="5">
        <f>YEAR(sales[[#This Row],[date]])</f>
        <v>2019</v>
      </c>
      <c r="M368" s="5" t="str">
        <f>TEXT(sales[[#This Row],[date]], "MMM")</f>
        <v>Mar</v>
      </c>
      <c r="N368" s="5" t="str">
        <f>TEXT(sales[[#This Row],[date]], "ddd")</f>
        <v>Thu</v>
      </c>
      <c r="O368" s="6">
        <v>0.81458333333333333</v>
      </c>
      <c r="P368" s="2" t="s">
        <v>15</v>
      </c>
      <c r="Q368" s="3">
        <v>461.88</v>
      </c>
      <c r="R368" s="7">
        <v>4.7600000000000003E-2</v>
      </c>
      <c r="S368" s="3">
        <v>23.09</v>
      </c>
      <c r="T368" s="4">
        <v>5.6</v>
      </c>
      <c r="U368" s="3">
        <f>sales[[#This Row],[total]]-sales[[#This Row],[cogs]]</f>
        <v>23.090000000000032</v>
      </c>
    </row>
    <row r="369" spans="1:21" x14ac:dyDescent="0.3">
      <c r="A369" s="2" t="s">
        <v>389</v>
      </c>
      <c r="B369" s="2" t="s">
        <v>4</v>
      </c>
      <c r="C369" s="2" t="s">
        <v>5</v>
      </c>
      <c r="D369" s="2" t="s">
        <v>6</v>
      </c>
      <c r="E369" s="2" t="s">
        <v>17</v>
      </c>
      <c r="F369" s="2" t="s">
        <v>18</v>
      </c>
      <c r="G369" s="3">
        <v>65.94</v>
      </c>
      <c r="H369" s="5">
        <v>4</v>
      </c>
      <c r="I369" s="3">
        <v>13.19</v>
      </c>
      <c r="J369" s="3">
        <v>276.95</v>
      </c>
      <c r="K369" s="1">
        <v>43548</v>
      </c>
      <c r="L369" s="5">
        <f>YEAR(sales[[#This Row],[date]])</f>
        <v>2019</v>
      </c>
      <c r="M369" s="5" t="str">
        <f>TEXT(sales[[#This Row],[date]], "MMM")</f>
        <v>Mar</v>
      </c>
      <c r="N369" s="5" t="str">
        <f>TEXT(sales[[#This Row],[date]], "ddd")</f>
        <v>Sun</v>
      </c>
      <c r="O369" s="6">
        <v>0.43680555555555556</v>
      </c>
      <c r="P369" s="2" t="s">
        <v>15</v>
      </c>
      <c r="Q369" s="3">
        <v>263.76</v>
      </c>
      <c r="R369" s="7">
        <v>4.7600000000000003E-2</v>
      </c>
      <c r="S369" s="3">
        <v>13.19</v>
      </c>
      <c r="T369" s="4">
        <v>6</v>
      </c>
      <c r="U369" s="3">
        <f>sales[[#This Row],[total]]-sales[[#This Row],[cogs]]</f>
        <v>13.189999999999998</v>
      </c>
    </row>
    <row r="370" spans="1:21" x14ac:dyDescent="0.3">
      <c r="A370" s="2" t="s">
        <v>390</v>
      </c>
      <c r="B370" s="2" t="s">
        <v>11</v>
      </c>
      <c r="C370" s="2" t="s">
        <v>12</v>
      </c>
      <c r="D370" s="2" t="s">
        <v>13</v>
      </c>
      <c r="E370" s="2" t="s">
        <v>7</v>
      </c>
      <c r="F370" s="2" t="s">
        <v>22</v>
      </c>
      <c r="G370" s="3">
        <v>14.36</v>
      </c>
      <c r="H370" s="5">
        <v>10</v>
      </c>
      <c r="I370" s="3">
        <v>7.18</v>
      </c>
      <c r="J370" s="3">
        <v>150.78</v>
      </c>
      <c r="K370" s="1">
        <v>43492</v>
      </c>
      <c r="L370" s="5">
        <f>YEAR(sales[[#This Row],[date]])</f>
        <v>2019</v>
      </c>
      <c r="M370" s="5" t="str">
        <f>TEXT(sales[[#This Row],[date]], "MMM")</f>
        <v>Jan</v>
      </c>
      <c r="N370" s="5" t="str">
        <f>TEXT(sales[[#This Row],[date]], "ddd")</f>
        <v>Sun</v>
      </c>
      <c r="O370" s="6">
        <v>0.60277777777777775</v>
      </c>
      <c r="P370" s="2" t="s">
        <v>15</v>
      </c>
      <c r="Q370" s="3">
        <v>143.6</v>
      </c>
      <c r="R370" s="7">
        <v>4.7600000000000003E-2</v>
      </c>
      <c r="S370" s="3">
        <v>7.18</v>
      </c>
      <c r="T370" s="4">
        <v>5.4</v>
      </c>
      <c r="U370" s="3">
        <f>sales[[#This Row],[total]]-sales[[#This Row],[cogs]]</f>
        <v>7.1800000000000068</v>
      </c>
    </row>
    <row r="371" spans="1:21" x14ac:dyDescent="0.3">
      <c r="A371" s="2" t="s">
        <v>391</v>
      </c>
      <c r="B371" s="2" t="s">
        <v>4</v>
      </c>
      <c r="C371" s="2" t="s">
        <v>5</v>
      </c>
      <c r="D371" s="2" t="s">
        <v>6</v>
      </c>
      <c r="E371" s="2" t="s">
        <v>17</v>
      </c>
      <c r="F371" s="2" t="s">
        <v>14</v>
      </c>
      <c r="G371" s="3">
        <v>21.5</v>
      </c>
      <c r="H371" s="5">
        <v>9</v>
      </c>
      <c r="I371" s="3">
        <v>9.68</v>
      </c>
      <c r="J371" s="3">
        <v>203.18</v>
      </c>
      <c r="K371" s="1">
        <v>43530</v>
      </c>
      <c r="L371" s="5">
        <f>YEAR(sales[[#This Row],[date]])</f>
        <v>2019</v>
      </c>
      <c r="M371" s="5" t="str">
        <f>TEXT(sales[[#This Row],[date]], "MMM")</f>
        <v>Mar</v>
      </c>
      <c r="N371" s="5" t="str">
        <f>TEXT(sales[[#This Row],[date]], "ddd")</f>
        <v>Wed</v>
      </c>
      <c r="O371" s="6">
        <v>0.53194444444444444</v>
      </c>
      <c r="P371" s="2" t="s">
        <v>19</v>
      </c>
      <c r="Q371" s="3">
        <v>193.5</v>
      </c>
      <c r="R371" s="7">
        <v>4.7600000000000003E-2</v>
      </c>
      <c r="S371" s="3">
        <v>9.68</v>
      </c>
      <c r="T371" s="4">
        <v>7.8</v>
      </c>
      <c r="U371" s="3">
        <f>sales[[#This Row],[total]]-sales[[#This Row],[cogs]]</f>
        <v>9.6800000000000068</v>
      </c>
    </row>
    <row r="372" spans="1:21" x14ac:dyDescent="0.3">
      <c r="A372" s="2" t="s">
        <v>392</v>
      </c>
      <c r="B372" s="2" t="s">
        <v>28</v>
      </c>
      <c r="C372" s="2" t="s">
        <v>29</v>
      </c>
      <c r="D372" s="2" t="s">
        <v>6</v>
      </c>
      <c r="E372" s="2" t="s">
        <v>7</v>
      </c>
      <c r="F372" s="2" t="s">
        <v>14</v>
      </c>
      <c r="G372" s="3">
        <v>26.26</v>
      </c>
      <c r="H372" s="5">
        <v>7</v>
      </c>
      <c r="I372" s="3">
        <v>9.19</v>
      </c>
      <c r="J372" s="3">
        <v>193.01</v>
      </c>
      <c r="K372" s="1">
        <v>43498</v>
      </c>
      <c r="L372" s="5">
        <f>YEAR(sales[[#This Row],[date]])</f>
        <v>2019</v>
      </c>
      <c r="M372" s="5" t="str">
        <f>TEXT(sales[[#This Row],[date]], "MMM")</f>
        <v>Feb</v>
      </c>
      <c r="N372" s="5" t="str">
        <f>TEXT(sales[[#This Row],[date]], "ddd")</f>
        <v>Sat</v>
      </c>
      <c r="O372" s="6">
        <v>0.81944444444444442</v>
      </c>
      <c r="P372" s="2" t="s">
        <v>15</v>
      </c>
      <c r="Q372" s="3">
        <v>183.82</v>
      </c>
      <c r="R372" s="7">
        <v>4.7600000000000003E-2</v>
      </c>
      <c r="S372" s="3">
        <v>9.19</v>
      </c>
      <c r="T372" s="4">
        <v>9.9</v>
      </c>
      <c r="U372" s="3">
        <f>sales[[#This Row],[total]]-sales[[#This Row],[cogs]]</f>
        <v>9.1899999999999977</v>
      </c>
    </row>
    <row r="373" spans="1:21" x14ac:dyDescent="0.3">
      <c r="A373" s="2" t="s">
        <v>393</v>
      </c>
      <c r="B373" s="2" t="s">
        <v>28</v>
      </c>
      <c r="C373" s="2" t="s">
        <v>29</v>
      </c>
      <c r="D373" s="2" t="s">
        <v>13</v>
      </c>
      <c r="E373" s="2" t="s">
        <v>7</v>
      </c>
      <c r="F373" s="2" t="s">
        <v>32</v>
      </c>
      <c r="G373" s="3">
        <v>60.96</v>
      </c>
      <c r="H373" s="5">
        <v>2</v>
      </c>
      <c r="I373" s="3">
        <v>6.1</v>
      </c>
      <c r="J373" s="3">
        <v>128.02000000000001</v>
      </c>
      <c r="K373" s="1">
        <v>43490</v>
      </c>
      <c r="L373" s="5">
        <f>YEAR(sales[[#This Row],[date]])</f>
        <v>2019</v>
      </c>
      <c r="M373" s="5" t="str">
        <f>TEXT(sales[[#This Row],[date]], "MMM")</f>
        <v>Jan</v>
      </c>
      <c r="N373" s="5" t="str">
        <f>TEXT(sales[[#This Row],[date]], "ddd")</f>
        <v>Fri</v>
      </c>
      <c r="O373" s="6">
        <v>0.81874999999999998</v>
      </c>
      <c r="P373" s="2" t="s">
        <v>19</v>
      </c>
      <c r="Q373" s="3">
        <v>121.92</v>
      </c>
      <c r="R373" s="7">
        <v>4.7600000000000003E-2</v>
      </c>
      <c r="S373" s="3">
        <v>6.1</v>
      </c>
      <c r="T373" s="4">
        <v>4.9000000000000004</v>
      </c>
      <c r="U373" s="3">
        <f>sales[[#This Row],[total]]-sales[[#This Row],[cogs]]</f>
        <v>6.1000000000000085</v>
      </c>
    </row>
    <row r="374" spans="1:21" x14ac:dyDescent="0.3">
      <c r="A374" s="2" t="s">
        <v>394</v>
      </c>
      <c r="B374" s="2" t="s">
        <v>11</v>
      </c>
      <c r="C374" s="2" t="s">
        <v>12</v>
      </c>
      <c r="D374" s="2" t="s">
        <v>13</v>
      </c>
      <c r="E374" s="2" t="s">
        <v>7</v>
      </c>
      <c r="F374" s="2" t="s">
        <v>18</v>
      </c>
      <c r="G374" s="3">
        <v>70.11</v>
      </c>
      <c r="H374" s="5">
        <v>6</v>
      </c>
      <c r="I374" s="3">
        <v>21.03</v>
      </c>
      <c r="J374" s="3">
        <v>441.69</v>
      </c>
      <c r="K374" s="1">
        <v>43538</v>
      </c>
      <c r="L374" s="5">
        <f>YEAR(sales[[#This Row],[date]])</f>
        <v>2019</v>
      </c>
      <c r="M374" s="5" t="str">
        <f>TEXT(sales[[#This Row],[date]], "MMM")</f>
        <v>Mar</v>
      </c>
      <c r="N374" s="5" t="str">
        <f>TEXT(sales[[#This Row],[date]], "ddd")</f>
        <v>Thu</v>
      </c>
      <c r="O374" s="6">
        <v>0.74583333333333335</v>
      </c>
      <c r="P374" s="2" t="s">
        <v>9</v>
      </c>
      <c r="Q374" s="3">
        <v>420.66</v>
      </c>
      <c r="R374" s="7">
        <v>4.7600000000000003E-2</v>
      </c>
      <c r="S374" s="3">
        <v>21.03</v>
      </c>
      <c r="T374" s="4">
        <v>5.2</v>
      </c>
      <c r="U374" s="3">
        <f>sales[[#This Row],[total]]-sales[[#This Row],[cogs]]</f>
        <v>21.029999999999973</v>
      </c>
    </row>
    <row r="375" spans="1:21" x14ac:dyDescent="0.3">
      <c r="A375" s="2" t="s">
        <v>395</v>
      </c>
      <c r="B375" s="2" t="s">
        <v>11</v>
      </c>
      <c r="C375" s="2" t="s">
        <v>12</v>
      </c>
      <c r="D375" s="2" t="s">
        <v>13</v>
      </c>
      <c r="E375" s="2" t="s">
        <v>17</v>
      </c>
      <c r="F375" s="2" t="s">
        <v>32</v>
      </c>
      <c r="G375" s="3">
        <v>42.08</v>
      </c>
      <c r="H375" s="5">
        <v>6</v>
      </c>
      <c r="I375" s="3">
        <v>12.62</v>
      </c>
      <c r="J375" s="3">
        <v>265.10000000000002</v>
      </c>
      <c r="K375" s="1">
        <v>43494</v>
      </c>
      <c r="L375" s="5">
        <f>YEAR(sales[[#This Row],[date]])</f>
        <v>2019</v>
      </c>
      <c r="M375" s="5" t="str">
        <f>TEXT(sales[[#This Row],[date]], "MMM")</f>
        <v>Jan</v>
      </c>
      <c r="N375" s="5" t="str">
        <f>TEXT(sales[[#This Row],[date]], "ddd")</f>
        <v>Tue</v>
      </c>
      <c r="O375" s="6">
        <v>0.51736111111111116</v>
      </c>
      <c r="P375" s="2" t="s">
        <v>15</v>
      </c>
      <c r="Q375" s="3">
        <v>252.48</v>
      </c>
      <c r="R375" s="7">
        <v>4.7600000000000003E-2</v>
      </c>
      <c r="S375" s="3">
        <v>12.62</v>
      </c>
      <c r="T375" s="4">
        <v>8.9</v>
      </c>
      <c r="U375" s="3">
        <f>sales[[#This Row],[total]]-sales[[#This Row],[cogs]]</f>
        <v>12.620000000000033</v>
      </c>
    </row>
    <row r="376" spans="1:21" x14ac:dyDescent="0.3">
      <c r="A376" s="2" t="s">
        <v>396</v>
      </c>
      <c r="B376" s="2" t="s">
        <v>4</v>
      </c>
      <c r="C376" s="2" t="s">
        <v>5</v>
      </c>
      <c r="D376" s="2" t="s">
        <v>13</v>
      </c>
      <c r="E376" s="2" t="s">
        <v>7</v>
      </c>
      <c r="F376" s="2" t="s">
        <v>18</v>
      </c>
      <c r="G376" s="3">
        <v>67.09</v>
      </c>
      <c r="H376" s="5">
        <v>5</v>
      </c>
      <c r="I376" s="3">
        <v>16.77</v>
      </c>
      <c r="J376" s="3">
        <v>352.22</v>
      </c>
      <c r="K376" s="1">
        <v>43468</v>
      </c>
      <c r="L376" s="5">
        <f>YEAR(sales[[#This Row],[date]])</f>
        <v>2019</v>
      </c>
      <c r="M376" s="5" t="str">
        <f>TEXT(sales[[#This Row],[date]], "MMM")</f>
        <v>Jan</v>
      </c>
      <c r="N376" s="5" t="str">
        <f>TEXT(sales[[#This Row],[date]], "ddd")</f>
        <v>Thu</v>
      </c>
      <c r="O376" s="6">
        <v>0.69930555555555551</v>
      </c>
      <c r="P376" s="2" t="s">
        <v>19</v>
      </c>
      <c r="Q376" s="3">
        <v>335.45</v>
      </c>
      <c r="R376" s="7">
        <v>4.7600000000000003E-2</v>
      </c>
      <c r="S376" s="3">
        <v>16.77</v>
      </c>
      <c r="T376" s="4">
        <v>9.1</v>
      </c>
      <c r="U376" s="3">
        <f>sales[[#This Row],[total]]-sales[[#This Row],[cogs]]</f>
        <v>16.770000000000039</v>
      </c>
    </row>
    <row r="377" spans="1:21" x14ac:dyDescent="0.3">
      <c r="A377" s="2" t="s">
        <v>397</v>
      </c>
      <c r="B377" s="2" t="s">
        <v>4</v>
      </c>
      <c r="C377" s="2" t="s">
        <v>5</v>
      </c>
      <c r="D377" s="2" t="s">
        <v>6</v>
      </c>
      <c r="E377" s="2" t="s">
        <v>7</v>
      </c>
      <c r="F377" s="2" t="s">
        <v>32</v>
      </c>
      <c r="G377" s="3">
        <v>96.7</v>
      </c>
      <c r="H377" s="5">
        <v>5</v>
      </c>
      <c r="I377" s="3">
        <v>24.18</v>
      </c>
      <c r="J377" s="3">
        <v>507.68</v>
      </c>
      <c r="K377" s="1">
        <v>43479</v>
      </c>
      <c r="L377" s="5">
        <f>YEAR(sales[[#This Row],[date]])</f>
        <v>2019</v>
      </c>
      <c r="M377" s="5" t="str">
        <f>TEXT(sales[[#This Row],[date]], "MMM")</f>
        <v>Jan</v>
      </c>
      <c r="N377" s="5" t="str">
        <f>TEXT(sales[[#This Row],[date]], "ddd")</f>
        <v>Mon</v>
      </c>
      <c r="O377" s="6">
        <v>0.53611111111111109</v>
      </c>
      <c r="P377" s="2" t="s">
        <v>9</v>
      </c>
      <c r="Q377" s="3">
        <v>483.5</v>
      </c>
      <c r="R377" s="7">
        <v>4.7600000000000003E-2</v>
      </c>
      <c r="S377" s="3">
        <v>24.18</v>
      </c>
      <c r="T377" s="4">
        <v>7</v>
      </c>
      <c r="U377" s="3">
        <f>sales[[#This Row],[total]]-sales[[#This Row],[cogs]]</f>
        <v>24.180000000000007</v>
      </c>
    </row>
    <row r="378" spans="1:21" x14ac:dyDescent="0.3">
      <c r="A378" s="2" t="s">
        <v>398</v>
      </c>
      <c r="B378" s="2" t="s">
        <v>28</v>
      </c>
      <c r="C378" s="2" t="s">
        <v>29</v>
      </c>
      <c r="D378" s="2" t="s">
        <v>6</v>
      </c>
      <c r="E378" s="2" t="s">
        <v>7</v>
      </c>
      <c r="F378" s="2" t="s">
        <v>18</v>
      </c>
      <c r="G378" s="3">
        <v>35.380000000000003</v>
      </c>
      <c r="H378" s="5">
        <v>9</v>
      </c>
      <c r="I378" s="3">
        <v>15.92</v>
      </c>
      <c r="J378" s="3">
        <v>334.34</v>
      </c>
      <c r="K378" s="1">
        <v>43470</v>
      </c>
      <c r="L378" s="5">
        <f>YEAR(sales[[#This Row],[date]])</f>
        <v>2019</v>
      </c>
      <c r="M378" s="5" t="str">
        <f>TEXT(sales[[#This Row],[date]], "MMM")</f>
        <v>Jan</v>
      </c>
      <c r="N378" s="5" t="str">
        <f>TEXT(sales[[#This Row],[date]], "ddd")</f>
        <v>Sat</v>
      </c>
      <c r="O378" s="6">
        <v>0.82638888888888884</v>
      </c>
      <c r="P378" s="2" t="s">
        <v>19</v>
      </c>
      <c r="Q378" s="3">
        <v>318.42</v>
      </c>
      <c r="R378" s="7">
        <v>4.7600000000000003E-2</v>
      </c>
      <c r="S378" s="3">
        <v>15.92</v>
      </c>
      <c r="T378" s="4">
        <v>9.6</v>
      </c>
      <c r="U378" s="3">
        <f>sales[[#This Row],[total]]-sales[[#This Row],[cogs]]</f>
        <v>15.919999999999959</v>
      </c>
    </row>
    <row r="379" spans="1:21" x14ac:dyDescent="0.3">
      <c r="A379" s="2" t="s">
        <v>399</v>
      </c>
      <c r="B379" s="2" t="s">
        <v>11</v>
      </c>
      <c r="C379" s="2" t="s">
        <v>12</v>
      </c>
      <c r="D379" s="2" t="s">
        <v>13</v>
      </c>
      <c r="E379" s="2" t="s">
        <v>17</v>
      </c>
      <c r="F379" s="2" t="s">
        <v>22</v>
      </c>
      <c r="G379" s="3">
        <v>95.49</v>
      </c>
      <c r="H379" s="5">
        <v>7</v>
      </c>
      <c r="I379" s="3">
        <v>33.42</v>
      </c>
      <c r="J379" s="3">
        <v>701.85</v>
      </c>
      <c r="K379" s="1">
        <v>43518</v>
      </c>
      <c r="L379" s="5">
        <f>YEAR(sales[[#This Row],[date]])</f>
        <v>2019</v>
      </c>
      <c r="M379" s="5" t="str">
        <f>TEXT(sales[[#This Row],[date]], "MMM")</f>
        <v>Feb</v>
      </c>
      <c r="N379" s="5" t="str">
        <f>TEXT(sales[[#This Row],[date]], "ddd")</f>
        <v>Fri</v>
      </c>
      <c r="O379" s="6">
        <v>0.76180555555555551</v>
      </c>
      <c r="P379" s="2" t="s">
        <v>9</v>
      </c>
      <c r="Q379" s="3">
        <v>668.43</v>
      </c>
      <c r="R379" s="7">
        <v>4.7600000000000003E-2</v>
      </c>
      <c r="S379" s="3">
        <v>33.42</v>
      </c>
      <c r="T379" s="4">
        <v>8.6999999999999993</v>
      </c>
      <c r="U379" s="3">
        <f>sales[[#This Row],[total]]-sales[[#This Row],[cogs]]</f>
        <v>33.420000000000073</v>
      </c>
    </row>
    <row r="380" spans="1:21" x14ac:dyDescent="0.3">
      <c r="A380" s="2" t="s">
        <v>400</v>
      </c>
      <c r="B380" s="2" t="s">
        <v>11</v>
      </c>
      <c r="C380" s="2" t="s">
        <v>12</v>
      </c>
      <c r="D380" s="2" t="s">
        <v>6</v>
      </c>
      <c r="E380" s="2" t="s">
        <v>17</v>
      </c>
      <c r="F380" s="2" t="s">
        <v>32</v>
      </c>
      <c r="G380" s="3">
        <v>96.98</v>
      </c>
      <c r="H380" s="5">
        <v>4</v>
      </c>
      <c r="I380" s="3">
        <v>19.399999999999999</v>
      </c>
      <c r="J380" s="3">
        <v>407.32</v>
      </c>
      <c r="K380" s="1">
        <v>43502</v>
      </c>
      <c r="L380" s="5">
        <f>YEAR(sales[[#This Row],[date]])</f>
        <v>2019</v>
      </c>
      <c r="M380" s="5" t="str">
        <f>TEXT(sales[[#This Row],[date]], "MMM")</f>
        <v>Feb</v>
      </c>
      <c r="N380" s="5" t="str">
        <f>TEXT(sales[[#This Row],[date]], "ddd")</f>
        <v>Wed</v>
      </c>
      <c r="O380" s="6">
        <v>0.72222222222222221</v>
      </c>
      <c r="P380" s="2" t="s">
        <v>9</v>
      </c>
      <c r="Q380" s="3">
        <v>387.92</v>
      </c>
      <c r="R380" s="7">
        <v>4.7600000000000003E-2</v>
      </c>
      <c r="S380" s="3">
        <v>19.399999999999999</v>
      </c>
      <c r="T380" s="4">
        <v>9.4</v>
      </c>
      <c r="U380" s="3">
        <f>sales[[#This Row],[total]]-sales[[#This Row],[cogs]]</f>
        <v>19.399999999999977</v>
      </c>
    </row>
    <row r="381" spans="1:21" x14ac:dyDescent="0.3">
      <c r="A381" s="2" t="s">
        <v>401</v>
      </c>
      <c r="B381" s="2" t="s">
        <v>28</v>
      </c>
      <c r="C381" s="2" t="s">
        <v>29</v>
      </c>
      <c r="D381" s="2" t="s">
        <v>13</v>
      </c>
      <c r="E381" s="2" t="s">
        <v>7</v>
      </c>
      <c r="F381" s="2" t="s">
        <v>14</v>
      </c>
      <c r="G381" s="3">
        <v>23.65</v>
      </c>
      <c r="H381" s="5">
        <v>4</v>
      </c>
      <c r="I381" s="3">
        <v>4.7300000000000004</v>
      </c>
      <c r="J381" s="3">
        <v>99.33</v>
      </c>
      <c r="K381" s="1">
        <v>43495</v>
      </c>
      <c r="L381" s="5">
        <f>YEAR(sales[[#This Row],[date]])</f>
        <v>2019</v>
      </c>
      <c r="M381" s="5" t="str">
        <f>TEXT(sales[[#This Row],[date]], "MMM")</f>
        <v>Jan</v>
      </c>
      <c r="N381" s="5" t="str">
        <f>TEXT(sales[[#This Row],[date]], "ddd")</f>
        <v>Wed</v>
      </c>
      <c r="O381" s="6">
        <v>0.56388888888888888</v>
      </c>
      <c r="P381" s="2" t="s">
        <v>19</v>
      </c>
      <c r="Q381" s="3">
        <v>94.6</v>
      </c>
      <c r="R381" s="7">
        <v>4.7600000000000003E-2</v>
      </c>
      <c r="S381" s="3">
        <v>4.7300000000000004</v>
      </c>
      <c r="T381" s="4">
        <v>4</v>
      </c>
      <c r="U381" s="3">
        <f>sales[[#This Row],[total]]-sales[[#This Row],[cogs]]</f>
        <v>4.730000000000004</v>
      </c>
    </row>
    <row r="382" spans="1:21" x14ac:dyDescent="0.3">
      <c r="A382" s="2" t="s">
        <v>402</v>
      </c>
      <c r="B382" s="2" t="s">
        <v>4</v>
      </c>
      <c r="C382" s="2" t="s">
        <v>5</v>
      </c>
      <c r="D382" s="2" t="s">
        <v>6</v>
      </c>
      <c r="E382" s="2" t="s">
        <v>17</v>
      </c>
      <c r="F382" s="2" t="s">
        <v>22</v>
      </c>
      <c r="G382" s="3">
        <v>82.33</v>
      </c>
      <c r="H382" s="5">
        <v>4</v>
      </c>
      <c r="I382" s="3">
        <v>16.47</v>
      </c>
      <c r="J382" s="3">
        <v>345.79</v>
      </c>
      <c r="K382" s="1">
        <v>43476</v>
      </c>
      <c r="L382" s="5">
        <f>YEAR(sales[[#This Row],[date]])</f>
        <v>2019</v>
      </c>
      <c r="M382" s="5" t="str">
        <f>TEXT(sales[[#This Row],[date]], "MMM")</f>
        <v>Jan</v>
      </c>
      <c r="N382" s="5" t="str">
        <f>TEXT(sales[[#This Row],[date]], "ddd")</f>
        <v>Fri</v>
      </c>
      <c r="O382" s="6">
        <v>0.44236111111111109</v>
      </c>
      <c r="P382" s="2" t="s">
        <v>19</v>
      </c>
      <c r="Q382" s="3">
        <v>329.32</v>
      </c>
      <c r="R382" s="7">
        <v>4.7600000000000003E-2</v>
      </c>
      <c r="S382" s="3">
        <v>16.47</v>
      </c>
      <c r="T382" s="4">
        <v>7.5</v>
      </c>
      <c r="U382" s="3">
        <f>sales[[#This Row],[total]]-sales[[#This Row],[cogs]]</f>
        <v>16.470000000000027</v>
      </c>
    </row>
    <row r="383" spans="1:21" x14ac:dyDescent="0.3">
      <c r="A383" s="2" t="s">
        <v>403</v>
      </c>
      <c r="B383" s="2" t="s">
        <v>11</v>
      </c>
      <c r="C383" s="2" t="s">
        <v>12</v>
      </c>
      <c r="D383" s="2" t="s">
        <v>13</v>
      </c>
      <c r="E383" s="2" t="s">
        <v>7</v>
      </c>
      <c r="F383" s="2" t="s">
        <v>14</v>
      </c>
      <c r="G383" s="3">
        <v>26.61</v>
      </c>
      <c r="H383" s="5">
        <v>2</v>
      </c>
      <c r="I383" s="3">
        <v>2.66</v>
      </c>
      <c r="J383" s="3">
        <v>55.88</v>
      </c>
      <c r="K383" s="1">
        <v>43543</v>
      </c>
      <c r="L383" s="5">
        <f>YEAR(sales[[#This Row],[date]])</f>
        <v>2019</v>
      </c>
      <c r="M383" s="5" t="str">
        <f>TEXT(sales[[#This Row],[date]], "MMM")</f>
        <v>Mar</v>
      </c>
      <c r="N383" s="5" t="str">
        <f>TEXT(sales[[#This Row],[date]], "ddd")</f>
        <v>Tue</v>
      </c>
      <c r="O383" s="6">
        <v>0.60763888888888884</v>
      </c>
      <c r="P383" s="2" t="s">
        <v>15</v>
      </c>
      <c r="Q383" s="3">
        <v>53.22</v>
      </c>
      <c r="R383" s="7">
        <v>4.7600000000000003E-2</v>
      </c>
      <c r="S383" s="3">
        <v>2.66</v>
      </c>
      <c r="T383" s="4">
        <v>4.2</v>
      </c>
      <c r="U383" s="3">
        <f>sales[[#This Row],[total]]-sales[[#This Row],[cogs]]</f>
        <v>2.6600000000000037</v>
      </c>
    </row>
    <row r="384" spans="1:21" x14ac:dyDescent="0.3">
      <c r="A384" s="2" t="s">
        <v>404</v>
      </c>
      <c r="B384" s="2" t="s">
        <v>28</v>
      </c>
      <c r="C384" s="2" t="s">
        <v>29</v>
      </c>
      <c r="D384" s="2" t="s">
        <v>13</v>
      </c>
      <c r="E384" s="2" t="s">
        <v>7</v>
      </c>
      <c r="F384" s="2" t="s">
        <v>30</v>
      </c>
      <c r="G384" s="3">
        <v>99.69</v>
      </c>
      <c r="H384" s="5">
        <v>5</v>
      </c>
      <c r="I384" s="3">
        <v>24.92</v>
      </c>
      <c r="J384" s="3">
        <v>523.37</v>
      </c>
      <c r="K384" s="1">
        <v>43479</v>
      </c>
      <c r="L384" s="5">
        <f>YEAR(sales[[#This Row],[date]])</f>
        <v>2019</v>
      </c>
      <c r="M384" s="5" t="str">
        <f>TEXT(sales[[#This Row],[date]], "MMM")</f>
        <v>Jan</v>
      </c>
      <c r="N384" s="5" t="str">
        <f>TEXT(sales[[#This Row],[date]], "ddd")</f>
        <v>Mon</v>
      </c>
      <c r="O384" s="6">
        <v>0.50624999999999998</v>
      </c>
      <c r="P384" s="2" t="s">
        <v>15</v>
      </c>
      <c r="Q384" s="3">
        <v>498.45</v>
      </c>
      <c r="R384" s="7">
        <v>4.7600000000000003E-2</v>
      </c>
      <c r="S384" s="3">
        <v>24.92</v>
      </c>
      <c r="T384" s="4">
        <v>9.9</v>
      </c>
      <c r="U384" s="3">
        <f>sales[[#This Row],[total]]-sales[[#This Row],[cogs]]</f>
        <v>24.920000000000016</v>
      </c>
    </row>
    <row r="385" spans="1:21" x14ac:dyDescent="0.3">
      <c r="A385" s="2" t="s">
        <v>405</v>
      </c>
      <c r="B385" s="2" t="s">
        <v>11</v>
      </c>
      <c r="C385" s="2" t="s">
        <v>12</v>
      </c>
      <c r="D385" s="2" t="s">
        <v>6</v>
      </c>
      <c r="E385" s="2" t="s">
        <v>7</v>
      </c>
      <c r="F385" s="2" t="s">
        <v>30</v>
      </c>
      <c r="G385" s="3">
        <v>74.89</v>
      </c>
      <c r="H385" s="5">
        <v>4</v>
      </c>
      <c r="I385" s="3">
        <v>14.98</v>
      </c>
      <c r="J385" s="3">
        <v>314.54000000000002</v>
      </c>
      <c r="K385" s="1">
        <v>43525</v>
      </c>
      <c r="L385" s="5">
        <f>YEAR(sales[[#This Row],[date]])</f>
        <v>2019</v>
      </c>
      <c r="M385" s="5" t="str">
        <f>TEXT(sales[[#This Row],[date]], "MMM")</f>
        <v>Mar</v>
      </c>
      <c r="N385" s="5" t="str">
        <f>TEXT(sales[[#This Row],[date]], "ddd")</f>
        <v>Fri</v>
      </c>
      <c r="O385" s="6">
        <v>0.64722222222222225</v>
      </c>
      <c r="P385" s="2" t="s">
        <v>9</v>
      </c>
      <c r="Q385" s="3">
        <v>299.56</v>
      </c>
      <c r="R385" s="7">
        <v>4.7600000000000003E-2</v>
      </c>
      <c r="S385" s="3">
        <v>14.98</v>
      </c>
      <c r="T385" s="4">
        <v>4.2</v>
      </c>
      <c r="U385" s="3">
        <f>sales[[#This Row],[total]]-sales[[#This Row],[cogs]]</f>
        <v>14.980000000000018</v>
      </c>
    </row>
    <row r="386" spans="1:21" x14ac:dyDescent="0.3">
      <c r="A386" s="2" t="s">
        <v>406</v>
      </c>
      <c r="B386" s="2" t="s">
        <v>4</v>
      </c>
      <c r="C386" s="2" t="s">
        <v>5</v>
      </c>
      <c r="D386" s="2" t="s">
        <v>13</v>
      </c>
      <c r="E386" s="2" t="s">
        <v>7</v>
      </c>
      <c r="F386" s="2" t="s">
        <v>30</v>
      </c>
      <c r="G386" s="3">
        <v>40.94</v>
      </c>
      <c r="H386" s="5">
        <v>5</v>
      </c>
      <c r="I386" s="3">
        <v>10.24</v>
      </c>
      <c r="J386" s="3">
        <v>214.94</v>
      </c>
      <c r="K386" s="1">
        <v>43471</v>
      </c>
      <c r="L386" s="5">
        <f>YEAR(sales[[#This Row],[date]])</f>
        <v>2019</v>
      </c>
      <c r="M386" s="5" t="str">
        <f>TEXT(sales[[#This Row],[date]], "MMM")</f>
        <v>Jan</v>
      </c>
      <c r="N386" s="5" t="str">
        <f>TEXT(sales[[#This Row],[date]], "ddd")</f>
        <v>Sun</v>
      </c>
      <c r="O386" s="6">
        <v>0.58194444444444449</v>
      </c>
      <c r="P386" s="2" t="s">
        <v>9</v>
      </c>
      <c r="Q386" s="3">
        <v>204.7</v>
      </c>
      <c r="R386" s="7">
        <v>4.7600000000000003E-2</v>
      </c>
      <c r="S386" s="3">
        <v>10.24</v>
      </c>
      <c r="T386" s="4">
        <v>9.9</v>
      </c>
      <c r="U386" s="3">
        <f>sales[[#This Row],[total]]-sales[[#This Row],[cogs]]</f>
        <v>10.240000000000009</v>
      </c>
    </row>
    <row r="387" spans="1:21" x14ac:dyDescent="0.3">
      <c r="A387" s="2" t="s">
        <v>407</v>
      </c>
      <c r="B387" s="2" t="s">
        <v>28</v>
      </c>
      <c r="C387" s="2" t="s">
        <v>29</v>
      </c>
      <c r="D387" s="2" t="s">
        <v>6</v>
      </c>
      <c r="E387" s="2" t="s">
        <v>17</v>
      </c>
      <c r="F387" s="2" t="s">
        <v>22</v>
      </c>
      <c r="G387" s="3">
        <v>75.819999999999993</v>
      </c>
      <c r="H387" s="5">
        <v>1</v>
      </c>
      <c r="I387" s="3">
        <v>3.79</v>
      </c>
      <c r="J387" s="3">
        <v>79.61</v>
      </c>
      <c r="K387" s="1">
        <v>43496</v>
      </c>
      <c r="L387" s="5">
        <f>YEAR(sales[[#This Row],[date]])</f>
        <v>2019</v>
      </c>
      <c r="M387" s="5" t="str">
        <f>TEXT(sales[[#This Row],[date]], "MMM")</f>
        <v>Jan</v>
      </c>
      <c r="N387" s="5" t="str">
        <f>TEXT(sales[[#This Row],[date]], "ddd")</f>
        <v>Thu</v>
      </c>
      <c r="O387" s="6">
        <v>0.55486111111111114</v>
      </c>
      <c r="P387" s="2" t="s">
        <v>15</v>
      </c>
      <c r="Q387" s="3">
        <v>75.819999999999993</v>
      </c>
      <c r="R387" s="7">
        <v>4.7600000000000003E-2</v>
      </c>
      <c r="S387" s="3">
        <v>3.79</v>
      </c>
      <c r="T387" s="4">
        <v>5.8</v>
      </c>
      <c r="U387" s="3">
        <f>sales[[#This Row],[total]]-sales[[#This Row],[cogs]]</f>
        <v>3.7900000000000063</v>
      </c>
    </row>
    <row r="388" spans="1:21" x14ac:dyDescent="0.3">
      <c r="A388" s="2" t="s">
        <v>408</v>
      </c>
      <c r="B388" s="2" t="s">
        <v>11</v>
      </c>
      <c r="C388" s="2" t="s">
        <v>12</v>
      </c>
      <c r="D388" s="2" t="s">
        <v>13</v>
      </c>
      <c r="E388" s="2" t="s">
        <v>17</v>
      </c>
      <c r="F388" s="2" t="s">
        <v>30</v>
      </c>
      <c r="G388" s="3">
        <v>46.77</v>
      </c>
      <c r="H388" s="5">
        <v>6</v>
      </c>
      <c r="I388" s="3">
        <v>14.03</v>
      </c>
      <c r="J388" s="3">
        <v>294.64999999999998</v>
      </c>
      <c r="K388" s="1">
        <v>43535</v>
      </c>
      <c r="L388" s="5">
        <f>YEAR(sales[[#This Row],[date]])</f>
        <v>2019</v>
      </c>
      <c r="M388" s="5" t="str">
        <f>TEXT(sales[[#This Row],[date]], "MMM")</f>
        <v>Mar</v>
      </c>
      <c r="N388" s="5" t="str">
        <f>TEXT(sales[[#This Row],[date]], "ddd")</f>
        <v>Mon</v>
      </c>
      <c r="O388" s="6">
        <v>0.56736111111111109</v>
      </c>
      <c r="P388" s="2" t="s">
        <v>15</v>
      </c>
      <c r="Q388" s="3">
        <v>280.62</v>
      </c>
      <c r="R388" s="7">
        <v>4.7600000000000003E-2</v>
      </c>
      <c r="S388" s="3">
        <v>14.03</v>
      </c>
      <c r="T388" s="4">
        <v>6</v>
      </c>
      <c r="U388" s="3">
        <f>sales[[#This Row],[total]]-sales[[#This Row],[cogs]]</f>
        <v>14.029999999999973</v>
      </c>
    </row>
    <row r="389" spans="1:21" x14ac:dyDescent="0.3">
      <c r="A389" s="2" t="s">
        <v>409</v>
      </c>
      <c r="B389" s="2" t="s">
        <v>4</v>
      </c>
      <c r="C389" s="2" t="s">
        <v>5</v>
      </c>
      <c r="D389" s="2" t="s">
        <v>13</v>
      </c>
      <c r="E389" s="2" t="s">
        <v>7</v>
      </c>
      <c r="F389" s="2" t="s">
        <v>8</v>
      </c>
      <c r="G389" s="3">
        <v>32.32</v>
      </c>
      <c r="H389" s="5">
        <v>10</v>
      </c>
      <c r="I389" s="3">
        <v>16.16</v>
      </c>
      <c r="J389" s="3">
        <v>339.36</v>
      </c>
      <c r="K389" s="1">
        <v>43516</v>
      </c>
      <c r="L389" s="5">
        <f>YEAR(sales[[#This Row],[date]])</f>
        <v>2019</v>
      </c>
      <c r="M389" s="5" t="str">
        <f>TEXT(sales[[#This Row],[date]], "MMM")</f>
        <v>Feb</v>
      </c>
      <c r="N389" s="5" t="str">
        <f>TEXT(sales[[#This Row],[date]], "ddd")</f>
        <v>Wed</v>
      </c>
      <c r="O389" s="6">
        <v>0.7006944444444444</v>
      </c>
      <c r="P389" s="2" t="s">
        <v>19</v>
      </c>
      <c r="Q389" s="3">
        <v>323.2</v>
      </c>
      <c r="R389" s="7">
        <v>4.7600000000000003E-2</v>
      </c>
      <c r="S389" s="3">
        <v>16.16</v>
      </c>
      <c r="T389" s="4">
        <v>10</v>
      </c>
      <c r="U389" s="3">
        <f>sales[[#This Row],[total]]-sales[[#This Row],[cogs]]</f>
        <v>16.160000000000025</v>
      </c>
    </row>
    <row r="390" spans="1:21" x14ac:dyDescent="0.3">
      <c r="A390" s="2" t="s">
        <v>410</v>
      </c>
      <c r="B390" s="2" t="s">
        <v>11</v>
      </c>
      <c r="C390" s="2" t="s">
        <v>12</v>
      </c>
      <c r="D390" s="2" t="s">
        <v>6</v>
      </c>
      <c r="E390" s="2" t="s">
        <v>7</v>
      </c>
      <c r="F390" s="2" t="s">
        <v>32</v>
      </c>
      <c r="G390" s="3">
        <v>54.07</v>
      </c>
      <c r="H390" s="5">
        <v>9</v>
      </c>
      <c r="I390" s="3">
        <v>24.33</v>
      </c>
      <c r="J390" s="3">
        <v>510.96</v>
      </c>
      <c r="K390" s="1">
        <v>43492</v>
      </c>
      <c r="L390" s="5">
        <f>YEAR(sales[[#This Row],[date]])</f>
        <v>2019</v>
      </c>
      <c r="M390" s="5" t="str">
        <f>TEXT(sales[[#This Row],[date]], "MMM")</f>
        <v>Jan</v>
      </c>
      <c r="N390" s="5" t="str">
        <f>TEXT(sales[[#This Row],[date]], "ddd")</f>
        <v>Sun</v>
      </c>
      <c r="O390" s="6">
        <v>0.62152777777777779</v>
      </c>
      <c r="P390" s="2" t="s">
        <v>9</v>
      </c>
      <c r="Q390" s="3">
        <v>486.63</v>
      </c>
      <c r="R390" s="7">
        <v>4.7600000000000003E-2</v>
      </c>
      <c r="S390" s="3">
        <v>24.33</v>
      </c>
      <c r="T390" s="4">
        <v>9.5</v>
      </c>
      <c r="U390" s="3">
        <f>sales[[#This Row],[total]]-sales[[#This Row],[cogs]]</f>
        <v>24.329999999999984</v>
      </c>
    </row>
    <row r="391" spans="1:21" x14ac:dyDescent="0.3">
      <c r="A391" s="2" t="s">
        <v>411</v>
      </c>
      <c r="B391" s="2" t="s">
        <v>28</v>
      </c>
      <c r="C391" s="2" t="s">
        <v>29</v>
      </c>
      <c r="D391" s="2" t="s">
        <v>13</v>
      </c>
      <c r="E391" s="2" t="s">
        <v>17</v>
      </c>
      <c r="F391" s="2" t="s">
        <v>30</v>
      </c>
      <c r="G391" s="3">
        <v>18.22</v>
      </c>
      <c r="H391" s="5">
        <v>7</v>
      </c>
      <c r="I391" s="3">
        <v>6.38</v>
      </c>
      <c r="J391" s="3">
        <v>133.91999999999999</v>
      </c>
      <c r="K391" s="1">
        <v>43534</v>
      </c>
      <c r="L391" s="5">
        <f>YEAR(sales[[#This Row],[date]])</f>
        <v>2019</v>
      </c>
      <c r="M391" s="5" t="str">
        <f>TEXT(sales[[#This Row],[date]], "MMM")</f>
        <v>Mar</v>
      </c>
      <c r="N391" s="5" t="str">
        <f>TEXT(sales[[#This Row],[date]], "ddd")</f>
        <v>Sun</v>
      </c>
      <c r="O391" s="6">
        <v>0.58611111111111114</v>
      </c>
      <c r="P391" s="2" t="s">
        <v>19</v>
      </c>
      <c r="Q391" s="3">
        <v>127.54</v>
      </c>
      <c r="R391" s="7">
        <v>4.7600000000000003E-2</v>
      </c>
      <c r="S391" s="3">
        <v>6.38</v>
      </c>
      <c r="T391" s="4">
        <v>6.6</v>
      </c>
      <c r="U391" s="3">
        <f>sales[[#This Row],[total]]-sales[[#This Row],[cogs]]</f>
        <v>6.3799999999999812</v>
      </c>
    </row>
    <row r="392" spans="1:21" x14ac:dyDescent="0.3">
      <c r="A392" s="2" t="s">
        <v>412</v>
      </c>
      <c r="B392" s="2" t="s">
        <v>11</v>
      </c>
      <c r="C392" s="2" t="s">
        <v>12</v>
      </c>
      <c r="D392" s="2" t="s">
        <v>6</v>
      </c>
      <c r="E392" s="2" t="s">
        <v>7</v>
      </c>
      <c r="F392" s="2" t="s">
        <v>32</v>
      </c>
      <c r="G392" s="3">
        <v>80.48</v>
      </c>
      <c r="H392" s="5">
        <v>3</v>
      </c>
      <c r="I392" s="3">
        <v>12.07</v>
      </c>
      <c r="J392" s="3">
        <v>253.51</v>
      </c>
      <c r="K392" s="1">
        <v>43511</v>
      </c>
      <c r="L392" s="5">
        <f>YEAR(sales[[#This Row],[date]])</f>
        <v>2019</v>
      </c>
      <c r="M392" s="5" t="str">
        <f>TEXT(sales[[#This Row],[date]], "MMM")</f>
        <v>Feb</v>
      </c>
      <c r="N392" s="5" t="str">
        <f>TEXT(sales[[#This Row],[date]], "ddd")</f>
        <v>Fri</v>
      </c>
      <c r="O392" s="6">
        <v>0.52152777777777781</v>
      </c>
      <c r="P392" s="2" t="s">
        <v>15</v>
      </c>
      <c r="Q392" s="3">
        <v>241.44</v>
      </c>
      <c r="R392" s="7">
        <v>4.7600000000000003E-2</v>
      </c>
      <c r="S392" s="3">
        <v>12.07</v>
      </c>
      <c r="T392" s="4">
        <v>8.1</v>
      </c>
      <c r="U392" s="3">
        <f>sales[[#This Row],[total]]-sales[[#This Row],[cogs]]</f>
        <v>12.069999999999993</v>
      </c>
    </row>
    <row r="393" spans="1:21" x14ac:dyDescent="0.3">
      <c r="A393" s="2" t="s">
        <v>413</v>
      </c>
      <c r="B393" s="2" t="s">
        <v>28</v>
      </c>
      <c r="C393" s="2" t="s">
        <v>29</v>
      </c>
      <c r="D393" s="2" t="s">
        <v>13</v>
      </c>
      <c r="E393" s="2" t="s">
        <v>7</v>
      </c>
      <c r="F393" s="2" t="s">
        <v>32</v>
      </c>
      <c r="G393" s="3">
        <v>37.950000000000003</v>
      </c>
      <c r="H393" s="5">
        <v>10</v>
      </c>
      <c r="I393" s="3">
        <v>18.98</v>
      </c>
      <c r="J393" s="3">
        <v>398.48</v>
      </c>
      <c r="K393" s="1">
        <v>43491</v>
      </c>
      <c r="L393" s="5">
        <f>YEAR(sales[[#This Row],[date]])</f>
        <v>2019</v>
      </c>
      <c r="M393" s="5" t="str">
        <f>TEXT(sales[[#This Row],[date]], "MMM")</f>
        <v>Jan</v>
      </c>
      <c r="N393" s="5" t="str">
        <f>TEXT(sales[[#This Row],[date]], "ddd")</f>
        <v>Sat</v>
      </c>
      <c r="O393" s="6">
        <v>0.61875000000000002</v>
      </c>
      <c r="P393" s="2" t="s">
        <v>15</v>
      </c>
      <c r="Q393" s="3">
        <v>379.5</v>
      </c>
      <c r="R393" s="7">
        <v>4.7600000000000003E-2</v>
      </c>
      <c r="S393" s="3">
        <v>18.98</v>
      </c>
      <c r="T393" s="4">
        <v>9.6999999999999993</v>
      </c>
      <c r="U393" s="3">
        <f>sales[[#This Row],[total]]-sales[[#This Row],[cogs]]</f>
        <v>18.980000000000018</v>
      </c>
    </row>
    <row r="394" spans="1:21" x14ac:dyDescent="0.3">
      <c r="A394" s="2" t="s">
        <v>414</v>
      </c>
      <c r="B394" s="2" t="s">
        <v>4</v>
      </c>
      <c r="C394" s="2" t="s">
        <v>5</v>
      </c>
      <c r="D394" s="2" t="s">
        <v>6</v>
      </c>
      <c r="E394" s="2" t="s">
        <v>17</v>
      </c>
      <c r="F394" s="2" t="s">
        <v>14</v>
      </c>
      <c r="G394" s="3">
        <v>76.819999999999993</v>
      </c>
      <c r="H394" s="5">
        <v>1</v>
      </c>
      <c r="I394" s="3">
        <v>3.84</v>
      </c>
      <c r="J394" s="3">
        <v>80.66</v>
      </c>
      <c r="K394" s="1">
        <v>43509</v>
      </c>
      <c r="L394" s="5">
        <f>YEAR(sales[[#This Row],[date]])</f>
        <v>2019</v>
      </c>
      <c r="M394" s="5" t="str">
        <f>TEXT(sales[[#This Row],[date]], "MMM")</f>
        <v>Feb</v>
      </c>
      <c r="N394" s="5" t="str">
        <f>TEXT(sales[[#This Row],[date]], "ddd")</f>
        <v>Wed</v>
      </c>
      <c r="O394" s="6">
        <v>0.76875000000000004</v>
      </c>
      <c r="P394" s="2" t="s">
        <v>9</v>
      </c>
      <c r="Q394" s="3">
        <v>76.819999999999993</v>
      </c>
      <c r="R394" s="7">
        <v>4.7600000000000003E-2</v>
      </c>
      <c r="S394" s="3">
        <v>3.84</v>
      </c>
      <c r="T394" s="4">
        <v>7.2</v>
      </c>
      <c r="U394" s="3">
        <f>sales[[#This Row],[total]]-sales[[#This Row],[cogs]]</f>
        <v>3.8400000000000034</v>
      </c>
    </row>
    <row r="395" spans="1:21" x14ac:dyDescent="0.3">
      <c r="A395" s="2" t="s">
        <v>415</v>
      </c>
      <c r="B395" s="2" t="s">
        <v>4</v>
      </c>
      <c r="C395" s="2" t="s">
        <v>5</v>
      </c>
      <c r="D395" s="2" t="s">
        <v>6</v>
      </c>
      <c r="E395" s="2" t="s">
        <v>7</v>
      </c>
      <c r="F395" s="2" t="s">
        <v>22</v>
      </c>
      <c r="G395" s="3">
        <v>52.26</v>
      </c>
      <c r="H395" s="5">
        <v>10</v>
      </c>
      <c r="I395" s="3">
        <v>26.13</v>
      </c>
      <c r="J395" s="3">
        <v>548.73</v>
      </c>
      <c r="K395" s="1">
        <v>43533</v>
      </c>
      <c r="L395" s="5">
        <f>YEAR(sales[[#This Row],[date]])</f>
        <v>2019</v>
      </c>
      <c r="M395" s="5" t="str">
        <f>TEXT(sales[[#This Row],[date]], "MMM")</f>
        <v>Mar</v>
      </c>
      <c r="N395" s="5" t="str">
        <f>TEXT(sales[[#This Row],[date]], "ddd")</f>
        <v>Sat</v>
      </c>
      <c r="O395" s="6">
        <v>0.53125</v>
      </c>
      <c r="P395" s="2" t="s">
        <v>19</v>
      </c>
      <c r="Q395" s="3">
        <v>522.6</v>
      </c>
      <c r="R395" s="7">
        <v>4.7600000000000003E-2</v>
      </c>
      <c r="S395" s="3">
        <v>26.13</v>
      </c>
      <c r="T395" s="4">
        <v>6.2</v>
      </c>
      <c r="U395" s="3">
        <f>sales[[#This Row],[total]]-sales[[#This Row],[cogs]]</f>
        <v>26.129999999999995</v>
      </c>
    </row>
    <row r="396" spans="1:21" x14ac:dyDescent="0.3">
      <c r="A396" s="2" t="s">
        <v>416</v>
      </c>
      <c r="B396" s="2" t="s">
        <v>4</v>
      </c>
      <c r="C396" s="2" t="s">
        <v>5</v>
      </c>
      <c r="D396" s="2" t="s">
        <v>13</v>
      </c>
      <c r="E396" s="2" t="s">
        <v>7</v>
      </c>
      <c r="F396" s="2" t="s">
        <v>8</v>
      </c>
      <c r="G396" s="3">
        <v>79.739999999999995</v>
      </c>
      <c r="H396" s="5">
        <v>1</v>
      </c>
      <c r="I396" s="3">
        <v>3.99</v>
      </c>
      <c r="J396" s="3">
        <v>83.73</v>
      </c>
      <c r="K396" s="1">
        <v>43530</v>
      </c>
      <c r="L396" s="5">
        <f>YEAR(sales[[#This Row],[date]])</f>
        <v>2019</v>
      </c>
      <c r="M396" s="5" t="str">
        <f>TEXT(sales[[#This Row],[date]], "MMM")</f>
        <v>Mar</v>
      </c>
      <c r="N396" s="5" t="str">
        <f>TEXT(sales[[#This Row],[date]], "ddd")</f>
        <v>Wed</v>
      </c>
      <c r="O396" s="6">
        <v>0.44166666666666665</v>
      </c>
      <c r="P396" s="2" t="s">
        <v>9</v>
      </c>
      <c r="Q396" s="3">
        <v>79.739999999999995</v>
      </c>
      <c r="R396" s="7">
        <v>4.7600000000000003E-2</v>
      </c>
      <c r="S396" s="3">
        <v>3.99</v>
      </c>
      <c r="T396" s="4">
        <v>7.3</v>
      </c>
      <c r="U396" s="3">
        <f>sales[[#This Row],[total]]-sales[[#This Row],[cogs]]</f>
        <v>3.9900000000000091</v>
      </c>
    </row>
    <row r="397" spans="1:21" x14ac:dyDescent="0.3">
      <c r="A397" s="2" t="s">
        <v>417</v>
      </c>
      <c r="B397" s="2" t="s">
        <v>4</v>
      </c>
      <c r="C397" s="2" t="s">
        <v>5</v>
      </c>
      <c r="D397" s="2" t="s">
        <v>13</v>
      </c>
      <c r="E397" s="2" t="s">
        <v>7</v>
      </c>
      <c r="F397" s="2" t="s">
        <v>8</v>
      </c>
      <c r="G397" s="3">
        <v>77.5</v>
      </c>
      <c r="H397" s="5">
        <v>5</v>
      </c>
      <c r="I397" s="3">
        <v>19.38</v>
      </c>
      <c r="J397" s="3">
        <v>406.88</v>
      </c>
      <c r="K397" s="1">
        <v>43489</v>
      </c>
      <c r="L397" s="5">
        <f>YEAR(sales[[#This Row],[date]])</f>
        <v>2019</v>
      </c>
      <c r="M397" s="5" t="str">
        <f>TEXT(sales[[#This Row],[date]], "MMM")</f>
        <v>Jan</v>
      </c>
      <c r="N397" s="5" t="str">
        <f>TEXT(sales[[#This Row],[date]], "ddd")</f>
        <v>Thu</v>
      </c>
      <c r="O397" s="6">
        <v>0.85833333333333328</v>
      </c>
      <c r="P397" s="2" t="s">
        <v>9</v>
      </c>
      <c r="Q397" s="3">
        <v>387.5</v>
      </c>
      <c r="R397" s="7">
        <v>4.7600000000000003E-2</v>
      </c>
      <c r="S397" s="3">
        <v>19.38</v>
      </c>
      <c r="T397" s="4">
        <v>4.3</v>
      </c>
      <c r="U397" s="3">
        <f>sales[[#This Row],[total]]-sales[[#This Row],[cogs]]</f>
        <v>19.379999999999995</v>
      </c>
    </row>
    <row r="398" spans="1:21" x14ac:dyDescent="0.3">
      <c r="A398" s="2" t="s">
        <v>418</v>
      </c>
      <c r="B398" s="2" t="s">
        <v>4</v>
      </c>
      <c r="C398" s="2" t="s">
        <v>5</v>
      </c>
      <c r="D398" s="2" t="s">
        <v>13</v>
      </c>
      <c r="E398" s="2" t="s">
        <v>7</v>
      </c>
      <c r="F398" s="2" t="s">
        <v>30</v>
      </c>
      <c r="G398" s="3">
        <v>54.27</v>
      </c>
      <c r="H398" s="5">
        <v>5</v>
      </c>
      <c r="I398" s="3">
        <v>13.57</v>
      </c>
      <c r="J398" s="3">
        <v>284.92</v>
      </c>
      <c r="K398" s="1">
        <v>43537</v>
      </c>
      <c r="L398" s="5">
        <f>YEAR(sales[[#This Row],[date]])</f>
        <v>2019</v>
      </c>
      <c r="M398" s="5" t="str">
        <f>TEXT(sales[[#This Row],[date]], "MMM")</f>
        <v>Mar</v>
      </c>
      <c r="N398" s="5" t="str">
        <f>TEXT(sales[[#This Row],[date]], "ddd")</f>
        <v>Wed</v>
      </c>
      <c r="O398" s="6">
        <v>0.59444444444444444</v>
      </c>
      <c r="P398" s="2" t="s">
        <v>9</v>
      </c>
      <c r="Q398" s="3">
        <v>271.35000000000002</v>
      </c>
      <c r="R398" s="7">
        <v>4.7600000000000003E-2</v>
      </c>
      <c r="S398" s="3">
        <v>13.57</v>
      </c>
      <c r="T398" s="4">
        <v>4.5999999999999996</v>
      </c>
      <c r="U398" s="3">
        <f>sales[[#This Row],[total]]-sales[[#This Row],[cogs]]</f>
        <v>13.569999999999993</v>
      </c>
    </row>
    <row r="399" spans="1:21" x14ac:dyDescent="0.3">
      <c r="A399" s="2" t="s">
        <v>419</v>
      </c>
      <c r="B399" s="2" t="s">
        <v>28</v>
      </c>
      <c r="C399" s="2" t="s">
        <v>29</v>
      </c>
      <c r="D399" s="2" t="s">
        <v>13</v>
      </c>
      <c r="E399" s="2" t="s">
        <v>17</v>
      </c>
      <c r="F399" s="2" t="s">
        <v>18</v>
      </c>
      <c r="G399" s="3">
        <v>13.59</v>
      </c>
      <c r="H399" s="5">
        <v>9</v>
      </c>
      <c r="I399" s="3">
        <v>6.12</v>
      </c>
      <c r="J399" s="3">
        <v>128.43</v>
      </c>
      <c r="K399" s="1">
        <v>43539</v>
      </c>
      <c r="L399" s="5">
        <f>YEAR(sales[[#This Row],[date]])</f>
        <v>2019</v>
      </c>
      <c r="M399" s="5" t="str">
        <f>TEXT(sales[[#This Row],[date]], "MMM")</f>
        <v>Mar</v>
      </c>
      <c r="N399" s="5" t="str">
        <f>TEXT(sales[[#This Row],[date]], "ddd")</f>
        <v>Fri</v>
      </c>
      <c r="O399" s="6">
        <v>0.43472222222222223</v>
      </c>
      <c r="P399" s="2" t="s">
        <v>15</v>
      </c>
      <c r="Q399" s="3">
        <v>122.31</v>
      </c>
      <c r="R399" s="7">
        <v>4.7600000000000003E-2</v>
      </c>
      <c r="S399" s="3">
        <v>6.12</v>
      </c>
      <c r="T399" s="4">
        <v>5.8</v>
      </c>
      <c r="U399" s="3">
        <f>sales[[#This Row],[total]]-sales[[#This Row],[cogs]]</f>
        <v>6.1200000000000045</v>
      </c>
    </row>
    <row r="400" spans="1:21" x14ac:dyDescent="0.3">
      <c r="A400" s="2" t="s">
        <v>420</v>
      </c>
      <c r="B400" s="2" t="s">
        <v>28</v>
      </c>
      <c r="C400" s="2" t="s">
        <v>29</v>
      </c>
      <c r="D400" s="2" t="s">
        <v>6</v>
      </c>
      <c r="E400" s="2" t="s">
        <v>7</v>
      </c>
      <c r="F400" s="2" t="s">
        <v>8</v>
      </c>
      <c r="G400" s="3">
        <v>41.06</v>
      </c>
      <c r="H400" s="5">
        <v>6</v>
      </c>
      <c r="I400" s="3">
        <v>12.32</v>
      </c>
      <c r="J400" s="3">
        <v>258.68</v>
      </c>
      <c r="K400" s="1">
        <v>43529</v>
      </c>
      <c r="L400" s="5">
        <f>YEAR(sales[[#This Row],[date]])</f>
        <v>2019</v>
      </c>
      <c r="M400" s="5" t="str">
        <f>TEXT(sales[[#This Row],[date]], "MMM")</f>
        <v>Mar</v>
      </c>
      <c r="N400" s="5" t="str">
        <f>TEXT(sales[[#This Row],[date]], "ddd")</f>
        <v>Tue</v>
      </c>
      <c r="O400" s="6">
        <v>0.5625</v>
      </c>
      <c r="P400" s="2" t="s">
        <v>19</v>
      </c>
      <c r="Q400" s="3">
        <v>246.36</v>
      </c>
      <c r="R400" s="7">
        <v>4.7600000000000003E-2</v>
      </c>
      <c r="S400" s="3">
        <v>12.32</v>
      </c>
      <c r="T400" s="4">
        <v>8.3000000000000007</v>
      </c>
      <c r="U400" s="3">
        <f>sales[[#This Row],[total]]-sales[[#This Row],[cogs]]</f>
        <v>12.319999999999993</v>
      </c>
    </row>
    <row r="401" spans="1:21" x14ac:dyDescent="0.3">
      <c r="A401" s="2" t="s">
        <v>421</v>
      </c>
      <c r="B401" s="2" t="s">
        <v>28</v>
      </c>
      <c r="C401" s="2" t="s">
        <v>29</v>
      </c>
      <c r="D401" s="2" t="s">
        <v>6</v>
      </c>
      <c r="E401" s="2" t="s">
        <v>17</v>
      </c>
      <c r="F401" s="2" t="s">
        <v>14</v>
      </c>
      <c r="G401" s="3">
        <v>19.239999999999998</v>
      </c>
      <c r="H401" s="5">
        <v>9</v>
      </c>
      <c r="I401" s="3">
        <v>8.66</v>
      </c>
      <c r="J401" s="3">
        <v>181.82</v>
      </c>
      <c r="K401" s="1">
        <v>43528</v>
      </c>
      <c r="L401" s="5">
        <f>YEAR(sales[[#This Row],[date]])</f>
        <v>2019</v>
      </c>
      <c r="M401" s="5" t="str">
        <f>TEXT(sales[[#This Row],[date]], "MMM")</f>
        <v>Mar</v>
      </c>
      <c r="N401" s="5" t="str">
        <f>TEXT(sales[[#This Row],[date]], "ddd")</f>
        <v>Mon</v>
      </c>
      <c r="O401" s="6">
        <v>0.68611111111111112</v>
      </c>
      <c r="P401" s="2" t="s">
        <v>15</v>
      </c>
      <c r="Q401" s="3">
        <v>173.16</v>
      </c>
      <c r="R401" s="7">
        <v>4.7600000000000003E-2</v>
      </c>
      <c r="S401" s="3">
        <v>8.66</v>
      </c>
      <c r="T401" s="4">
        <v>8</v>
      </c>
      <c r="U401" s="3">
        <f>sales[[#This Row],[total]]-sales[[#This Row],[cogs]]</f>
        <v>8.6599999999999966</v>
      </c>
    </row>
    <row r="402" spans="1:21" x14ac:dyDescent="0.3">
      <c r="A402" s="2" t="s">
        <v>422</v>
      </c>
      <c r="B402" s="2" t="s">
        <v>11</v>
      </c>
      <c r="C402" s="2" t="s">
        <v>12</v>
      </c>
      <c r="D402" s="2" t="s">
        <v>13</v>
      </c>
      <c r="E402" s="2" t="s">
        <v>7</v>
      </c>
      <c r="F402" s="2" t="s">
        <v>30</v>
      </c>
      <c r="G402" s="3">
        <v>39.43</v>
      </c>
      <c r="H402" s="5">
        <v>6</v>
      </c>
      <c r="I402" s="3">
        <v>11.83</v>
      </c>
      <c r="J402" s="3">
        <v>248.41</v>
      </c>
      <c r="K402" s="1">
        <v>43549</v>
      </c>
      <c r="L402" s="5">
        <f>YEAR(sales[[#This Row],[date]])</f>
        <v>2019</v>
      </c>
      <c r="M402" s="5" t="str">
        <f>TEXT(sales[[#This Row],[date]], "MMM")</f>
        <v>Mar</v>
      </c>
      <c r="N402" s="5" t="str">
        <f>TEXT(sales[[#This Row],[date]], "ddd")</f>
        <v>Mon</v>
      </c>
      <c r="O402" s="6">
        <v>0.84583333333333333</v>
      </c>
      <c r="P402" s="2" t="s">
        <v>19</v>
      </c>
      <c r="Q402" s="3">
        <v>236.58</v>
      </c>
      <c r="R402" s="7">
        <v>4.7600000000000003E-2</v>
      </c>
      <c r="S402" s="3">
        <v>11.83</v>
      </c>
      <c r="T402" s="4">
        <v>9.4</v>
      </c>
      <c r="U402" s="3">
        <f>sales[[#This Row],[total]]-sales[[#This Row],[cogs]]</f>
        <v>11.829999999999984</v>
      </c>
    </row>
    <row r="403" spans="1:21" x14ac:dyDescent="0.3">
      <c r="A403" s="2" t="s">
        <v>423</v>
      </c>
      <c r="B403" s="2" t="s">
        <v>11</v>
      </c>
      <c r="C403" s="2" t="s">
        <v>12</v>
      </c>
      <c r="D403" s="2" t="s">
        <v>13</v>
      </c>
      <c r="E403" s="2" t="s">
        <v>17</v>
      </c>
      <c r="F403" s="2" t="s">
        <v>18</v>
      </c>
      <c r="G403" s="3">
        <v>46.22</v>
      </c>
      <c r="H403" s="5">
        <v>4</v>
      </c>
      <c r="I403" s="3">
        <v>9.24</v>
      </c>
      <c r="J403" s="3">
        <v>194.12</v>
      </c>
      <c r="K403" s="1">
        <v>43536</v>
      </c>
      <c r="L403" s="5">
        <f>YEAR(sales[[#This Row],[date]])</f>
        <v>2019</v>
      </c>
      <c r="M403" s="5" t="str">
        <f>TEXT(sales[[#This Row],[date]], "MMM")</f>
        <v>Mar</v>
      </c>
      <c r="N403" s="5" t="str">
        <f>TEXT(sales[[#This Row],[date]], "ddd")</f>
        <v>Tue</v>
      </c>
      <c r="O403" s="6">
        <v>0.83611111111111114</v>
      </c>
      <c r="P403" s="2" t="s">
        <v>19</v>
      </c>
      <c r="Q403" s="3">
        <v>184.88</v>
      </c>
      <c r="R403" s="7">
        <v>4.7600000000000003E-2</v>
      </c>
      <c r="S403" s="3">
        <v>9.24</v>
      </c>
      <c r="T403" s="4">
        <v>6.2</v>
      </c>
      <c r="U403" s="3">
        <f>sales[[#This Row],[total]]-sales[[#This Row],[cogs]]</f>
        <v>9.2400000000000091</v>
      </c>
    </row>
    <row r="404" spans="1:21" x14ac:dyDescent="0.3">
      <c r="A404" s="2" t="s">
        <v>424</v>
      </c>
      <c r="B404" s="2" t="s">
        <v>11</v>
      </c>
      <c r="C404" s="2" t="s">
        <v>12</v>
      </c>
      <c r="D404" s="2" t="s">
        <v>6</v>
      </c>
      <c r="E404" s="2" t="s">
        <v>17</v>
      </c>
      <c r="F404" s="2" t="s">
        <v>18</v>
      </c>
      <c r="G404" s="3">
        <v>13.98</v>
      </c>
      <c r="H404" s="5">
        <v>1</v>
      </c>
      <c r="I404" s="3">
        <v>0.7</v>
      </c>
      <c r="J404" s="3">
        <v>14.68</v>
      </c>
      <c r="K404" s="1">
        <v>43500</v>
      </c>
      <c r="L404" s="5">
        <f>YEAR(sales[[#This Row],[date]])</f>
        <v>2019</v>
      </c>
      <c r="M404" s="5" t="str">
        <f>TEXT(sales[[#This Row],[date]], "MMM")</f>
        <v>Feb</v>
      </c>
      <c r="N404" s="5" t="str">
        <f>TEXT(sales[[#This Row],[date]], "ddd")</f>
        <v>Mon</v>
      </c>
      <c r="O404" s="6">
        <v>0.56805555555555554</v>
      </c>
      <c r="P404" s="2" t="s">
        <v>9</v>
      </c>
      <c r="Q404" s="3">
        <v>13.98</v>
      </c>
      <c r="R404" s="7">
        <v>4.7600000000000003E-2</v>
      </c>
      <c r="S404" s="3">
        <v>0.7</v>
      </c>
      <c r="T404" s="4">
        <v>9.8000000000000007</v>
      </c>
      <c r="U404" s="3">
        <f>sales[[#This Row],[total]]-sales[[#This Row],[cogs]]</f>
        <v>0.69999999999999929</v>
      </c>
    </row>
    <row r="405" spans="1:21" x14ac:dyDescent="0.3">
      <c r="A405" s="2" t="s">
        <v>425</v>
      </c>
      <c r="B405" s="2" t="s">
        <v>28</v>
      </c>
      <c r="C405" s="2" t="s">
        <v>29</v>
      </c>
      <c r="D405" s="2" t="s">
        <v>13</v>
      </c>
      <c r="E405" s="2" t="s">
        <v>7</v>
      </c>
      <c r="F405" s="2" t="s">
        <v>32</v>
      </c>
      <c r="G405" s="3">
        <v>39.75</v>
      </c>
      <c r="H405" s="5">
        <v>5</v>
      </c>
      <c r="I405" s="3">
        <v>9.94</v>
      </c>
      <c r="J405" s="3">
        <v>208.69</v>
      </c>
      <c r="K405" s="1">
        <v>43518</v>
      </c>
      <c r="L405" s="5">
        <f>YEAR(sales[[#This Row],[date]])</f>
        <v>2019</v>
      </c>
      <c r="M405" s="5" t="str">
        <f>TEXT(sales[[#This Row],[date]], "MMM")</f>
        <v>Feb</v>
      </c>
      <c r="N405" s="5" t="str">
        <f>TEXT(sales[[#This Row],[date]], "ddd")</f>
        <v>Fri</v>
      </c>
      <c r="O405" s="6">
        <v>0.4465277777777778</v>
      </c>
      <c r="P405" s="2" t="s">
        <v>9</v>
      </c>
      <c r="Q405" s="3">
        <v>198.75</v>
      </c>
      <c r="R405" s="7">
        <v>4.7600000000000003E-2</v>
      </c>
      <c r="S405" s="3">
        <v>9.94</v>
      </c>
      <c r="T405" s="4">
        <v>9.6</v>
      </c>
      <c r="U405" s="3">
        <f>sales[[#This Row],[total]]-sales[[#This Row],[cogs]]</f>
        <v>9.9399999999999977</v>
      </c>
    </row>
    <row r="406" spans="1:21" x14ac:dyDescent="0.3">
      <c r="A406" s="2" t="s">
        <v>426</v>
      </c>
      <c r="B406" s="2" t="s">
        <v>11</v>
      </c>
      <c r="C406" s="2" t="s">
        <v>12</v>
      </c>
      <c r="D406" s="2" t="s">
        <v>6</v>
      </c>
      <c r="E406" s="2" t="s">
        <v>7</v>
      </c>
      <c r="F406" s="2" t="s">
        <v>32</v>
      </c>
      <c r="G406" s="3">
        <v>97.79</v>
      </c>
      <c r="H406" s="5">
        <v>7</v>
      </c>
      <c r="I406" s="3">
        <v>34.229999999999997</v>
      </c>
      <c r="J406" s="3">
        <v>718.76</v>
      </c>
      <c r="K406" s="1">
        <v>43512</v>
      </c>
      <c r="L406" s="5">
        <f>YEAR(sales[[#This Row],[date]])</f>
        <v>2019</v>
      </c>
      <c r="M406" s="5" t="str">
        <f>TEXT(sales[[#This Row],[date]], "MMM")</f>
        <v>Feb</v>
      </c>
      <c r="N406" s="5" t="str">
        <f>TEXT(sales[[#This Row],[date]], "ddd")</f>
        <v>Sat</v>
      </c>
      <c r="O406" s="6">
        <v>0.72916666666666663</v>
      </c>
      <c r="P406" s="2" t="s">
        <v>9</v>
      </c>
      <c r="Q406" s="3">
        <v>684.53</v>
      </c>
      <c r="R406" s="7">
        <v>4.7600000000000003E-2</v>
      </c>
      <c r="S406" s="3">
        <v>34.229999999999997</v>
      </c>
      <c r="T406" s="4">
        <v>4.9000000000000004</v>
      </c>
      <c r="U406" s="3">
        <f>sales[[#This Row],[total]]-sales[[#This Row],[cogs]]</f>
        <v>34.230000000000018</v>
      </c>
    </row>
    <row r="407" spans="1:21" x14ac:dyDescent="0.3">
      <c r="A407" s="2" t="s">
        <v>427</v>
      </c>
      <c r="B407" s="2" t="s">
        <v>4</v>
      </c>
      <c r="C407" s="2" t="s">
        <v>5</v>
      </c>
      <c r="D407" s="2" t="s">
        <v>6</v>
      </c>
      <c r="E407" s="2" t="s">
        <v>17</v>
      </c>
      <c r="F407" s="2" t="s">
        <v>22</v>
      </c>
      <c r="G407" s="3">
        <v>67.260000000000005</v>
      </c>
      <c r="H407" s="5">
        <v>4</v>
      </c>
      <c r="I407" s="3">
        <v>13.45</v>
      </c>
      <c r="J407" s="3">
        <v>282.49</v>
      </c>
      <c r="K407" s="1">
        <v>43484</v>
      </c>
      <c r="L407" s="5">
        <f>YEAR(sales[[#This Row],[date]])</f>
        <v>2019</v>
      </c>
      <c r="M407" s="5" t="str">
        <f>TEXT(sales[[#This Row],[date]], "MMM")</f>
        <v>Jan</v>
      </c>
      <c r="N407" s="5" t="str">
        <f>TEXT(sales[[#This Row],[date]], "ddd")</f>
        <v>Sat</v>
      </c>
      <c r="O407" s="6">
        <v>0.64444444444444449</v>
      </c>
      <c r="P407" s="2" t="s">
        <v>19</v>
      </c>
      <c r="Q407" s="3">
        <v>269.04000000000002</v>
      </c>
      <c r="R407" s="7">
        <v>4.7600000000000003E-2</v>
      </c>
      <c r="S407" s="3">
        <v>13.45</v>
      </c>
      <c r="T407" s="4">
        <v>8</v>
      </c>
      <c r="U407" s="3">
        <f>sales[[#This Row],[total]]-sales[[#This Row],[cogs]]</f>
        <v>13.449999999999989</v>
      </c>
    </row>
    <row r="408" spans="1:21" x14ac:dyDescent="0.3">
      <c r="A408" s="2" t="s">
        <v>428</v>
      </c>
      <c r="B408" s="2" t="s">
        <v>4</v>
      </c>
      <c r="C408" s="2" t="s">
        <v>5</v>
      </c>
      <c r="D408" s="2" t="s">
        <v>13</v>
      </c>
      <c r="E408" s="2" t="s">
        <v>17</v>
      </c>
      <c r="F408" s="2" t="s">
        <v>30</v>
      </c>
      <c r="G408" s="3">
        <v>13.79</v>
      </c>
      <c r="H408" s="5">
        <v>5</v>
      </c>
      <c r="I408" s="3">
        <v>3.45</v>
      </c>
      <c r="J408" s="3">
        <v>72.400000000000006</v>
      </c>
      <c r="K408" s="1">
        <v>43476</v>
      </c>
      <c r="L408" s="5">
        <f>YEAR(sales[[#This Row],[date]])</f>
        <v>2019</v>
      </c>
      <c r="M408" s="5" t="str">
        <f>TEXT(sales[[#This Row],[date]], "MMM")</f>
        <v>Jan</v>
      </c>
      <c r="N408" s="5" t="str">
        <f>TEXT(sales[[#This Row],[date]], "ddd")</f>
        <v>Fri</v>
      </c>
      <c r="O408" s="6">
        <v>0.79652777777777772</v>
      </c>
      <c r="P408" s="2" t="s">
        <v>19</v>
      </c>
      <c r="Q408" s="3">
        <v>68.95</v>
      </c>
      <c r="R408" s="7">
        <v>4.7600000000000003E-2</v>
      </c>
      <c r="S408" s="3">
        <v>3.45</v>
      </c>
      <c r="T408" s="4">
        <v>7.8</v>
      </c>
      <c r="U408" s="3">
        <f>sales[[#This Row],[total]]-sales[[#This Row],[cogs]]</f>
        <v>3.4500000000000028</v>
      </c>
    </row>
    <row r="409" spans="1:21" x14ac:dyDescent="0.3">
      <c r="A409" s="2" t="s">
        <v>429</v>
      </c>
      <c r="B409" s="2" t="s">
        <v>28</v>
      </c>
      <c r="C409" s="2" t="s">
        <v>29</v>
      </c>
      <c r="D409" s="2" t="s">
        <v>6</v>
      </c>
      <c r="E409" s="2" t="s">
        <v>7</v>
      </c>
      <c r="F409" s="2" t="s">
        <v>32</v>
      </c>
      <c r="G409" s="3">
        <v>68.709999999999994</v>
      </c>
      <c r="H409" s="5">
        <v>4</v>
      </c>
      <c r="I409" s="3">
        <v>13.74</v>
      </c>
      <c r="J409" s="3">
        <v>288.58</v>
      </c>
      <c r="K409" s="1">
        <v>43469</v>
      </c>
      <c r="L409" s="5">
        <f>YEAR(sales[[#This Row],[date]])</f>
        <v>2019</v>
      </c>
      <c r="M409" s="5" t="str">
        <f>TEXT(sales[[#This Row],[date]], "MMM")</f>
        <v>Jan</v>
      </c>
      <c r="N409" s="5" t="str">
        <f>TEXT(sales[[#This Row],[date]], "ddd")</f>
        <v>Fri</v>
      </c>
      <c r="O409" s="6">
        <v>0.79236111111111107</v>
      </c>
      <c r="P409" s="2" t="s">
        <v>15</v>
      </c>
      <c r="Q409" s="3">
        <v>274.83999999999997</v>
      </c>
      <c r="R409" s="7">
        <v>4.7600000000000003E-2</v>
      </c>
      <c r="S409" s="3">
        <v>13.74</v>
      </c>
      <c r="T409" s="4">
        <v>4.0999999999999996</v>
      </c>
      <c r="U409" s="3">
        <f>sales[[#This Row],[total]]-sales[[#This Row],[cogs]]</f>
        <v>13.740000000000009</v>
      </c>
    </row>
    <row r="410" spans="1:21" x14ac:dyDescent="0.3">
      <c r="A410" s="2" t="s">
        <v>430</v>
      </c>
      <c r="B410" s="2" t="s">
        <v>4</v>
      </c>
      <c r="C410" s="2" t="s">
        <v>5</v>
      </c>
      <c r="D410" s="2" t="s">
        <v>13</v>
      </c>
      <c r="E410" s="2" t="s">
        <v>7</v>
      </c>
      <c r="F410" s="2" t="s">
        <v>18</v>
      </c>
      <c r="G410" s="3">
        <v>56.53</v>
      </c>
      <c r="H410" s="5">
        <v>4</v>
      </c>
      <c r="I410" s="3">
        <v>11.31</v>
      </c>
      <c r="J410" s="3">
        <v>237.43</v>
      </c>
      <c r="K410" s="1">
        <v>43528</v>
      </c>
      <c r="L410" s="5">
        <f>YEAR(sales[[#This Row],[date]])</f>
        <v>2019</v>
      </c>
      <c r="M410" s="5" t="str">
        <f>TEXT(sales[[#This Row],[date]], "MMM")</f>
        <v>Mar</v>
      </c>
      <c r="N410" s="5" t="str">
        <f>TEXT(sales[[#This Row],[date]], "ddd")</f>
        <v>Mon</v>
      </c>
      <c r="O410" s="6">
        <v>0.82499999999999996</v>
      </c>
      <c r="P410" s="2" t="s">
        <v>9</v>
      </c>
      <c r="Q410" s="3">
        <v>226.12</v>
      </c>
      <c r="R410" s="7">
        <v>4.7600000000000003E-2</v>
      </c>
      <c r="S410" s="3">
        <v>11.31</v>
      </c>
      <c r="T410" s="4">
        <v>5.5</v>
      </c>
      <c r="U410" s="3">
        <f>sales[[#This Row],[total]]-sales[[#This Row],[cogs]]</f>
        <v>11.310000000000002</v>
      </c>
    </row>
    <row r="411" spans="1:21" x14ac:dyDescent="0.3">
      <c r="A411" s="2" t="s">
        <v>431</v>
      </c>
      <c r="B411" s="2" t="s">
        <v>11</v>
      </c>
      <c r="C411" s="2" t="s">
        <v>12</v>
      </c>
      <c r="D411" s="2" t="s">
        <v>13</v>
      </c>
      <c r="E411" s="2" t="s">
        <v>7</v>
      </c>
      <c r="F411" s="2" t="s">
        <v>32</v>
      </c>
      <c r="G411" s="3">
        <v>23.82</v>
      </c>
      <c r="H411" s="5">
        <v>5</v>
      </c>
      <c r="I411" s="3">
        <v>5.96</v>
      </c>
      <c r="J411" s="3">
        <v>125.06</v>
      </c>
      <c r="K411" s="1">
        <v>43493</v>
      </c>
      <c r="L411" s="5">
        <f>YEAR(sales[[#This Row],[date]])</f>
        <v>2019</v>
      </c>
      <c r="M411" s="5" t="str">
        <f>TEXT(sales[[#This Row],[date]], "MMM")</f>
        <v>Jan</v>
      </c>
      <c r="N411" s="5" t="str">
        <f>TEXT(sales[[#This Row],[date]], "ddd")</f>
        <v>Mon</v>
      </c>
      <c r="O411" s="6">
        <v>0.80833333333333335</v>
      </c>
      <c r="P411" s="2" t="s">
        <v>9</v>
      </c>
      <c r="Q411" s="3">
        <v>119.1</v>
      </c>
      <c r="R411" s="7">
        <v>4.7600000000000003E-2</v>
      </c>
      <c r="S411" s="3">
        <v>5.96</v>
      </c>
      <c r="T411" s="4">
        <v>5.4</v>
      </c>
      <c r="U411" s="3">
        <f>sales[[#This Row],[total]]-sales[[#This Row],[cogs]]</f>
        <v>5.960000000000008</v>
      </c>
    </row>
    <row r="412" spans="1:21" x14ac:dyDescent="0.3">
      <c r="A412" s="2" t="s">
        <v>432</v>
      </c>
      <c r="B412" s="2" t="s">
        <v>28</v>
      </c>
      <c r="C412" s="2" t="s">
        <v>29</v>
      </c>
      <c r="D412" s="2" t="s">
        <v>13</v>
      </c>
      <c r="E412" s="2" t="s">
        <v>7</v>
      </c>
      <c r="F412" s="2" t="s">
        <v>8</v>
      </c>
      <c r="G412" s="3">
        <v>34.21</v>
      </c>
      <c r="H412" s="5">
        <v>10</v>
      </c>
      <c r="I412" s="3">
        <v>17.11</v>
      </c>
      <c r="J412" s="3">
        <v>359.21</v>
      </c>
      <c r="K412" s="1">
        <v>43467</v>
      </c>
      <c r="L412" s="5">
        <f>YEAR(sales[[#This Row],[date]])</f>
        <v>2019</v>
      </c>
      <c r="M412" s="5" t="str">
        <f>TEXT(sales[[#This Row],[date]], "MMM")</f>
        <v>Jan</v>
      </c>
      <c r="N412" s="5" t="str">
        <f>TEXT(sales[[#This Row],[date]], "ddd")</f>
        <v>Wed</v>
      </c>
      <c r="O412" s="6">
        <v>0.54166666666666663</v>
      </c>
      <c r="P412" s="2" t="s">
        <v>15</v>
      </c>
      <c r="Q412" s="3">
        <v>342.1</v>
      </c>
      <c r="R412" s="7">
        <v>4.7600000000000003E-2</v>
      </c>
      <c r="S412" s="3">
        <v>17.11</v>
      </c>
      <c r="T412" s="4">
        <v>5.0999999999999996</v>
      </c>
      <c r="U412" s="3">
        <f>sales[[#This Row],[total]]-sales[[#This Row],[cogs]]</f>
        <v>17.109999999999957</v>
      </c>
    </row>
    <row r="413" spans="1:21" x14ac:dyDescent="0.3">
      <c r="A413" s="2" t="s">
        <v>433</v>
      </c>
      <c r="B413" s="2" t="s">
        <v>28</v>
      </c>
      <c r="C413" s="2" t="s">
        <v>29</v>
      </c>
      <c r="D413" s="2" t="s">
        <v>13</v>
      </c>
      <c r="E413" s="2" t="s">
        <v>17</v>
      </c>
      <c r="F413" s="2" t="s">
        <v>22</v>
      </c>
      <c r="G413" s="3">
        <v>21.87</v>
      </c>
      <c r="H413" s="5">
        <v>2</v>
      </c>
      <c r="I413" s="3">
        <v>2.19</v>
      </c>
      <c r="J413" s="3">
        <v>45.93</v>
      </c>
      <c r="K413" s="1">
        <v>43490</v>
      </c>
      <c r="L413" s="5">
        <f>YEAR(sales[[#This Row],[date]])</f>
        <v>2019</v>
      </c>
      <c r="M413" s="5" t="str">
        <f>TEXT(sales[[#This Row],[date]], "MMM")</f>
        <v>Jan</v>
      </c>
      <c r="N413" s="5" t="str">
        <f>TEXT(sales[[#This Row],[date]], "ddd")</f>
        <v>Fri</v>
      </c>
      <c r="O413" s="6">
        <v>0.60347222222222219</v>
      </c>
      <c r="P413" s="2" t="s">
        <v>9</v>
      </c>
      <c r="Q413" s="3">
        <v>43.74</v>
      </c>
      <c r="R413" s="7">
        <v>4.7600000000000003E-2</v>
      </c>
      <c r="S413" s="3">
        <v>2.19</v>
      </c>
      <c r="T413" s="4">
        <v>6.9</v>
      </c>
      <c r="U413" s="3">
        <f>sales[[#This Row],[total]]-sales[[#This Row],[cogs]]</f>
        <v>2.1899999999999977</v>
      </c>
    </row>
    <row r="414" spans="1:21" x14ac:dyDescent="0.3">
      <c r="A414" s="2" t="s">
        <v>434</v>
      </c>
      <c r="B414" s="2" t="s">
        <v>4</v>
      </c>
      <c r="C414" s="2" t="s">
        <v>5</v>
      </c>
      <c r="D414" s="2" t="s">
        <v>6</v>
      </c>
      <c r="E414" s="2" t="s">
        <v>17</v>
      </c>
      <c r="F414" s="2" t="s">
        <v>8</v>
      </c>
      <c r="G414" s="3">
        <v>20.97</v>
      </c>
      <c r="H414" s="5">
        <v>5</v>
      </c>
      <c r="I414" s="3">
        <v>5.24</v>
      </c>
      <c r="J414" s="3">
        <v>110.09</v>
      </c>
      <c r="K414" s="1">
        <v>43469</v>
      </c>
      <c r="L414" s="5">
        <f>YEAR(sales[[#This Row],[date]])</f>
        <v>2019</v>
      </c>
      <c r="M414" s="5" t="str">
        <f>TEXT(sales[[#This Row],[date]], "MMM")</f>
        <v>Jan</v>
      </c>
      <c r="N414" s="5" t="str">
        <f>TEXT(sales[[#This Row],[date]], "ddd")</f>
        <v>Fri</v>
      </c>
      <c r="O414" s="6">
        <v>0.55625000000000002</v>
      </c>
      <c r="P414" s="2" t="s">
        <v>15</v>
      </c>
      <c r="Q414" s="3">
        <v>104.85</v>
      </c>
      <c r="R414" s="7">
        <v>4.7600000000000003E-2</v>
      </c>
      <c r="S414" s="3">
        <v>5.24</v>
      </c>
      <c r="T414" s="4">
        <v>7.8</v>
      </c>
      <c r="U414" s="3">
        <f>sales[[#This Row],[total]]-sales[[#This Row],[cogs]]</f>
        <v>5.2400000000000091</v>
      </c>
    </row>
    <row r="415" spans="1:21" x14ac:dyDescent="0.3">
      <c r="A415" s="2" t="s">
        <v>435</v>
      </c>
      <c r="B415" s="2" t="s">
        <v>4</v>
      </c>
      <c r="C415" s="2" t="s">
        <v>5</v>
      </c>
      <c r="D415" s="2" t="s">
        <v>13</v>
      </c>
      <c r="E415" s="2" t="s">
        <v>17</v>
      </c>
      <c r="F415" s="2" t="s">
        <v>22</v>
      </c>
      <c r="G415" s="3">
        <v>25.84</v>
      </c>
      <c r="H415" s="5">
        <v>3</v>
      </c>
      <c r="I415" s="3">
        <v>3.88</v>
      </c>
      <c r="J415" s="3">
        <v>81.400000000000006</v>
      </c>
      <c r="K415" s="1">
        <v>43534</v>
      </c>
      <c r="L415" s="5">
        <f>YEAR(sales[[#This Row],[date]])</f>
        <v>2019</v>
      </c>
      <c r="M415" s="5" t="str">
        <f>TEXT(sales[[#This Row],[date]], "MMM")</f>
        <v>Mar</v>
      </c>
      <c r="N415" s="5" t="str">
        <f>TEXT(sales[[#This Row],[date]], "ddd")</f>
        <v>Sun</v>
      </c>
      <c r="O415" s="6">
        <v>0.78819444444444442</v>
      </c>
      <c r="P415" s="2" t="s">
        <v>9</v>
      </c>
      <c r="Q415" s="3">
        <v>77.52</v>
      </c>
      <c r="R415" s="7">
        <v>4.7600000000000003E-2</v>
      </c>
      <c r="S415" s="3">
        <v>3.88</v>
      </c>
      <c r="T415" s="4">
        <v>6.6</v>
      </c>
      <c r="U415" s="3">
        <f>sales[[#This Row],[total]]-sales[[#This Row],[cogs]]</f>
        <v>3.8800000000000097</v>
      </c>
    </row>
    <row r="416" spans="1:21" x14ac:dyDescent="0.3">
      <c r="A416" s="2" t="s">
        <v>436</v>
      </c>
      <c r="B416" s="2" t="s">
        <v>4</v>
      </c>
      <c r="C416" s="2" t="s">
        <v>5</v>
      </c>
      <c r="D416" s="2" t="s">
        <v>13</v>
      </c>
      <c r="E416" s="2" t="s">
        <v>17</v>
      </c>
      <c r="F416" s="2" t="s">
        <v>18</v>
      </c>
      <c r="G416" s="3">
        <v>50.93</v>
      </c>
      <c r="H416" s="5">
        <v>8</v>
      </c>
      <c r="I416" s="3">
        <v>20.37</v>
      </c>
      <c r="J416" s="3">
        <v>427.81</v>
      </c>
      <c r="K416" s="1">
        <v>43546</v>
      </c>
      <c r="L416" s="5">
        <f>YEAR(sales[[#This Row],[date]])</f>
        <v>2019</v>
      </c>
      <c r="M416" s="5" t="str">
        <f>TEXT(sales[[#This Row],[date]], "MMM")</f>
        <v>Mar</v>
      </c>
      <c r="N416" s="5" t="str">
        <f>TEXT(sales[[#This Row],[date]], "ddd")</f>
        <v>Fri</v>
      </c>
      <c r="O416" s="6">
        <v>0.81666666666666665</v>
      </c>
      <c r="P416" s="2" t="s">
        <v>9</v>
      </c>
      <c r="Q416" s="3">
        <v>407.44</v>
      </c>
      <c r="R416" s="7">
        <v>4.7600000000000003E-2</v>
      </c>
      <c r="S416" s="3">
        <v>20.37</v>
      </c>
      <c r="T416" s="4">
        <v>9.1999999999999993</v>
      </c>
      <c r="U416" s="3">
        <f>sales[[#This Row],[total]]-sales[[#This Row],[cogs]]</f>
        <v>20.370000000000005</v>
      </c>
    </row>
    <row r="417" spans="1:21" x14ac:dyDescent="0.3">
      <c r="A417" s="2" t="s">
        <v>437</v>
      </c>
      <c r="B417" s="2" t="s">
        <v>28</v>
      </c>
      <c r="C417" s="2" t="s">
        <v>29</v>
      </c>
      <c r="D417" s="2" t="s">
        <v>13</v>
      </c>
      <c r="E417" s="2" t="s">
        <v>17</v>
      </c>
      <c r="F417" s="2" t="s">
        <v>8</v>
      </c>
      <c r="G417" s="3">
        <v>96.11</v>
      </c>
      <c r="H417" s="5">
        <v>1</v>
      </c>
      <c r="I417" s="3">
        <v>4.8099999999999996</v>
      </c>
      <c r="J417" s="3">
        <v>100.92</v>
      </c>
      <c r="K417" s="1">
        <v>43490</v>
      </c>
      <c r="L417" s="5">
        <f>YEAR(sales[[#This Row],[date]])</f>
        <v>2019</v>
      </c>
      <c r="M417" s="5" t="str">
        <f>TEXT(sales[[#This Row],[date]], "MMM")</f>
        <v>Jan</v>
      </c>
      <c r="N417" s="5" t="str">
        <f>TEXT(sales[[#This Row],[date]], "ddd")</f>
        <v>Fri</v>
      </c>
      <c r="O417" s="6">
        <v>0.68611111111111112</v>
      </c>
      <c r="P417" s="2" t="s">
        <v>9</v>
      </c>
      <c r="Q417" s="3">
        <v>96.11</v>
      </c>
      <c r="R417" s="7">
        <v>4.7600000000000003E-2</v>
      </c>
      <c r="S417" s="3">
        <v>4.8099999999999996</v>
      </c>
      <c r="T417" s="4">
        <v>7.8</v>
      </c>
      <c r="U417" s="3">
        <f>sales[[#This Row],[total]]-sales[[#This Row],[cogs]]</f>
        <v>4.8100000000000023</v>
      </c>
    </row>
    <row r="418" spans="1:21" x14ac:dyDescent="0.3">
      <c r="A418" s="2" t="s">
        <v>438</v>
      </c>
      <c r="B418" s="2" t="s">
        <v>11</v>
      </c>
      <c r="C418" s="2" t="s">
        <v>12</v>
      </c>
      <c r="D418" s="2" t="s">
        <v>13</v>
      </c>
      <c r="E418" s="2" t="s">
        <v>7</v>
      </c>
      <c r="F418" s="2" t="s">
        <v>18</v>
      </c>
      <c r="G418" s="3">
        <v>45.38</v>
      </c>
      <c r="H418" s="5">
        <v>4</v>
      </c>
      <c r="I418" s="3">
        <v>9.08</v>
      </c>
      <c r="J418" s="3">
        <v>190.6</v>
      </c>
      <c r="K418" s="1">
        <v>43473</v>
      </c>
      <c r="L418" s="5">
        <f>YEAR(sales[[#This Row],[date]])</f>
        <v>2019</v>
      </c>
      <c r="M418" s="5" t="str">
        <f>TEXT(sales[[#This Row],[date]], "MMM")</f>
        <v>Jan</v>
      </c>
      <c r="N418" s="5" t="str">
        <f>TEXT(sales[[#This Row],[date]], "ddd")</f>
        <v>Tue</v>
      </c>
      <c r="O418" s="6">
        <v>0.57499999999999996</v>
      </c>
      <c r="P418" s="2" t="s">
        <v>19</v>
      </c>
      <c r="Q418" s="3">
        <v>181.52</v>
      </c>
      <c r="R418" s="7">
        <v>4.7600000000000003E-2</v>
      </c>
      <c r="S418" s="3">
        <v>9.08</v>
      </c>
      <c r="T418" s="4">
        <v>8.6999999999999993</v>
      </c>
      <c r="U418" s="3">
        <f>sales[[#This Row],[total]]-sales[[#This Row],[cogs]]</f>
        <v>9.0799999999999841</v>
      </c>
    </row>
    <row r="419" spans="1:21" x14ac:dyDescent="0.3">
      <c r="A419" s="2" t="s">
        <v>439</v>
      </c>
      <c r="B419" s="2" t="s">
        <v>11</v>
      </c>
      <c r="C419" s="2" t="s">
        <v>12</v>
      </c>
      <c r="D419" s="2" t="s">
        <v>6</v>
      </c>
      <c r="E419" s="2" t="s">
        <v>7</v>
      </c>
      <c r="F419" s="2" t="s">
        <v>8</v>
      </c>
      <c r="G419" s="3">
        <v>81.510000000000005</v>
      </c>
      <c r="H419" s="5">
        <v>1</v>
      </c>
      <c r="I419" s="3">
        <v>4.08</v>
      </c>
      <c r="J419" s="3">
        <v>85.59</v>
      </c>
      <c r="K419" s="1">
        <v>43487</v>
      </c>
      <c r="L419" s="5">
        <f>YEAR(sales[[#This Row],[date]])</f>
        <v>2019</v>
      </c>
      <c r="M419" s="5" t="str">
        <f>TEXT(sales[[#This Row],[date]], "MMM")</f>
        <v>Jan</v>
      </c>
      <c r="N419" s="5" t="str">
        <f>TEXT(sales[[#This Row],[date]], "ddd")</f>
        <v>Tue</v>
      </c>
      <c r="O419" s="6">
        <v>0.45624999999999999</v>
      </c>
      <c r="P419" s="2" t="s">
        <v>9</v>
      </c>
      <c r="Q419" s="3">
        <v>81.510000000000005</v>
      </c>
      <c r="R419" s="7">
        <v>4.7600000000000003E-2</v>
      </c>
      <c r="S419" s="3">
        <v>4.08</v>
      </c>
      <c r="T419" s="4">
        <v>9.1999999999999993</v>
      </c>
      <c r="U419" s="3">
        <f>sales[[#This Row],[total]]-sales[[#This Row],[cogs]]</f>
        <v>4.0799999999999983</v>
      </c>
    </row>
    <row r="420" spans="1:21" x14ac:dyDescent="0.3">
      <c r="A420" s="2" t="s">
        <v>440</v>
      </c>
      <c r="B420" s="2" t="s">
        <v>28</v>
      </c>
      <c r="C420" s="2" t="s">
        <v>29</v>
      </c>
      <c r="D420" s="2" t="s">
        <v>13</v>
      </c>
      <c r="E420" s="2" t="s">
        <v>7</v>
      </c>
      <c r="F420" s="2" t="s">
        <v>8</v>
      </c>
      <c r="G420" s="3">
        <v>57.22</v>
      </c>
      <c r="H420" s="5">
        <v>2</v>
      </c>
      <c r="I420" s="3">
        <v>5.72</v>
      </c>
      <c r="J420" s="3">
        <v>120.16</v>
      </c>
      <c r="K420" s="1">
        <v>43477</v>
      </c>
      <c r="L420" s="5">
        <f>YEAR(sales[[#This Row],[date]])</f>
        <v>2019</v>
      </c>
      <c r="M420" s="5" t="str">
        <f>TEXT(sales[[#This Row],[date]], "MMM")</f>
        <v>Jan</v>
      </c>
      <c r="N420" s="5" t="str">
        <f>TEXT(sales[[#This Row],[date]], "ddd")</f>
        <v>Sat</v>
      </c>
      <c r="O420" s="6">
        <v>0.71736111111111112</v>
      </c>
      <c r="P420" s="2" t="s">
        <v>9</v>
      </c>
      <c r="Q420" s="3">
        <v>114.44</v>
      </c>
      <c r="R420" s="7">
        <v>4.7600000000000003E-2</v>
      </c>
      <c r="S420" s="3">
        <v>5.72</v>
      </c>
      <c r="T420" s="4">
        <v>8.3000000000000007</v>
      </c>
      <c r="U420" s="3">
        <f>sales[[#This Row],[total]]-sales[[#This Row],[cogs]]</f>
        <v>5.7199999999999989</v>
      </c>
    </row>
    <row r="421" spans="1:21" x14ac:dyDescent="0.3">
      <c r="A421" s="2" t="s">
        <v>441</v>
      </c>
      <c r="B421" s="2" t="s">
        <v>4</v>
      </c>
      <c r="C421" s="2" t="s">
        <v>5</v>
      </c>
      <c r="D421" s="2" t="s">
        <v>6</v>
      </c>
      <c r="E421" s="2" t="s">
        <v>7</v>
      </c>
      <c r="F421" s="2" t="s">
        <v>14</v>
      </c>
      <c r="G421" s="3">
        <v>25.22</v>
      </c>
      <c r="H421" s="5">
        <v>7</v>
      </c>
      <c r="I421" s="3">
        <v>8.83</v>
      </c>
      <c r="J421" s="3">
        <v>185.37</v>
      </c>
      <c r="K421" s="1">
        <v>43500</v>
      </c>
      <c r="L421" s="5">
        <f>YEAR(sales[[#This Row],[date]])</f>
        <v>2019</v>
      </c>
      <c r="M421" s="5" t="str">
        <f>TEXT(sales[[#This Row],[date]], "MMM")</f>
        <v>Feb</v>
      </c>
      <c r="N421" s="5" t="str">
        <f>TEXT(sales[[#This Row],[date]], "ddd")</f>
        <v>Mon</v>
      </c>
      <c r="O421" s="6">
        <v>0.43263888888888891</v>
      </c>
      <c r="P421" s="2" t="s">
        <v>15</v>
      </c>
      <c r="Q421" s="3">
        <v>176.54</v>
      </c>
      <c r="R421" s="7">
        <v>4.7600000000000003E-2</v>
      </c>
      <c r="S421" s="3">
        <v>8.83</v>
      </c>
      <c r="T421" s="4">
        <v>8.1999999999999993</v>
      </c>
      <c r="U421" s="3">
        <f>sales[[#This Row],[total]]-sales[[#This Row],[cogs]]</f>
        <v>8.8300000000000125</v>
      </c>
    </row>
    <row r="422" spans="1:21" x14ac:dyDescent="0.3">
      <c r="A422" s="2" t="s">
        <v>442</v>
      </c>
      <c r="B422" s="2" t="s">
        <v>11</v>
      </c>
      <c r="C422" s="2" t="s">
        <v>12</v>
      </c>
      <c r="D422" s="2" t="s">
        <v>6</v>
      </c>
      <c r="E422" s="2" t="s">
        <v>7</v>
      </c>
      <c r="F422" s="2" t="s">
        <v>30</v>
      </c>
      <c r="G422" s="3">
        <v>38.6</v>
      </c>
      <c r="H422" s="5">
        <v>3</v>
      </c>
      <c r="I422" s="3">
        <v>5.79</v>
      </c>
      <c r="J422" s="3">
        <v>121.59</v>
      </c>
      <c r="K422" s="1">
        <v>43552</v>
      </c>
      <c r="L422" s="5">
        <f>YEAR(sales[[#This Row],[date]])</f>
        <v>2019</v>
      </c>
      <c r="M422" s="5" t="str">
        <f>TEXT(sales[[#This Row],[date]], "MMM")</f>
        <v>Mar</v>
      </c>
      <c r="N422" s="5" t="str">
        <f>TEXT(sales[[#This Row],[date]], "ddd")</f>
        <v>Thu</v>
      </c>
      <c r="O422" s="6">
        <v>0.58125000000000004</v>
      </c>
      <c r="P422" s="2" t="s">
        <v>9</v>
      </c>
      <c r="Q422" s="3">
        <v>115.8</v>
      </c>
      <c r="R422" s="7">
        <v>4.7600000000000003E-2</v>
      </c>
      <c r="S422" s="3">
        <v>5.79</v>
      </c>
      <c r="T422" s="4">
        <v>7.5</v>
      </c>
      <c r="U422" s="3">
        <f>sales[[#This Row],[total]]-sales[[#This Row],[cogs]]</f>
        <v>5.7900000000000063</v>
      </c>
    </row>
    <row r="423" spans="1:21" x14ac:dyDescent="0.3">
      <c r="A423" s="2" t="s">
        <v>443</v>
      </c>
      <c r="B423" s="2" t="s">
        <v>11</v>
      </c>
      <c r="C423" s="2" t="s">
        <v>12</v>
      </c>
      <c r="D423" s="2" t="s">
        <v>13</v>
      </c>
      <c r="E423" s="2" t="s">
        <v>7</v>
      </c>
      <c r="F423" s="2" t="s">
        <v>14</v>
      </c>
      <c r="G423" s="3">
        <v>84.05</v>
      </c>
      <c r="H423" s="5">
        <v>3</v>
      </c>
      <c r="I423" s="3">
        <v>12.61</v>
      </c>
      <c r="J423" s="3">
        <v>264.76</v>
      </c>
      <c r="K423" s="1">
        <v>43488</v>
      </c>
      <c r="L423" s="5">
        <f>YEAR(sales[[#This Row],[date]])</f>
        <v>2019</v>
      </c>
      <c r="M423" s="5" t="str">
        <f>TEXT(sales[[#This Row],[date]], "MMM")</f>
        <v>Jan</v>
      </c>
      <c r="N423" s="5" t="str">
        <f>TEXT(sales[[#This Row],[date]], "ddd")</f>
        <v>Wed</v>
      </c>
      <c r="O423" s="6">
        <v>0.56180555555555556</v>
      </c>
      <c r="P423" s="2" t="s">
        <v>15</v>
      </c>
      <c r="Q423" s="3">
        <v>252.15</v>
      </c>
      <c r="R423" s="7">
        <v>4.7600000000000003E-2</v>
      </c>
      <c r="S423" s="3">
        <v>12.61</v>
      </c>
      <c r="T423" s="4">
        <v>9.8000000000000007</v>
      </c>
      <c r="U423" s="3">
        <f>sales[[#This Row],[total]]-sales[[#This Row],[cogs]]</f>
        <v>12.609999999999985</v>
      </c>
    </row>
    <row r="424" spans="1:21" x14ac:dyDescent="0.3">
      <c r="A424" s="2" t="s">
        <v>444</v>
      </c>
      <c r="B424" s="2" t="s">
        <v>11</v>
      </c>
      <c r="C424" s="2" t="s">
        <v>12</v>
      </c>
      <c r="D424" s="2" t="s">
        <v>6</v>
      </c>
      <c r="E424" s="2" t="s">
        <v>7</v>
      </c>
      <c r="F424" s="2" t="s">
        <v>32</v>
      </c>
      <c r="G424" s="3">
        <v>97.21</v>
      </c>
      <c r="H424" s="5">
        <v>10</v>
      </c>
      <c r="I424" s="3">
        <v>48.61</v>
      </c>
      <c r="J424" s="3">
        <v>1020.71</v>
      </c>
      <c r="K424" s="1">
        <v>43504</v>
      </c>
      <c r="L424" s="5">
        <f>YEAR(sales[[#This Row],[date]])</f>
        <v>2019</v>
      </c>
      <c r="M424" s="5" t="str">
        <f>TEXT(sales[[#This Row],[date]], "MMM")</f>
        <v>Feb</v>
      </c>
      <c r="N424" s="5" t="str">
        <f>TEXT(sales[[#This Row],[date]], "ddd")</f>
        <v>Fri</v>
      </c>
      <c r="O424" s="6">
        <v>0.54166666666666663</v>
      </c>
      <c r="P424" s="2" t="s">
        <v>19</v>
      </c>
      <c r="Q424" s="3">
        <v>972.1</v>
      </c>
      <c r="R424" s="7">
        <v>4.7600000000000003E-2</v>
      </c>
      <c r="S424" s="3">
        <v>48.61</v>
      </c>
      <c r="T424" s="4">
        <v>8.6999999999999993</v>
      </c>
      <c r="U424" s="3">
        <f>sales[[#This Row],[total]]-sales[[#This Row],[cogs]]</f>
        <v>48.610000000000014</v>
      </c>
    </row>
    <row r="425" spans="1:21" x14ac:dyDescent="0.3">
      <c r="A425" s="2" t="s">
        <v>445</v>
      </c>
      <c r="B425" s="2" t="s">
        <v>28</v>
      </c>
      <c r="C425" s="2" t="s">
        <v>29</v>
      </c>
      <c r="D425" s="2" t="s">
        <v>6</v>
      </c>
      <c r="E425" s="2" t="s">
        <v>17</v>
      </c>
      <c r="F425" s="2" t="s">
        <v>32</v>
      </c>
      <c r="G425" s="3">
        <v>25.42</v>
      </c>
      <c r="H425" s="5">
        <v>8</v>
      </c>
      <c r="I425" s="3">
        <v>10.17</v>
      </c>
      <c r="J425" s="3">
        <v>213.53</v>
      </c>
      <c r="K425" s="1">
        <v>43543</v>
      </c>
      <c r="L425" s="5">
        <f>YEAR(sales[[#This Row],[date]])</f>
        <v>2019</v>
      </c>
      <c r="M425" s="5" t="str">
        <f>TEXT(sales[[#This Row],[date]], "MMM")</f>
        <v>Mar</v>
      </c>
      <c r="N425" s="5" t="str">
        <f>TEXT(sales[[#This Row],[date]], "ddd")</f>
        <v>Tue</v>
      </c>
      <c r="O425" s="6">
        <v>0.8208333333333333</v>
      </c>
      <c r="P425" s="2" t="s">
        <v>19</v>
      </c>
      <c r="Q425" s="3">
        <v>203.36</v>
      </c>
      <c r="R425" s="7">
        <v>4.7600000000000003E-2</v>
      </c>
      <c r="S425" s="3">
        <v>10.17</v>
      </c>
      <c r="T425" s="4">
        <v>6.7</v>
      </c>
      <c r="U425" s="3">
        <f>sales[[#This Row],[total]]-sales[[#This Row],[cogs]]</f>
        <v>10.169999999999987</v>
      </c>
    </row>
    <row r="426" spans="1:21" x14ac:dyDescent="0.3">
      <c r="A426" s="2" t="s">
        <v>446</v>
      </c>
      <c r="B426" s="2" t="s">
        <v>11</v>
      </c>
      <c r="C426" s="2" t="s">
        <v>12</v>
      </c>
      <c r="D426" s="2" t="s">
        <v>13</v>
      </c>
      <c r="E426" s="2" t="s">
        <v>17</v>
      </c>
      <c r="F426" s="2" t="s">
        <v>32</v>
      </c>
      <c r="G426" s="3">
        <v>16.28</v>
      </c>
      <c r="H426" s="5">
        <v>1</v>
      </c>
      <c r="I426" s="3">
        <v>0.81</v>
      </c>
      <c r="J426" s="3">
        <v>17.09</v>
      </c>
      <c r="K426" s="1">
        <v>43533</v>
      </c>
      <c r="L426" s="5">
        <f>YEAR(sales[[#This Row],[date]])</f>
        <v>2019</v>
      </c>
      <c r="M426" s="5" t="str">
        <f>TEXT(sales[[#This Row],[date]], "MMM")</f>
        <v>Mar</v>
      </c>
      <c r="N426" s="5" t="str">
        <f>TEXT(sales[[#This Row],[date]], "ddd")</f>
        <v>Sat</v>
      </c>
      <c r="O426" s="6">
        <v>0.65</v>
      </c>
      <c r="P426" s="2" t="s">
        <v>15</v>
      </c>
      <c r="Q426" s="3">
        <v>16.28</v>
      </c>
      <c r="R426" s="7">
        <v>4.7600000000000003E-2</v>
      </c>
      <c r="S426" s="3">
        <v>0.81</v>
      </c>
      <c r="T426" s="4">
        <v>5</v>
      </c>
      <c r="U426" s="3">
        <f>sales[[#This Row],[total]]-sales[[#This Row],[cogs]]</f>
        <v>0.80999999999999872</v>
      </c>
    </row>
    <row r="427" spans="1:21" x14ac:dyDescent="0.3">
      <c r="A427" s="2" t="s">
        <v>447</v>
      </c>
      <c r="B427" s="2" t="s">
        <v>28</v>
      </c>
      <c r="C427" s="2" t="s">
        <v>29</v>
      </c>
      <c r="D427" s="2" t="s">
        <v>6</v>
      </c>
      <c r="E427" s="2" t="s">
        <v>17</v>
      </c>
      <c r="F427" s="2" t="s">
        <v>32</v>
      </c>
      <c r="G427" s="3">
        <v>40.61</v>
      </c>
      <c r="H427" s="5">
        <v>9</v>
      </c>
      <c r="I427" s="3">
        <v>18.27</v>
      </c>
      <c r="J427" s="3">
        <v>383.76</v>
      </c>
      <c r="K427" s="1">
        <v>43467</v>
      </c>
      <c r="L427" s="5">
        <f>YEAR(sales[[#This Row],[date]])</f>
        <v>2019</v>
      </c>
      <c r="M427" s="5" t="str">
        <f>TEXT(sales[[#This Row],[date]], "MMM")</f>
        <v>Jan</v>
      </c>
      <c r="N427" s="5" t="str">
        <f>TEXT(sales[[#This Row],[date]], "ddd")</f>
        <v>Wed</v>
      </c>
      <c r="O427" s="6">
        <v>0.56944444444444442</v>
      </c>
      <c r="P427" s="2" t="s">
        <v>15</v>
      </c>
      <c r="Q427" s="3">
        <v>365.49</v>
      </c>
      <c r="R427" s="7">
        <v>4.7600000000000003E-2</v>
      </c>
      <c r="S427" s="3">
        <v>18.27</v>
      </c>
      <c r="T427" s="4">
        <v>7</v>
      </c>
      <c r="U427" s="3">
        <f>sales[[#This Row],[total]]-sales[[#This Row],[cogs]]</f>
        <v>18.269999999999982</v>
      </c>
    </row>
    <row r="428" spans="1:21" x14ac:dyDescent="0.3">
      <c r="A428" s="2" t="s">
        <v>448</v>
      </c>
      <c r="B428" s="2" t="s">
        <v>4</v>
      </c>
      <c r="C428" s="2" t="s">
        <v>5</v>
      </c>
      <c r="D428" s="2" t="s">
        <v>6</v>
      </c>
      <c r="E428" s="2" t="s">
        <v>17</v>
      </c>
      <c r="F428" s="2" t="s">
        <v>8</v>
      </c>
      <c r="G428" s="3">
        <v>53.17</v>
      </c>
      <c r="H428" s="5">
        <v>7</v>
      </c>
      <c r="I428" s="3">
        <v>18.61</v>
      </c>
      <c r="J428" s="3">
        <v>390.8</v>
      </c>
      <c r="K428" s="1">
        <v>43486</v>
      </c>
      <c r="L428" s="5">
        <f>YEAR(sales[[#This Row],[date]])</f>
        <v>2019</v>
      </c>
      <c r="M428" s="5" t="str">
        <f>TEXT(sales[[#This Row],[date]], "MMM")</f>
        <v>Jan</v>
      </c>
      <c r="N428" s="5" t="str">
        <f>TEXT(sales[[#This Row],[date]], "ddd")</f>
        <v>Mon</v>
      </c>
      <c r="O428" s="6">
        <v>0.75069444444444444</v>
      </c>
      <c r="P428" s="2" t="s">
        <v>15</v>
      </c>
      <c r="Q428" s="3">
        <v>372.19</v>
      </c>
      <c r="R428" s="7">
        <v>4.7600000000000003E-2</v>
      </c>
      <c r="S428" s="3">
        <v>18.61</v>
      </c>
      <c r="T428" s="4">
        <v>8.9</v>
      </c>
      <c r="U428" s="3">
        <f>sales[[#This Row],[total]]-sales[[#This Row],[cogs]]</f>
        <v>18.610000000000014</v>
      </c>
    </row>
    <row r="429" spans="1:21" x14ac:dyDescent="0.3">
      <c r="A429" s="2" t="s">
        <v>449</v>
      </c>
      <c r="B429" s="2" t="s">
        <v>28</v>
      </c>
      <c r="C429" s="2" t="s">
        <v>29</v>
      </c>
      <c r="D429" s="2" t="s">
        <v>6</v>
      </c>
      <c r="E429" s="2" t="s">
        <v>7</v>
      </c>
      <c r="F429" s="2" t="s">
        <v>30</v>
      </c>
      <c r="G429" s="3">
        <v>20.87</v>
      </c>
      <c r="H429" s="5">
        <v>3</v>
      </c>
      <c r="I429" s="3">
        <v>3.13</v>
      </c>
      <c r="J429" s="3">
        <v>65.739999999999995</v>
      </c>
      <c r="K429" s="1">
        <v>43544</v>
      </c>
      <c r="L429" s="5">
        <f>YEAR(sales[[#This Row],[date]])</f>
        <v>2019</v>
      </c>
      <c r="M429" s="5" t="str">
        <f>TEXT(sales[[#This Row],[date]], "MMM")</f>
        <v>Mar</v>
      </c>
      <c r="N429" s="5" t="str">
        <f>TEXT(sales[[#This Row],[date]], "ddd")</f>
        <v>Wed</v>
      </c>
      <c r="O429" s="6">
        <v>0.57847222222222228</v>
      </c>
      <c r="P429" s="2" t="s">
        <v>19</v>
      </c>
      <c r="Q429" s="3">
        <v>62.61</v>
      </c>
      <c r="R429" s="7">
        <v>4.7600000000000003E-2</v>
      </c>
      <c r="S429" s="3">
        <v>3.13</v>
      </c>
      <c r="T429" s="4">
        <v>8</v>
      </c>
      <c r="U429" s="3">
        <f>sales[[#This Row],[total]]-sales[[#This Row],[cogs]]</f>
        <v>3.1299999999999955</v>
      </c>
    </row>
    <row r="430" spans="1:21" x14ac:dyDescent="0.3">
      <c r="A430" s="2" t="s">
        <v>450</v>
      </c>
      <c r="B430" s="2" t="s">
        <v>28</v>
      </c>
      <c r="C430" s="2" t="s">
        <v>29</v>
      </c>
      <c r="D430" s="2" t="s">
        <v>13</v>
      </c>
      <c r="E430" s="2" t="s">
        <v>17</v>
      </c>
      <c r="F430" s="2" t="s">
        <v>22</v>
      </c>
      <c r="G430" s="3">
        <v>67.27</v>
      </c>
      <c r="H430" s="5">
        <v>5</v>
      </c>
      <c r="I430" s="3">
        <v>16.82</v>
      </c>
      <c r="J430" s="3">
        <v>353.17</v>
      </c>
      <c r="K430" s="1">
        <v>43523</v>
      </c>
      <c r="L430" s="5">
        <f>YEAR(sales[[#This Row],[date]])</f>
        <v>2019</v>
      </c>
      <c r="M430" s="5" t="str">
        <f>TEXT(sales[[#This Row],[date]], "MMM")</f>
        <v>Feb</v>
      </c>
      <c r="N430" s="5" t="str">
        <f>TEXT(sales[[#This Row],[date]], "ddd")</f>
        <v>Wed</v>
      </c>
      <c r="O430" s="6">
        <v>0.7270833333333333</v>
      </c>
      <c r="P430" s="2" t="s">
        <v>15</v>
      </c>
      <c r="Q430" s="3">
        <v>336.35</v>
      </c>
      <c r="R430" s="7">
        <v>4.7600000000000003E-2</v>
      </c>
      <c r="S430" s="3">
        <v>16.82</v>
      </c>
      <c r="T430" s="4">
        <v>6.9</v>
      </c>
      <c r="U430" s="3">
        <f>sales[[#This Row],[total]]-sales[[#This Row],[cogs]]</f>
        <v>16.819999999999993</v>
      </c>
    </row>
    <row r="431" spans="1:21" x14ac:dyDescent="0.3">
      <c r="A431" s="2" t="s">
        <v>451</v>
      </c>
      <c r="B431" s="2" t="s">
        <v>4</v>
      </c>
      <c r="C431" s="2" t="s">
        <v>5</v>
      </c>
      <c r="D431" s="2" t="s">
        <v>6</v>
      </c>
      <c r="E431" s="2" t="s">
        <v>7</v>
      </c>
      <c r="F431" s="2" t="s">
        <v>18</v>
      </c>
      <c r="G431" s="3">
        <v>90.65</v>
      </c>
      <c r="H431" s="5">
        <v>10</v>
      </c>
      <c r="I431" s="3">
        <v>45.33</v>
      </c>
      <c r="J431" s="3">
        <v>951.83</v>
      </c>
      <c r="K431" s="1">
        <v>43532</v>
      </c>
      <c r="L431" s="5">
        <f>YEAR(sales[[#This Row],[date]])</f>
        <v>2019</v>
      </c>
      <c r="M431" s="5" t="str">
        <f>TEXT(sales[[#This Row],[date]], "MMM")</f>
        <v>Mar</v>
      </c>
      <c r="N431" s="5" t="str">
        <f>TEXT(sales[[#This Row],[date]], "ddd")</f>
        <v>Fri</v>
      </c>
      <c r="O431" s="6">
        <v>0.45347222222222222</v>
      </c>
      <c r="P431" s="2" t="s">
        <v>9</v>
      </c>
      <c r="Q431" s="3">
        <v>906.5</v>
      </c>
      <c r="R431" s="7">
        <v>4.7600000000000003E-2</v>
      </c>
      <c r="S431" s="3">
        <v>45.33</v>
      </c>
      <c r="T431" s="4">
        <v>7.3</v>
      </c>
      <c r="U431" s="3">
        <f>sales[[#This Row],[total]]-sales[[#This Row],[cogs]]</f>
        <v>45.330000000000041</v>
      </c>
    </row>
    <row r="432" spans="1:21" x14ac:dyDescent="0.3">
      <c r="A432" s="2" t="s">
        <v>452</v>
      </c>
      <c r="B432" s="2" t="s">
        <v>28</v>
      </c>
      <c r="C432" s="2" t="s">
        <v>29</v>
      </c>
      <c r="D432" s="2" t="s">
        <v>13</v>
      </c>
      <c r="E432" s="2" t="s">
        <v>17</v>
      </c>
      <c r="F432" s="2" t="s">
        <v>32</v>
      </c>
      <c r="G432" s="3">
        <v>69.08</v>
      </c>
      <c r="H432" s="5">
        <v>2</v>
      </c>
      <c r="I432" s="3">
        <v>6.91</v>
      </c>
      <c r="J432" s="3">
        <v>145.07</v>
      </c>
      <c r="K432" s="1">
        <v>43496</v>
      </c>
      <c r="L432" s="5">
        <f>YEAR(sales[[#This Row],[date]])</f>
        <v>2019</v>
      </c>
      <c r="M432" s="5" t="str">
        <f>TEXT(sales[[#This Row],[date]], "MMM")</f>
        <v>Jan</v>
      </c>
      <c r="N432" s="5" t="str">
        <f>TEXT(sales[[#This Row],[date]], "ddd")</f>
        <v>Thu</v>
      </c>
      <c r="O432" s="6">
        <v>0.82499999999999996</v>
      </c>
      <c r="P432" s="2" t="s">
        <v>19</v>
      </c>
      <c r="Q432" s="3">
        <v>138.16</v>
      </c>
      <c r="R432" s="7">
        <v>4.7600000000000003E-2</v>
      </c>
      <c r="S432" s="3">
        <v>6.91</v>
      </c>
      <c r="T432" s="4">
        <v>6.9</v>
      </c>
      <c r="U432" s="3">
        <f>sales[[#This Row],[total]]-sales[[#This Row],[cogs]]</f>
        <v>6.9099999999999966</v>
      </c>
    </row>
    <row r="433" spans="1:21" x14ac:dyDescent="0.3">
      <c r="A433" s="2" t="s">
        <v>453</v>
      </c>
      <c r="B433" s="2" t="s">
        <v>11</v>
      </c>
      <c r="C433" s="2" t="s">
        <v>12</v>
      </c>
      <c r="D433" s="2" t="s">
        <v>13</v>
      </c>
      <c r="E433" s="2" t="s">
        <v>17</v>
      </c>
      <c r="F433" s="2" t="s">
        <v>30</v>
      </c>
      <c r="G433" s="3">
        <v>43.27</v>
      </c>
      <c r="H433" s="5">
        <v>2</v>
      </c>
      <c r="I433" s="3">
        <v>4.33</v>
      </c>
      <c r="J433" s="3">
        <v>90.87</v>
      </c>
      <c r="K433" s="1">
        <v>43532</v>
      </c>
      <c r="L433" s="5">
        <f>YEAR(sales[[#This Row],[date]])</f>
        <v>2019</v>
      </c>
      <c r="M433" s="5" t="str">
        <f>TEXT(sales[[#This Row],[date]], "MMM")</f>
        <v>Mar</v>
      </c>
      <c r="N433" s="5" t="str">
        <f>TEXT(sales[[#This Row],[date]], "ddd")</f>
        <v>Fri</v>
      </c>
      <c r="O433" s="6">
        <v>0.70347222222222228</v>
      </c>
      <c r="P433" s="2" t="s">
        <v>9</v>
      </c>
      <c r="Q433" s="3">
        <v>86.54</v>
      </c>
      <c r="R433" s="7">
        <v>4.7600000000000003E-2</v>
      </c>
      <c r="S433" s="3">
        <v>4.33</v>
      </c>
      <c r="T433" s="4">
        <v>5.7</v>
      </c>
      <c r="U433" s="3">
        <f>sales[[#This Row],[total]]-sales[[#This Row],[cogs]]</f>
        <v>4.3299999999999983</v>
      </c>
    </row>
    <row r="434" spans="1:21" x14ac:dyDescent="0.3">
      <c r="A434" s="2" t="s">
        <v>454</v>
      </c>
      <c r="B434" s="2" t="s">
        <v>4</v>
      </c>
      <c r="C434" s="2" t="s">
        <v>5</v>
      </c>
      <c r="D434" s="2" t="s">
        <v>13</v>
      </c>
      <c r="E434" s="2" t="s">
        <v>7</v>
      </c>
      <c r="F434" s="2" t="s">
        <v>14</v>
      </c>
      <c r="G434" s="3">
        <v>23.46</v>
      </c>
      <c r="H434" s="5">
        <v>6</v>
      </c>
      <c r="I434" s="3">
        <v>7.04</v>
      </c>
      <c r="J434" s="3">
        <v>147.80000000000001</v>
      </c>
      <c r="K434" s="1">
        <v>43478</v>
      </c>
      <c r="L434" s="5">
        <f>YEAR(sales[[#This Row],[date]])</f>
        <v>2019</v>
      </c>
      <c r="M434" s="5" t="str">
        <f>TEXT(sales[[#This Row],[date]], "MMM")</f>
        <v>Jan</v>
      </c>
      <c r="N434" s="5" t="str">
        <f>TEXT(sales[[#This Row],[date]], "ddd")</f>
        <v>Sun</v>
      </c>
      <c r="O434" s="6">
        <v>0.80138888888888893</v>
      </c>
      <c r="P434" s="2" t="s">
        <v>9</v>
      </c>
      <c r="Q434" s="3">
        <v>140.76</v>
      </c>
      <c r="R434" s="7">
        <v>4.7600000000000003E-2</v>
      </c>
      <c r="S434" s="3">
        <v>7.04</v>
      </c>
      <c r="T434" s="4">
        <v>6.4</v>
      </c>
      <c r="U434" s="3">
        <f>sales[[#This Row],[total]]-sales[[#This Row],[cogs]]</f>
        <v>7.0400000000000205</v>
      </c>
    </row>
    <row r="435" spans="1:21" x14ac:dyDescent="0.3">
      <c r="A435" s="2" t="s">
        <v>455</v>
      </c>
      <c r="B435" s="2" t="s">
        <v>28</v>
      </c>
      <c r="C435" s="2" t="s">
        <v>29</v>
      </c>
      <c r="D435" s="2" t="s">
        <v>13</v>
      </c>
      <c r="E435" s="2" t="s">
        <v>17</v>
      </c>
      <c r="F435" s="2" t="s">
        <v>32</v>
      </c>
      <c r="G435" s="3">
        <v>95.54</v>
      </c>
      <c r="H435" s="5">
        <v>7</v>
      </c>
      <c r="I435" s="3">
        <v>33.44</v>
      </c>
      <c r="J435" s="3">
        <v>702.22</v>
      </c>
      <c r="K435" s="1">
        <v>43533</v>
      </c>
      <c r="L435" s="5">
        <f>YEAR(sales[[#This Row],[date]])</f>
        <v>2019</v>
      </c>
      <c r="M435" s="5" t="str">
        <f>TEXT(sales[[#This Row],[date]], "MMM")</f>
        <v>Mar</v>
      </c>
      <c r="N435" s="5" t="str">
        <f>TEXT(sales[[#This Row],[date]], "ddd")</f>
        <v>Sat</v>
      </c>
      <c r="O435" s="6">
        <v>0.60833333333333328</v>
      </c>
      <c r="P435" s="2" t="s">
        <v>19</v>
      </c>
      <c r="Q435" s="3">
        <v>668.78</v>
      </c>
      <c r="R435" s="7">
        <v>4.7600000000000003E-2</v>
      </c>
      <c r="S435" s="3">
        <v>33.44</v>
      </c>
      <c r="T435" s="4">
        <v>9.6</v>
      </c>
      <c r="U435" s="3">
        <f>sales[[#This Row],[total]]-sales[[#This Row],[cogs]]</f>
        <v>33.440000000000055</v>
      </c>
    </row>
    <row r="436" spans="1:21" x14ac:dyDescent="0.3">
      <c r="A436" s="2" t="s">
        <v>456</v>
      </c>
      <c r="B436" s="2" t="s">
        <v>28</v>
      </c>
      <c r="C436" s="2" t="s">
        <v>29</v>
      </c>
      <c r="D436" s="2" t="s">
        <v>13</v>
      </c>
      <c r="E436" s="2" t="s">
        <v>7</v>
      </c>
      <c r="F436" s="2" t="s">
        <v>32</v>
      </c>
      <c r="G436" s="3">
        <v>47.44</v>
      </c>
      <c r="H436" s="5">
        <v>1</v>
      </c>
      <c r="I436" s="3">
        <v>2.37</v>
      </c>
      <c r="J436" s="3">
        <v>49.81</v>
      </c>
      <c r="K436" s="1">
        <v>43518</v>
      </c>
      <c r="L436" s="5">
        <f>YEAR(sales[[#This Row],[date]])</f>
        <v>2019</v>
      </c>
      <c r="M436" s="5" t="str">
        <f>TEXT(sales[[#This Row],[date]], "MMM")</f>
        <v>Feb</v>
      </c>
      <c r="N436" s="5" t="str">
        <f>TEXT(sales[[#This Row],[date]], "ddd")</f>
        <v>Fri</v>
      </c>
      <c r="O436" s="6">
        <v>0.7631944444444444</v>
      </c>
      <c r="P436" s="2" t="s">
        <v>19</v>
      </c>
      <c r="Q436" s="3">
        <v>47.44</v>
      </c>
      <c r="R436" s="7">
        <v>4.7600000000000003E-2</v>
      </c>
      <c r="S436" s="3">
        <v>2.37</v>
      </c>
      <c r="T436" s="4">
        <v>6.8</v>
      </c>
      <c r="U436" s="3">
        <f>sales[[#This Row],[total]]-sales[[#This Row],[cogs]]</f>
        <v>2.3700000000000045</v>
      </c>
    </row>
    <row r="437" spans="1:21" x14ac:dyDescent="0.3">
      <c r="A437" s="2" t="s">
        <v>457</v>
      </c>
      <c r="B437" s="2" t="s">
        <v>11</v>
      </c>
      <c r="C437" s="2" t="s">
        <v>12</v>
      </c>
      <c r="D437" s="2" t="s">
        <v>13</v>
      </c>
      <c r="E437" s="2" t="s">
        <v>17</v>
      </c>
      <c r="F437" s="2" t="s">
        <v>22</v>
      </c>
      <c r="G437" s="3">
        <v>99.24</v>
      </c>
      <c r="H437" s="5">
        <v>9</v>
      </c>
      <c r="I437" s="3">
        <v>44.66</v>
      </c>
      <c r="J437" s="3">
        <v>937.82</v>
      </c>
      <c r="K437" s="1">
        <v>43543</v>
      </c>
      <c r="L437" s="5">
        <f>YEAR(sales[[#This Row],[date]])</f>
        <v>2019</v>
      </c>
      <c r="M437" s="5" t="str">
        <f>TEXT(sales[[#This Row],[date]], "MMM")</f>
        <v>Mar</v>
      </c>
      <c r="N437" s="5" t="str">
        <f>TEXT(sales[[#This Row],[date]], "ddd")</f>
        <v>Tue</v>
      </c>
      <c r="O437" s="6">
        <v>0.79791666666666672</v>
      </c>
      <c r="P437" s="2" t="s">
        <v>9</v>
      </c>
      <c r="Q437" s="3">
        <v>893.16</v>
      </c>
      <c r="R437" s="7">
        <v>4.7600000000000003E-2</v>
      </c>
      <c r="S437" s="3">
        <v>44.66</v>
      </c>
      <c r="T437" s="4">
        <v>9</v>
      </c>
      <c r="U437" s="3">
        <f>sales[[#This Row],[total]]-sales[[#This Row],[cogs]]</f>
        <v>44.660000000000082</v>
      </c>
    </row>
    <row r="438" spans="1:21" x14ac:dyDescent="0.3">
      <c r="A438" s="2" t="s">
        <v>458</v>
      </c>
      <c r="B438" s="2" t="s">
        <v>11</v>
      </c>
      <c r="C438" s="2" t="s">
        <v>12</v>
      </c>
      <c r="D438" s="2" t="s">
        <v>6</v>
      </c>
      <c r="E438" s="2" t="s">
        <v>17</v>
      </c>
      <c r="F438" s="2" t="s">
        <v>22</v>
      </c>
      <c r="G438" s="3">
        <v>82.93</v>
      </c>
      <c r="H438" s="5">
        <v>4</v>
      </c>
      <c r="I438" s="3">
        <v>16.59</v>
      </c>
      <c r="J438" s="3">
        <v>348.31</v>
      </c>
      <c r="K438" s="1">
        <v>43485</v>
      </c>
      <c r="L438" s="5">
        <f>YEAR(sales[[#This Row],[date]])</f>
        <v>2019</v>
      </c>
      <c r="M438" s="5" t="str">
        <f>TEXT(sales[[#This Row],[date]], "MMM")</f>
        <v>Jan</v>
      </c>
      <c r="N438" s="5" t="str">
        <f>TEXT(sales[[#This Row],[date]], "ddd")</f>
        <v>Sun</v>
      </c>
      <c r="O438" s="6">
        <v>0.70208333333333328</v>
      </c>
      <c r="P438" s="2" t="s">
        <v>9</v>
      </c>
      <c r="Q438" s="3">
        <v>331.72</v>
      </c>
      <c r="R438" s="7">
        <v>4.7600000000000003E-2</v>
      </c>
      <c r="S438" s="3">
        <v>16.59</v>
      </c>
      <c r="T438" s="4">
        <v>9.6</v>
      </c>
      <c r="U438" s="3">
        <f>sales[[#This Row],[total]]-sales[[#This Row],[cogs]]</f>
        <v>16.589999999999975</v>
      </c>
    </row>
    <row r="439" spans="1:21" x14ac:dyDescent="0.3">
      <c r="A439" s="2" t="s">
        <v>459</v>
      </c>
      <c r="B439" s="2" t="s">
        <v>4</v>
      </c>
      <c r="C439" s="2" t="s">
        <v>5</v>
      </c>
      <c r="D439" s="2" t="s">
        <v>13</v>
      </c>
      <c r="E439" s="2" t="s">
        <v>17</v>
      </c>
      <c r="F439" s="2" t="s">
        <v>18</v>
      </c>
      <c r="G439" s="3">
        <v>33.99</v>
      </c>
      <c r="H439" s="5">
        <v>6</v>
      </c>
      <c r="I439" s="3">
        <v>10.199999999999999</v>
      </c>
      <c r="J439" s="3">
        <v>214.14</v>
      </c>
      <c r="K439" s="1">
        <v>43532</v>
      </c>
      <c r="L439" s="5">
        <f>YEAR(sales[[#This Row],[date]])</f>
        <v>2019</v>
      </c>
      <c r="M439" s="5" t="str">
        <f>TEXT(sales[[#This Row],[date]], "MMM")</f>
        <v>Mar</v>
      </c>
      <c r="N439" s="5" t="str">
        <f>TEXT(sales[[#This Row],[date]], "ddd")</f>
        <v>Fri</v>
      </c>
      <c r="O439" s="6">
        <v>0.65069444444444446</v>
      </c>
      <c r="P439" s="2" t="s">
        <v>19</v>
      </c>
      <c r="Q439" s="3">
        <v>203.94</v>
      </c>
      <c r="R439" s="7">
        <v>4.7600000000000003E-2</v>
      </c>
      <c r="S439" s="3">
        <v>10.199999999999999</v>
      </c>
      <c r="T439" s="4">
        <v>7.7</v>
      </c>
      <c r="U439" s="3">
        <f>sales[[#This Row],[total]]-sales[[#This Row],[cogs]]</f>
        <v>10.199999999999989</v>
      </c>
    </row>
    <row r="440" spans="1:21" x14ac:dyDescent="0.3">
      <c r="A440" s="2" t="s">
        <v>460</v>
      </c>
      <c r="B440" s="2" t="s">
        <v>11</v>
      </c>
      <c r="C440" s="2" t="s">
        <v>12</v>
      </c>
      <c r="D440" s="2" t="s">
        <v>6</v>
      </c>
      <c r="E440" s="2" t="s">
        <v>17</v>
      </c>
      <c r="F440" s="2" t="s">
        <v>30</v>
      </c>
      <c r="G440" s="3">
        <v>17.04</v>
      </c>
      <c r="H440" s="5">
        <v>4</v>
      </c>
      <c r="I440" s="3">
        <v>3.41</v>
      </c>
      <c r="J440" s="3">
        <v>71.569999999999993</v>
      </c>
      <c r="K440" s="1">
        <v>43532</v>
      </c>
      <c r="L440" s="5">
        <f>YEAR(sales[[#This Row],[date]])</f>
        <v>2019</v>
      </c>
      <c r="M440" s="5" t="str">
        <f>TEXT(sales[[#This Row],[date]], "MMM")</f>
        <v>Mar</v>
      </c>
      <c r="N440" s="5" t="str">
        <f>TEXT(sales[[#This Row],[date]], "ddd")</f>
        <v>Fri</v>
      </c>
      <c r="O440" s="6">
        <v>0.84375</v>
      </c>
      <c r="P440" s="2" t="s">
        <v>9</v>
      </c>
      <c r="Q440" s="3">
        <v>68.16</v>
      </c>
      <c r="R440" s="7">
        <v>4.7600000000000003E-2</v>
      </c>
      <c r="S440" s="3">
        <v>3.41</v>
      </c>
      <c r="T440" s="4">
        <v>7</v>
      </c>
      <c r="U440" s="3">
        <f>sales[[#This Row],[total]]-sales[[#This Row],[cogs]]</f>
        <v>3.4099999999999966</v>
      </c>
    </row>
    <row r="441" spans="1:21" x14ac:dyDescent="0.3">
      <c r="A441" s="2" t="s">
        <v>461</v>
      </c>
      <c r="B441" s="2" t="s">
        <v>11</v>
      </c>
      <c r="C441" s="2" t="s">
        <v>12</v>
      </c>
      <c r="D441" s="2" t="s">
        <v>13</v>
      </c>
      <c r="E441" s="2" t="s">
        <v>7</v>
      </c>
      <c r="F441" s="2" t="s">
        <v>14</v>
      </c>
      <c r="G441" s="3">
        <v>40.86</v>
      </c>
      <c r="H441" s="5">
        <v>8</v>
      </c>
      <c r="I441" s="3">
        <v>16.34</v>
      </c>
      <c r="J441" s="3">
        <v>343.22</v>
      </c>
      <c r="K441" s="1">
        <v>43503</v>
      </c>
      <c r="L441" s="5">
        <f>YEAR(sales[[#This Row],[date]])</f>
        <v>2019</v>
      </c>
      <c r="M441" s="5" t="str">
        <f>TEXT(sales[[#This Row],[date]], "MMM")</f>
        <v>Feb</v>
      </c>
      <c r="N441" s="5" t="str">
        <f>TEXT(sales[[#This Row],[date]], "ddd")</f>
        <v>Thu</v>
      </c>
      <c r="O441" s="6">
        <v>0.60972222222222228</v>
      </c>
      <c r="P441" s="2" t="s">
        <v>19</v>
      </c>
      <c r="Q441" s="3">
        <v>326.88</v>
      </c>
      <c r="R441" s="7">
        <v>4.7600000000000003E-2</v>
      </c>
      <c r="S441" s="3">
        <v>16.34</v>
      </c>
      <c r="T441" s="4">
        <v>6.5</v>
      </c>
      <c r="U441" s="3">
        <f>sales[[#This Row],[total]]-sales[[#This Row],[cogs]]</f>
        <v>16.340000000000032</v>
      </c>
    </row>
    <row r="442" spans="1:21" x14ac:dyDescent="0.3">
      <c r="A442" s="2" t="s">
        <v>462</v>
      </c>
      <c r="B442" s="2" t="s">
        <v>11</v>
      </c>
      <c r="C442" s="2" t="s">
        <v>12</v>
      </c>
      <c r="D442" s="2" t="s">
        <v>6</v>
      </c>
      <c r="E442" s="2" t="s">
        <v>17</v>
      </c>
      <c r="F442" s="2" t="s">
        <v>30</v>
      </c>
      <c r="G442" s="3">
        <v>17.440000000000001</v>
      </c>
      <c r="H442" s="5">
        <v>5</v>
      </c>
      <c r="I442" s="3">
        <v>4.3600000000000003</v>
      </c>
      <c r="J442" s="3">
        <v>91.56</v>
      </c>
      <c r="K442" s="1">
        <v>43480</v>
      </c>
      <c r="L442" s="5">
        <f>YEAR(sales[[#This Row],[date]])</f>
        <v>2019</v>
      </c>
      <c r="M442" s="5" t="str">
        <f>TEXT(sales[[#This Row],[date]], "MMM")</f>
        <v>Jan</v>
      </c>
      <c r="N442" s="5" t="str">
        <f>TEXT(sales[[#This Row],[date]], "ddd")</f>
        <v>Tue</v>
      </c>
      <c r="O442" s="6">
        <v>0.80902777777777779</v>
      </c>
      <c r="P442" s="2" t="s">
        <v>15</v>
      </c>
      <c r="Q442" s="3">
        <v>87.2</v>
      </c>
      <c r="R442" s="7">
        <v>4.7600000000000003E-2</v>
      </c>
      <c r="S442" s="3">
        <v>4.3600000000000003</v>
      </c>
      <c r="T442" s="4">
        <v>8.1</v>
      </c>
      <c r="U442" s="3">
        <f>sales[[#This Row],[total]]-sales[[#This Row],[cogs]]</f>
        <v>4.3599999999999994</v>
      </c>
    </row>
    <row r="443" spans="1:21" x14ac:dyDescent="0.3">
      <c r="A443" s="2" t="s">
        <v>463</v>
      </c>
      <c r="B443" s="2" t="s">
        <v>28</v>
      </c>
      <c r="C443" s="2" t="s">
        <v>29</v>
      </c>
      <c r="D443" s="2" t="s">
        <v>6</v>
      </c>
      <c r="E443" s="2" t="s">
        <v>7</v>
      </c>
      <c r="F443" s="2" t="s">
        <v>22</v>
      </c>
      <c r="G443" s="3">
        <v>88.43</v>
      </c>
      <c r="H443" s="5">
        <v>8</v>
      </c>
      <c r="I443" s="3">
        <v>35.369999999999997</v>
      </c>
      <c r="J443" s="3">
        <v>742.81</v>
      </c>
      <c r="K443" s="1">
        <v>43546</v>
      </c>
      <c r="L443" s="5">
        <f>YEAR(sales[[#This Row],[date]])</f>
        <v>2019</v>
      </c>
      <c r="M443" s="5" t="str">
        <f>TEXT(sales[[#This Row],[date]], "MMM")</f>
        <v>Mar</v>
      </c>
      <c r="N443" s="5" t="str">
        <f>TEXT(sales[[#This Row],[date]], "ddd")</f>
        <v>Fri</v>
      </c>
      <c r="O443" s="6">
        <v>0.81597222222222221</v>
      </c>
      <c r="P443" s="2" t="s">
        <v>19</v>
      </c>
      <c r="Q443" s="3">
        <v>707.44</v>
      </c>
      <c r="R443" s="7">
        <v>4.7600000000000003E-2</v>
      </c>
      <c r="S443" s="3">
        <v>35.369999999999997</v>
      </c>
      <c r="T443" s="4">
        <v>4.3</v>
      </c>
      <c r="U443" s="3">
        <f>sales[[#This Row],[total]]-sales[[#This Row],[cogs]]</f>
        <v>35.369999999999891</v>
      </c>
    </row>
    <row r="444" spans="1:21" x14ac:dyDescent="0.3">
      <c r="A444" s="2" t="s">
        <v>464</v>
      </c>
      <c r="B444" s="2" t="s">
        <v>4</v>
      </c>
      <c r="C444" s="2" t="s">
        <v>5</v>
      </c>
      <c r="D444" s="2" t="s">
        <v>6</v>
      </c>
      <c r="E444" s="2" t="s">
        <v>7</v>
      </c>
      <c r="F444" s="2" t="s">
        <v>18</v>
      </c>
      <c r="G444" s="3">
        <v>89.21</v>
      </c>
      <c r="H444" s="5">
        <v>9</v>
      </c>
      <c r="I444" s="3">
        <v>40.14</v>
      </c>
      <c r="J444" s="3">
        <v>843.03</v>
      </c>
      <c r="K444" s="1">
        <v>43480</v>
      </c>
      <c r="L444" s="5">
        <f>YEAR(sales[[#This Row],[date]])</f>
        <v>2019</v>
      </c>
      <c r="M444" s="5" t="str">
        <f>TEXT(sales[[#This Row],[date]], "MMM")</f>
        <v>Jan</v>
      </c>
      <c r="N444" s="5" t="str">
        <f>TEXT(sales[[#This Row],[date]], "ddd")</f>
        <v>Tue</v>
      </c>
      <c r="O444" s="6">
        <v>0.65416666666666667</v>
      </c>
      <c r="P444" s="2" t="s">
        <v>19</v>
      </c>
      <c r="Q444" s="3">
        <v>802.89</v>
      </c>
      <c r="R444" s="7">
        <v>4.7600000000000003E-2</v>
      </c>
      <c r="S444" s="3">
        <v>40.14</v>
      </c>
      <c r="T444" s="4">
        <v>6.5</v>
      </c>
      <c r="U444" s="3">
        <f>sales[[#This Row],[total]]-sales[[#This Row],[cogs]]</f>
        <v>40.139999999999986</v>
      </c>
    </row>
    <row r="445" spans="1:21" x14ac:dyDescent="0.3">
      <c r="A445" s="2" t="s">
        <v>465</v>
      </c>
      <c r="B445" s="2" t="s">
        <v>11</v>
      </c>
      <c r="C445" s="2" t="s">
        <v>12</v>
      </c>
      <c r="D445" s="2" t="s">
        <v>13</v>
      </c>
      <c r="E445" s="2" t="s">
        <v>17</v>
      </c>
      <c r="F445" s="2" t="s">
        <v>32</v>
      </c>
      <c r="G445" s="3">
        <v>12.78</v>
      </c>
      <c r="H445" s="5">
        <v>1</v>
      </c>
      <c r="I445" s="3">
        <v>0.64</v>
      </c>
      <c r="J445" s="3">
        <v>13.42</v>
      </c>
      <c r="K445" s="1">
        <v>43473</v>
      </c>
      <c r="L445" s="5">
        <f>YEAR(sales[[#This Row],[date]])</f>
        <v>2019</v>
      </c>
      <c r="M445" s="5" t="str">
        <f>TEXT(sales[[#This Row],[date]], "MMM")</f>
        <v>Jan</v>
      </c>
      <c r="N445" s="5" t="str">
        <f>TEXT(sales[[#This Row],[date]], "ddd")</f>
        <v>Tue</v>
      </c>
      <c r="O445" s="6">
        <v>0.59097222222222223</v>
      </c>
      <c r="P445" s="2" t="s">
        <v>9</v>
      </c>
      <c r="Q445" s="3">
        <v>12.78</v>
      </c>
      <c r="R445" s="7">
        <v>4.7600000000000003E-2</v>
      </c>
      <c r="S445" s="3">
        <v>0.64</v>
      </c>
      <c r="T445" s="4">
        <v>9.5</v>
      </c>
      <c r="U445" s="3">
        <f>sales[[#This Row],[total]]-sales[[#This Row],[cogs]]</f>
        <v>0.64000000000000057</v>
      </c>
    </row>
    <row r="446" spans="1:21" x14ac:dyDescent="0.3">
      <c r="A446" s="2" t="s">
        <v>466</v>
      </c>
      <c r="B446" s="2" t="s">
        <v>4</v>
      </c>
      <c r="C446" s="2" t="s">
        <v>5</v>
      </c>
      <c r="D446" s="2" t="s">
        <v>13</v>
      </c>
      <c r="E446" s="2" t="s">
        <v>7</v>
      </c>
      <c r="F446" s="2" t="s">
        <v>22</v>
      </c>
      <c r="G446" s="3">
        <v>19.100000000000001</v>
      </c>
      <c r="H446" s="5">
        <v>7</v>
      </c>
      <c r="I446" s="3">
        <v>6.69</v>
      </c>
      <c r="J446" s="3">
        <v>140.38999999999999</v>
      </c>
      <c r="K446" s="1">
        <v>43480</v>
      </c>
      <c r="L446" s="5">
        <f>YEAR(sales[[#This Row],[date]])</f>
        <v>2019</v>
      </c>
      <c r="M446" s="5" t="str">
        <f>TEXT(sales[[#This Row],[date]], "MMM")</f>
        <v>Jan</v>
      </c>
      <c r="N446" s="5" t="str">
        <f>TEXT(sales[[#This Row],[date]], "ddd")</f>
        <v>Tue</v>
      </c>
      <c r="O446" s="6">
        <v>0.4465277777777778</v>
      </c>
      <c r="P446" s="2" t="s">
        <v>15</v>
      </c>
      <c r="Q446" s="3">
        <v>133.69999999999999</v>
      </c>
      <c r="R446" s="7">
        <v>4.7600000000000003E-2</v>
      </c>
      <c r="S446" s="3">
        <v>6.69</v>
      </c>
      <c r="T446" s="4">
        <v>9.6999999999999993</v>
      </c>
      <c r="U446" s="3">
        <f>sales[[#This Row],[total]]-sales[[#This Row],[cogs]]</f>
        <v>6.6899999999999977</v>
      </c>
    </row>
    <row r="447" spans="1:21" x14ac:dyDescent="0.3">
      <c r="A447" s="2" t="s">
        <v>467</v>
      </c>
      <c r="B447" s="2" t="s">
        <v>28</v>
      </c>
      <c r="C447" s="2" t="s">
        <v>29</v>
      </c>
      <c r="D447" s="2" t="s">
        <v>6</v>
      </c>
      <c r="E447" s="2" t="s">
        <v>7</v>
      </c>
      <c r="F447" s="2" t="s">
        <v>8</v>
      </c>
      <c r="G447" s="3">
        <v>19.149999999999999</v>
      </c>
      <c r="H447" s="5">
        <v>1</v>
      </c>
      <c r="I447" s="3">
        <v>0.96</v>
      </c>
      <c r="J447" s="3">
        <v>20.11</v>
      </c>
      <c r="K447" s="1">
        <v>43493</v>
      </c>
      <c r="L447" s="5">
        <f>YEAR(sales[[#This Row],[date]])</f>
        <v>2019</v>
      </c>
      <c r="M447" s="5" t="str">
        <f>TEXT(sales[[#This Row],[date]], "MMM")</f>
        <v>Jan</v>
      </c>
      <c r="N447" s="5" t="str">
        <f>TEXT(sales[[#This Row],[date]], "ddd")</f>
        <v>Mon</v>
      </c>
      <c r="O447" s="6">
        <v>0.74861111111111112</v>
      </c>
      <c r="P447" s="2" t="s">
        <v>19</v>
      </c>
      <c r="Q447" s="3">
        <v>19.149999999999999</v>
      </c>
      <c r="R447" s="7">
        <v>4.7600000000000003E-2</v>
      </c>
      <c r="S447" s="3">
        <v>0.96</v>
      </c>
      <c r="T447" s="4">
        <v>9.5</v>
      </c>
      <c r="U447" s="3">
        <f>sales[[#This Row],[total]]-sales[[#This Row],[cogs]]</f>
        <v>0.96000000000000085</v>
      </c>
    </row>
    <row r="448" spans="1:21" x14ac:dyDescent="0.3">
      <c r="A448" s="2" t="s">
        <v>468</v>
      </c>
      <c r="B448" s="2" t="s">
        <v>11</v>
      </c>
      <c r="C448" s="2" t="s">
        <v>12</v>
      </c>
      <c r="D448" s="2" t="s">
        <v>6</v>
      </c>
      <c r="E448" s="2" t="s">
        <v>17</v>
      </c>
      <c r="F448" s="2" t="s">
        <v>30</v>
      </c>
      <c r="G448" s="3">
        <v>27.66</v>
      </c>
      <c r="H448" s="5">
        <v>10</v>
      </c>
      <c r="I448" s="3">
        <v>13.83</v>
      </c>
      <c r="J448" s="3">
        <v>290.43</v>
      </c>
      <c r="K448" s="1">
        <v>43510</v>
      </c>
      <c r="L448" s="5">
        <f>YEAR(sales[[#This Row],[date]])</f>
        <v>2019</v>
      </c>
      <c r="M448" s="5" t="str">
        <f>TEXT(sales[[#This Row],[date]], "MMM")</f>
        <v>Feb</v>
      </c>
      <c r="N448" s="5" t="str">
        <f>TEXT(sales[[#This Row],[date]], "ddd")</f>
        <v>Thu</v>
      </c>
      <c r="O448" s="6">
        <v>0.47638888888888886</v>
      </c>
      <c r="P448" s="2" t="s">
        <v>19</v>
      </c>
      <c r="Q448" s="3">
        <v>276.60000000000002</v>
      </c>
      <c r="R448" s="7">
        <v>4.7600000000000003E-2</v>
      </c>
      <c r="S448" s="3">
        <v>13.83</v>
      </c>
      <c r="T448" s="4">
        <v>8.9</v>
      </c>
      <c r="U448" s="3">
        <f>sales[[#This Row],[total]]-sales[[#This Row],[cogs]]</f>
        <v>13.829999999999984</v>
      </c>
    </row>
    <row r="449" spans="1:21" x14ac:dyDescent="0.3">
      <c r="A449" s="2" t="s">
        <v>469</v>
      </c>
      <c r="B449" s="2" t="s">
        <v>11</v>
      </c>
      <c r="C449" s="2" t="s">
        <v>12</v>
      </c>
      <c r="D449" s="2" t="s">
        <v>13</v>
      </c>
      <c r="E449" s="2" t="s">
        <v>17</v>
      </c>
      <c r="F449" s="2" t="s">
        <v>32</v>
      </c>
      <c r="G449" s="3">
        <v>45.74</v>
      </c>
      <c r="H449" s="5">
        <v>3</v>
      </c>
      <c r="I449" s="3">
        <v>6.86</v>
      </c>
      <c r="J449" s="3">
        <v>144.08000000000001</v>
      </c>
      <c r="K449" s="1">
        <v>43534</v>
      </c>
      <c r="L449" s="5">
        <f>YEAR(sales[[#This Row],[date]])</f>
        <v>2019</v>
      </c>
      <c r="M449" s="5" t="str">
        <f>TEXT(sales[[#This Row],[date]], "MMM")</f>
        <v>Mar</v>
      </c>
      <c r="N449" s="5" t="str">
        <f>TEXT(sales[[#This Row],[date]], "ddd")</f>
        <v>Sun</v>
      </c>
      <c r="O449" s="6">
        <v>0.73472222222222228</v>
      </c>
      <c r="P449" s="2" t="s">
        <v>19</v>
      </c>
      <c r="Q449" s="3">
        <v>137.22</v>
      </c>
      <c r="R449" s="7">
        <v>4.7600000000000003E-2</v>
      </c>
      <c r="S449" s="3">
        <v>6.86</v>
      </c>
      <c r="T449" s="4">
        <v>6.5</v>
      </c>
      <c r="U449" s="3">
        <f>sales[[#This Row],[total]]-sales[[#This Row],[cogs]]</f>
        <v>6.8600000000000136</v>
      </c>
    </row>
    <row r="450" spans="1:21" x14ac:dyDescent="0.3">
      <c r="A450" s="2" t="s">
        <v>470</v>
      </c>
      <c r="B450" s="2" t="s">
        <v>28</v>
      </c>
      <c r="C450" s="2" t="s">
        <v>29</v>
      </c>
      <c r="D450" s="2" t="s">
        <v>6</v>
      </c>
      <c r="E450" s="2" t="s">
        <v>7</v>
      </c>
      <c r="F450" s="2" t="s">
        <v>8</v>
      </c>
      <c r="G450" s="3">
        <v>27.07</v>
      </c>
      <c r="H450" s="5">
        <v>1</v>
      </c>
      <c r="I450" s="3">
        <v>1.35</v>
      </c>
      <c r="J450" s="3">
        <v>28.42</v>
      </c>
      <c r="K450" s="1">
        <v>43477</v>
      </c>
      <c r="L450" s="5">
        <f>YEAR(sales[[#This Row],[date]])</f>
        <v>2019</v>
      </c>
      <c r="M450" s="5" t="str">
        <f>TEXT(sales[[#This Row],[date]], "MMM")</f>
        <v>Jan</v>
      </c>
      <c r="N450" s="5" t="str">
        <f>TEXT(sales[[#This Row],[date]], "ddd")</f>
        <v>Sat</v>
      </c>
      <c r="O450" s="6">
        <v>0.83819444444444446</v>
      </c>
      <c r="P450" s="2" t="s">
        <v>19</v>
      </c>
      <c r="Q450" s="3">
        <v>27.07</v>
      </c>
      <c r="R450" s="7">
        <v>4.7600000000000003E-2</v>
      </c>
      <c r="S450" s="3">
        <v>1.35</v>
      </c>
      <c r="T450" s="4">
        <v>5.3</v>
      </c>
      <c r="U450" s="3">
        <f>sales[[#This Row],[total]]-sales[[#This Row],[cogs]]</f>
        <v>1.3500000000000014</v>
      </c>
    </row>
    <row r="451" spans="1:21" x14ac:dyDescent="0.3">
      <c r="A451" s="2" t="s">
        <v>471</v>
      </c>
      <c r="B451" s="2" t="s">
        <v>28</v>
      </c>
      <c r="C451" s="2" t="s">
        <v>29</v>
      </c>
      <c r="D451" s="2" t="s">
        <v>6</v>
      </c>
      <c r="E451" s="2" t="s">
        <v>7</v>
      </c>
      <c r="F451" s="2" t="s">
        <v>22</v>
      </c>
      <c r="G451" s="3">
        <v>39.119999999999997</v>
      </c>
      <c r="H451" s="5">
        <v>1</v>
      </c>
      <c r="I451" s="3">
        <v>1.96</v>
      </c>
      <c r="J451" s="3">
        <v>41.08</v>
      </c>
      <c r="K451" s="1">
        <v>43550</v>
      </c>
      <c r="L451" s="5">
        <f>YEAR(sales[[#This Row],[date]])</f>
        <v>2019</v>
      </c>
      <c r="M451" s="5" t="str">
        <f>TEXT(sales[[#This Row],[date]], "MMM")</f>
        <v>Mar</v>
      </c>
      <c r="N451" s="5" t="str">
        <f>TEXT(sales[[#This Row],[date]], "ddd")</f>
        <v>Tue</v>
      </c>
      <c r="O451" s="6">
        <v>0.4597222222222222</v>
      </c>
      <c r="P451" s="2" t="s">
        <v>19</v>
      </c>
      <c r="Q451" s="3">
        <v>39.119999999999997</v>
      </c>
      <c r="R451" s="7">
        <v>4.7600000000000003E-2</v>
      </c>
      <c r="S451" s="3">
        <v>1.96</v>
      </c>
      <c r="T451" s="4">
        <v>9.6</v>
      </c>
      <c r="U451" s="3">
        <f>sales[[#This Row],[total]]-sales[[#This Row],[cogs]]</f>
        <v>1.9600000000000009</v>
      </c>
    </row>
    <row r="452" spans="1:21" x14ac:dyDescent="0.3">
      <c r="A452" s="2" t="s">
        <v>472</v>
      </c>
      <c r="B452" s="2" t="s">
        <v>28</v>
      </c>
      <c r="C452" s="2" t="s">
        <v>29</v>
      </c>
      <c r="D452" s="2" t="s">
        <v>13</v>
      </c>
      <c r="E452" s="2" t="s">
        <v>7</v>
      </c>
      <c r="F452" s="2" t="s">
        <v>14</v>
      </c>
      <c r="G452" s="3">
        <v>74.709999999999994</v>
      </c>
      <c r="H452" s="5">
        <v>6</v>
      </c>
      <c r="I452" s="3">
        <v>22.41</v>
      </c>
      <c r="J452" s="3">
        <v>470.67</v>
      </c>
      <c r="K452" s="1">
        <v>43466</v>
      </c>
      <c r="L452" s="5">
        <f>YEAR(sales[[#This Row],[date]])</f>
        <v>2019</v>
      </c>
      <c r="M452" s="5" t="str">
        <f>TEXT(sales[[#This Row],[date]], "MMM")</f>
        <v>Jan</v>
      </c>
      <c r="N452" s="5" t="str">
        <f>TEXT(sales[[#This Row],[date]], "ddd")</f>
        <v>Tue</v>
      </c>
      <c r="O452" s="6">
        <v>0.79652777777777772</v>
      </c>
      <c r="P452" s="2" t="s">
        <v>15</v>
      </c>
      <c r="Q452" s="3">
        <v>448.26</v>
      </c>
      <c r="R452" s="7">
        <v>4.7600000000000003E-2</v>
      </c>
      <c r="S452" s="3">
        <v>22.41</v>
      </c>
      <c r="T452" s="4">
        <v>6.7</v>
      </c>
      <c r="U452" s="3">
        <f>sales[[#This Row],[total]]-sales[[#This Row],[cogs]]</f>
        <v>22.410000000000025</v>
      </c>
    </row>
    <row r="453" spans="1:21" x14ac:dyDescent="0.3">
      <c r="A453" s="2" t="s">
        <v>473</v>
      </c>
      <c r="B453" s="2" t="s">
        <v>28</v>
      </c>
      <c r="C453" s="2" t="s">
        <v>29</v>
      </c>
      <c r="D453" s="2" t="s">
        <v>13</v>
      </c>
      <c r="E453" s="2" t="s">
        <v>17</v>
      </c>
      <c r="F453" s="2" t="s">
        <v>14</v>
      </c>
      <c r="G453" s="3">
        <v>22.01</v>
      </c>
      <c r="H453" s="5">
        <v>6</v>
      </c>
      <c r="I453" s="3">
        <v>6.6</v>
      </c>
      <c r="J453" s="3">
        <v>138.66</v>
      </c>
      <c r="K453" s="1">
        <v>43467</v>
      </c>
      <c r="L453" s="5">
        <f>YEAR(sales[[#This Row],[date]])</f>
        <v>2019</v>
      </c>
      <c r="M453" s="5" t="str">
        <f>TEXT(sales[[#This Row],[date]], "MMM")</f>
        <v>Jan</v>
      </c>
      <c r="N453" s="5" t="str">
        <f>TEXT(sales[[#This Row],[date]], "ddd")</f>
        <v>Wed</v>
      </c>
      <c r="O453" s="6">
        <v>0.78472222222222221</v>
      </c>
      <c r="P453" s="2" t="s">
        <v>15</v>
      </c>
      <c r="Q453" s="3">
        <v>132.06</v>
      </c>
      <c r="R453" s="7">
        <v>4.7600000000000003E-2</v>
      </c>
      <c r="S453" s="3">
        <v>6.6</v>
      </c>
      <c r="T453" s="4">
        <v>7.6</v>
      </c>
      <c r="U453" s="3">
        <f>sales[[#This Row],[total]]-sales[[#This Row],[cogs]]</f>
        <v>6.5999999999999943</v>
      </c>
    </row>
    <row r="454" spans="1:21" x14ac:dyDescent="0.3">
      <c r="A454" s="2" t="s">
        <v>474</v>
      </c>
      <c r="B454" s="2" t="s">
        <v>4</v>
      </c>
      <c r="C454" s="2" t="s">
        <v>5</v>
      </c>
      <c r="D454" s="2" t="s">
        <v>13</v>
      </c>
      <c r="E454" s="2" t="s">
        <v>7</v>
      </c>
      <c r="F454" s="2" t="s">
        <v>30</v>
      </c>
      <c r="G454" s="3">
        <v>63.61</v>
      </c>
      <c r="H454" s="5">
        <v>5</v>
      </c>
      <c r="I454" s="3">
        <v>15.9</v>
      </c>
      <c r="J454" s="3">
        <v>333.95</v>
      </c>
      <c r="K454" s="1">
        <v>43540</v>
      </c>
      <c r="L454" s="5">
        <f>YEAR(sales[[#This Row],[date]])</f>
        <v>2019</v>
      </c>
      <c r="M454" s="5" t="str">
        <f>TEXT(sales[[#This Row],[date]], "MMM")</f>
        <v>Mar</v>
      </c>
      <c r="N454" s="5" t="str">
        <f>TEXT(sales[[#This Row],[date]], "ddd")</f>
        <v>Sat</v>
      </c>
      <c r="O454" s="6">
        <v>0.52986111111111112</v>
      </c>
      <c r="P454" s="2" t="s">
        <v>9</v>
      </c>
      <c r="Q454" s="3">
        <v>318.05</v>
      </c>
      <c r="R454" s="7">
        <v>4.7600000000000003E-2</v>
      </c>
      <c r="S454" s="3">
        <v>15.9</v>
      </c>
      <c r="T454" s="4">
        <v>4.8</v>
      </c>
      <c r="U454" s="3">
        <f>sales[[#This Row],[total]]-sales[[#This Row],[cogs]]</f>
        <v>15.899999999999977</v>
      </c>
    </row>
    <row r="455" spans="1:21" x14ac:dyDescent="0.3">
      <c r="A455" s="2" t="s">
        <v>475</v>
      </c>
      <c r="B455" s="2" t="s">
        <v>4</v>
      </c>
      <c r="C455" s="2" t="s">
        <v>5</v>
      </c>
      <c r="D455" s="2" t="s">
        <v>13</v>
      </c>
      <c r="E455" s="2" t="s">
        <v>17</v>
      </c>
      <c r="F455" s="2" t="s">
        <v>8</v>
      </c>
      <c r="G455" s="3">
        <v>25</v>
      </c>
      <c r="H455" s="5">
        <v>1</v>
      </c>
      <c r="I455" s="3">
        <v>1.25</v>
      </c>
      <c r="J455" s="3">
        <v>26.25</v>
      </c>
      <c r="K455" s="1">
        <v>43527</v>
      </c>
      <c r="L455" s="5">
        <f>YEAR(sales[[#This Row],[date]])</f>
        <v>2019</v>
      </c>
      <c r="M455" s="5" t="str">
        <f>TEXT(sales[[#This Row],[date]], "MMM")</f>
        <v>Mar</v>
      </c>
      <c r="N455" s="5" t="str">
        <f>TEXT(sales[[#This Row],[date]], "ddd")</f>
        <v>Sun</v>
      </c>
      <c r="O455" s="6">
        <v>0.63124999999999998</v>
      </c>
      <c r="P455" s="2" t="s">
        <v>9</v>
      </c>
      <c r="Q455" s="3">
        <v>25</v>
      </c>
      <c r="R455" s="7">
        <v>4.7600000000000003E-2</v>
      </c>
      <c r="S455" s="3">
        <v>1.25</v>
      </c>
      <c r="T455" s="4">
        <v>5.5</v>
      </c>
      <c r="U455" s="3">
        <f>sales[[#This Row],[total]]-sales[[#This Row],[cogs]]</f>
        <v>1.25</v>
      </c>
    </row>
    <row r="456" spans="1:21" x14ac:dyDescent="0.3">
      <c r="A456" s="2" t="s">
        <v>476</v>
      </c>
      <c r="B456" s="2" t="s">
        <v>4</v>
      </c>
      <c r="C456" s="2" t="s">
        <v>5</v>
      </c>
      <c r="D456" s="2" t="s">
        <v>6</v>
      </c>
      <c r="E456" s="2" t="s">
        <v>17</v>
      </c>
      <c r="F456" s="2" t="s">
        <v>14</v>
      </c>
      <c r="G456" s="3">
        <v>20.77</v>
      </c>
      <c r="H456" s="5">
        <v>4</v>
      </c>
      <c r="I456" s="3">
        <v>4.1500000000000004</v>
      </c>
      <c r="J456" s="3">
        <v>87.23</v>
      </c>
      <c r="K456" s="1">
        <v>43496</v>
      </c>
      <c r="L456" s="5">
        <f>YEAR(sales[[#This Row],[date]])</f>
        <v>2019</v>
      </c>
      <c r="M456" s="5" t="str">
        <f>TEXT(sales[[#This Row],[date]], "MMM")</f>
        <v>Jan</v>
      </c>
      <c r="N456" s="5" t="str">
        <f>TEXT(sales[[#This Row],[date]], "ddd")</f>
        <v>Thu</v>
      </c>
      <c r="O456" s="6">
        <v>0.57430555555555551</v>
      </c>
      <c r="P456" s="2" t="s">
        <v>15</v>
      </c>
      <c r="Q456" s="3">
        <v>83.08</v>
      </c>
      <c r="R456" s="7">
        <v>4.7600000000000003E-2</v>
      </c>
      <c r="S456" s="3">
        <v>4.1500000000000004</v>
      </c>
      <c r="T456" s="4">
        <v>4.7</v>
      </c>
      <c r="U456" s="3">
        <f>sales[[#This Row],[total]]-sales[[#This Row],[cogs]]</f>
        <v>4.1500000000000057</v>
      </c>
    </row>
    <row r="457" spans="1:21" x14ac:dyDescent="0.3">
      <c r="A457" s="2" t="s">
        <v>477</v>
      </c>
      <c r="B457" s="2" t="s">
        <v>28</v>
      </c>
      <c r="C457" s="2" t="s">
        <v>29</v>
      </c>
      <c r="D457" s="2" t="s">
        <v>6</v>
      </c>
      <c r="E457" s="2" t="s">
        <v>7</v>
      </c>
      <c r="F457" s="2" t="s">
        <v>32</v>
      </c>
      <c r="G457" s="3">
        <v>29.56</v>
      </c>
      <c r="H457" s="5">
        <v>5</v>
      </c>
      <c r="I457" s="3">
        <v>7.39</v>
      </c>
      <c r="J457" s="3">
        <v>155.19</v>
      </c>
      <c r="K457" s="1">
        <v>43509</v>
      </c>
      <c r="L457" s="5">
        <f>YEAR(sales[[#This Row],[date]])</f>
        <v>2019</v>
      </c>
      <c r="M457" s="5" t="str">
        <f>TEXT(sales[[#This Row],[date]], "MMM")</f>
        <v>Feb</v>
      </c>
      <c r="N457" s="5" t="str">
        <f>TEXT(sales[[#This Row],[date]], "ddd")</f>
        <v>Wed</v>
      </c>
      <c r="O457" s="6">
        <v>0.70763888888888893</v>
      </c>
      <c r="P457" s="2" t="s">
        <v>15</v>
      </c>
      <c r="Q457" s="3">
        <v>147.80000000000001</v>
      </c>
      <c r="R457" s="7">
        <v>4.7600000000000003E-2</v>
      </c>
      <c r="S457" s="3">
        <v>7.39</v>
      </c>
      <c r="T457" s="4">
        <v>6.9</v>
      </c>
      <c r="U457" s="3">
        <f>sales[[#This Row],[total]]-sales[[#This Row],[cogs]]</f>
        <v>7.3899999999999864</v>
      </c>
    </row>
    <row r="458" spans="1:21" x14ac:dyDescent="0.3">
      <c r="A458" s="2" t="s">
        <v>478</v>
      </c>
      <c r="B458" s="2" t="s">
        <v>28</v>
      </c>
      <c r="C458" s="2" t="s">
        <v>29</v>
      </c>
      <c r="D458" s="2" t="s">
        <v>6</v>
      </c>
      <c r="E458" s="2" t="s">
        <v>7</v>
      </c>
      <c r="F458" s="2" t="s">
        <v>30</v>
      </c>
      <c r="G458" s="3">
        <v>77.400000000000006</v>
      </c>
      <c r="H458" s="5">
        <v>9</v>
      </c>
      <c r="I458" s="3">
        <v>34.83</v>
      </c>
      <c r="J458" s="3">
        <v>731.43</v>
      </c>
      <c r="K458" s="1">
        <v>43511</v>
      </c>
      <c r="L458" s="5">
        <f>YEAR(sales[[#This Row],[date]])</f>
        <v>2019</v>
      </c>
      <c r="M458" s="5" t="str">
        <f>TEXT(sales[[#This Row],[date]], "MMM")</f>
        <v>Feb</v>
      </c>
      <c r="N458" s="5" t="str">
        <f>TEXT(sales[[#This Row],[date]], "ddd")</f>
        <v>Fri</v>
      </c>
      <c r="O458" s="6">
        <v>0.59375</v>
      </c>
      <c r="P458" s="2" t="s">
        <v>19</v>
      </c>
      <c r="Q458" s="3">
        <v>696.6</v>
      </c>
      <c r="R458" s="7">
        <v>4.7600000000000003E-2</v>
      </c>
      <c r="S458" s="3">
        <v>34.83</v>
      </c>
      <c r="T458" s="4">
        <v>4.5</v>
      </c>
      <c r="U458" s="3">
        <f>sales[[#This Row],[total]]-sales[[#This Row],[cogs]]</f>
        <v>34.829999999999927</v>
      </c>
    </row>
    <row r="459" spans="1:21" x14ac:dyDescent="0.3">
      <c r="A459" s="2" t="s">
        <v>479</v>
      </c>
      <c r="B459" s="2" t="s">
        <v>28</v>
      </c>
      <c r="C459" s="2" t="s">
        <v>29</v>
      </c>
      <c r="D459" s="2" t="s">
        <v>13</v>
      </c>
      <c r="E459" s="2" t="s">
        <v>17</v>
      </c>
      <c r="F459" s="2" t="s">
        <v>14</v>
      </c>
      <c r="G459" s="3">
        <v>79.39</v>
      </c>
      <c r="H459" s="5">
        <v>10</v>
      </c>
      <c r="I459" s="3">
        <v>39.700000000000003</v>
      </c>
      <c r="J459" s="3">
        <v>833.6</v>
      </c>
      <c r="K459" s="1">
        <v>43503</v>
      </c>
      <c r="L459" s="5">
        <f>YEAR(sales[[#This Row],[date]])</f>
        <v>2019</v>
      </c>
      <c r="M459" s="5" t="str">
        <f>TEXT(sales[[#This Row],[date]], "MMM")</f>
        <v>Feb</v>
      </c>
      <c r="N459" s="5" t="str">
        <f>TEXT(sales[[#This Row],[date]], "ddd")</f>
        <v>Thu</v>
      </c>
      <c r="O459" s="6">
        <v>0.85</v>
      </c>
      <c r="P459" s="2" t="s">
        <v>15</v>
      </c>
      <c r="Q459" s="3">
        <v>793.9</v>
      </c>
      <c r="R459" s="7">
        <v>4.7600000000000003E-2</v>
      </c>
      <c r="S459" s="3">
        <v>39.700000000000003</v>
      </c>
      <c r="T459" s="4">
        <v>6.2</v>
      </c>
      <c r="U459" s="3">
        <f>sales[[#This Row],[total]]-sales[[#This Row],[cogs]]</f>
        <v>39.700000000000045</v>
      </c>
    </row>
    <row r="460" spans="1:21" x14ac:dyDescent="0.3">
      <c r="A460" s="2" t="s">
        <v>480</v>
      </c>
      <c r="B460" s="2" t="s">
        <v>11</v>
      </c>
      <c r="C460" s="2" t="s">
        <v>12</v>
      </c>
      <c r="D460" s="2" t="s">
        <v>6</v>
      </c>
      <c r="E460" s="2" t="s">
        <v>7</v>
      </c>
      <c r="F460" s="2" t="s">
        <v>14</v>
      </c>
      <c r="G460" s="3">
        <v>46.57</v>
      </c>
      <c r="H460" s="5">
        <v>10</v>
      </c>
      <c r="I460" s="3">
        <v>23.29</v>
      </c>
      <c r="J460" s="3">
        <v>488.99</v>
      </c>
      <c r="K460" s="1">
        <v>43492</v>
      </c>
      <c r="L460" s="5">
        <f>YEAR(sales[[#This Row],[date]])</f>
        <v>2019</v>
      </c>
      <c r="M460" s="5" t="str">
        <f>TEXT(sales[[#This Row],[date]], "MMM")</f>
        <v>Jan</v>
      </c>
      <c r="N460" s="5" t="str">
        <f>TEXT(sales[[#This Row],[date]], "ddd")</f>
        <v>Sun</v>
      </c>
      <c r="O460" s="6">
        <v>0.58194444444444449</v>
      </c>
      <c r="P460" s="2" t="s">
        <v>15</v>
      </c>
      <c r="Q460" s="3">
        <v>465.7</v>
      </c>
      <c r="R460" s="7">
        <v>4.7600000000000003E-2</v>
      </c>
      <c r="S460" s="3">
        <v>23.29</v>
      </c>
      <c r="T460" s="4">
        <v>7.6</v>
      </c>
      <c r="U460" s="3">
        <f>sales[[#This Row],[total]]-sales[[#This Row],[cogs]]</f>
        <v>23.29000000000002</v>
      </c>
    </row>
    <row r="461" spans="1:21" x14ac:dyDescent="0.3">
      <c r="A461" s="2" t="s">
        <v>481</v>
      </c>
      <c r="B461" s="2" t="s">
        <v>11</v>
      </c>
      <c r="C461" s="2" t="s">
        <v>12</v>
      </c>
      <c r="D461" s="2" t="s">
        <v>13</v>
      </c>
      <c r="E461" s="2" t="s">
        <v>17</v>
      </c>
      <c r="F461" s="2" t="s">
        <v>30</v>
      </c>
      <c r="G461" s="3">
        <v>35.89</v>
      </c>
      <c r="H461" s="5">
        <v>1</v>
      </c>
      <c r="I461" s="3">
        <v>1.79</v>
      </c>
      <c r="J461" s="3">
        <v>37.68</v>
      </c>
      <c r="K461" s="1">
        <v>43519</v>
      </c>
      <c r="L461" s="5">
        <f>YEAR(sales[[#This Row],[date]])</f>
        <v>2019</v>
      </c>
      <c r="M461" s="5" t="str">
        <f>TEXT(sales[[#This Row],[date]], "MMM")</f>
        <v>Feb</v>
      </c>
      <c r="N461" s="5" t="str">
        <f>TEXT(sales[[#This Row],[date]], "ddd")</f>
        <v>Sat</v>
      </c>
      <c r="O461" s="6">
        <v>0.70277777777777772</v>
      </c>
      <c r="P461" s="2" t="s">
        <v>19</v>
      </c>
      <c r="Q461" s="3">
        <v>35.89</v>
      </c>
      <c r="R461" s="7">
        <v>4.7600000000000003E-2</v>
      </c>
      <c r="S461" s="3">
        <v>1.79</v>
      </c>
      <c r="T461" s="4">
        <v>7.9</v>
      </c>
      <c r="U461" s="3">
        <f>sales[[#This Row],[total]]-sales[[#This Row],[cogs]]</f>
        <v>1.7899999999999991</v>
      </c>
    </row>
    <row r="462" spans="1:21" x14ac:dyDescent="0.3">
      <c r="A462" s="2" t="s">
        <v>482</v>
      </c>
      <c r="B462" s="2" t="s">
        <v>11</v>
      </c>
      <c r="C462" s="2" t="s">
        <v>12</v>
      </c>
      <c r="D462" s="2" t="s">
        <v>13</v>
      </c>
      <c r="E462" s="2" t="s">
        <v>17</v>
      </c>
      <c r="F462" s="2" t="s">
        <v>30</v>
      </c>
      <c r="G462" s="3">
        <v>40.520000000000003</v>
      </c>
      <c r="H462" s="5">
        <v>5</v>
      </c>
      <c r="I462" s="3">
        <v>10.130000000000001</v>
      </c>
      <c r="J462" s="3">
        <v>212.73</v>
      </c>
      <c r="K462" s="1">
        <v>43499</v>
      </c>
      <c r="L462" s="5">
        <f>YEAR(sales[[#This Row],[date]])</f>
        <v>2019</v>
      </c>
      <c r="M462" s="5" t="str">
        <f>TEXT(sales[[#This Row],[date]], "MMM")</f>
        <v>Feb</v>
      </c>
      <c r="N462" s="5" t="str">
        <f>TEXT(sales[[#This Row],[date]], "ddd")</f>
        <v>Sun</v>
      </c>
      <c r="O462" s="6">
        <v>0.6381944444444444</v>
      </c>
      <c r="P462" s="2" t="s">
        <v>15</v>
      </c>
      <c r="Q462" s="3">
        <v>202.6</v>
      </c>
      <c r="R462" s="7">
        <v>4.7600000000000003E-2</v>
      </c>
      <c r="S462" s="3">
        <v>10.130000000000001</v>
      </c>
      <c r="T462" s="4">
        <v>4.5</v>
      </c>
      <c r="U462" s="3">
        <f>sales[[#This Row],[total]]-sales[[#This Row],[cogs]]</f>
        <v>10.129999999999995</v>
      </c>
    </row>
    <row r="463" spans="1:21" x14ac:dyDescent="0.3">
      <c r="A463" s="2" t="s">
        <v>483</v>
      </c>
      <c r="B463" s="2" t="s">
        <v>28</v>
      </c>
      <c r="C463" s="2" t="s">
        <v>29</v>
      </c>
      <c r="D463" s="2" t="s">
        <v>6</v>
      </c>
      <c r="E463" s="2" t="s">
        <v>7</v>
      </c>
      <c r="F463" s="2" t="s">
        <v>30</v>
      </c>
      <c r="G463" s="3">
        <v>73.05</v>
      </c>
      <c r="H463" s="5">
        <v>10</v>
      </c>
      <c r="I463" s="3">
        <v>36.53</v>
      </c>
      <c r="J463" s="3">
        <v>767.03</v>
      </c>
      <c r="K463" s="1">
        <v>43527</v>
      </c>
      <c r="L463" s="5">
        <f>YEAR(sales[[#This Row],[date]])</f>
        <v>2019</v>
      </c>
      <c r="M463" s="5" t="str">
        <f>TEXT(sales[[#This Row],[date]], "MMM")</f>
        <v>Mar</v>
      </c>
      <c r="N463" s="5" t="str">
        <f>TEXT(sales[[#This Row],[date]], "ddd")</f>
        <v>Sun</v>
      </c>
      <c r="O463" s="6">
        <v>0.51736111111111116</v>
      </c>
      <c r="P463" s="2" t="s">
        <v>19</v>
      </c>
      <c r="Q463" s="3">
        <v>730.5</v>
      </c>
      <c r="R463" s="7">
        <v>4.7600000000000003E-2</v>
      </c>
      <c r="S463" s="3">
        <v>36.53</v>
      </c>
      <c r="T463" s="4">
        <v>8.6999999999999993</v>
      </c>
      <c r="U463" s="3">
        <f>sales[[#This Row],[total]]-sales[[#This Row],[cogs]]</f>
        <v>36.529999999999973</v>
      </c>
    </row>
    <row r="464" spans="1:21" x14ac:dyDescent="0.3">
      <c r="A464" s="2" t="s">
        <v>484</v>
      </c>
      <c r="B464" s="2" t="s">
        <v>11</v>
      </c>
      <c r="C464" s="2" t="s">
        <v>12</v>
      </c>
      <c r="D464" s="2" t="s">
        <v>13</v>
      </c>
      <c r="E464" s="2" t="s">
        <v>7</v>
      </c>
      <c r="F464" s="2" t="s">
        <v>22</v>
      </c>
      <c r="G464" s="3">
        <v>73.95</v>
      </c>
      <c r="H464" s="5">
        <v>4</v>
      </c>
      <c r="I464" s="3">
        <v>14.79</v>
      </c>
      <c r="J464" s="3">
        <v>310.58999999999997</v>
      </c>
      <c r="K464" s="1">
        <v>43499</v>
      </c>
      <c r="L464" s="5">
        <f>YEAR(sales[[#This Row],[date]])</f>
        <v>2019</v>
      </c>
      <c r="M464" s="5" t="str">
        <f>TEXT(sales[[#This Row],[date]], "MMM")</f>
        <v>Feb</v>
      </c>
      <c r="N464" s="5" t="str">
        <f>TEXT(sales[[#This Row],[date]], "ddd")</f>
        <v>Sun</v>
      </c>
      <c r="O464" s="6">
        <v>0.41805555555555557</v>
      </c>
      <c r="P464" s="2" t="s">
        <v>15</v>
      </c>
      <c r="Q464" s="3">
        <v>295.8</v>
      </c>
      <c r="R464" s="7">
        <v>4.7600000000000003E-2</v>
      </c>
      <c r="S464" s="3">
        <v>14.79</v>
      </c>
      <c r="T464" s="4">
        <v>6.1</v>
      </c>
      <c r="U464" s="3">
        <f>sales[[#This Row],[total]]-sales[[#This Row],[cogs]]</f>
        <v>14.789999999999964</v>
      </c>
    </row>
    <row r="465" spans="1:21" x14ac:dyDescent="0.3">
      <c r="A465" s="2" t="s">
        <v>485</v>
      </c>
      <c r="B465" s="2" t="s">
        <v>11</v>
      </c>
      <c r="C465" s="2" t="s">
        <v>12</v>
      </c>
      <c r="D465" s="2" t="s">
        <v>6</v>
      </c>
      <c r="E465" s="2" t="s">
        <v>7</v>
      </c>
      <c r="F465" s="2" t="s">
        <v>30</v>
      </c>
      <c r="G465" s="3">
        <v>22.62</v>
      </c>
      <c r="H465" s="5">
        <v>1</v>
      </c>
      <c r="I465" s="3">
        <v>1.1299999999999999</v>
      </c>
      <c r="J465" s="3">
        <v>23.75</v>
      </c>
      <c r="K465" s="1">
        <v>43541</v>
      </c>
      <c r="L465" s="5">
        <f>YEAR(sales[[#This Row],[date]])</f>
        <v>2019</v>
      </c>
      <c r="M465" s="5" t="str">
        <f>TEXT(sales[[#This Row],[date]], "MMM")</f>
        <v>Mar</v>
      </c>
      <c r="N465" s="5" t="str">
        <f>TEXT(sales[[#This Row],[date]], "ddd")</f>
        <v>Sun</v>
      </c>
      <c r="O465" s="6">
        <v>0.79027777777777775</v>
      </c>
      <c r="P465" s="2" t="s">
        <v>15</v>
      </c>
      <c r="Q465" s="3">
        <v>22.62</v>
      </c>
      <c r="R465" s="7">
        <v>4.7600000000000003E-2</v>
      </c>
      <c r="S465" s="3">
        <v>1.1299999999999999</v>
      </c>
      <c r="T465" s="4">
        <v>6.4</v>
      </c>
      <c r="U465" s="3">
        <f>sales[[#This Row],[total]]-sales[[#This Row],[cogs]]</f>
        <v>1.129999999999999</v>
      </c>
    </row>
    <row r="466" spans="1:21" x14ac:dyDescent="0.3">
      <c r="A466" s="2" t="s">
        <v>486</v>
      </c>
      <c r="B466" s="2" t="s">
        <v>4</v>
      </c>
      <c r="C466" s="2" t="s">
        <v>5</v>
      </c>
      <c r="D466" s="2" t="s">
        <v>6</v>
      </c>
      <c r="E466" s="2" t="s">
        <v>17</v>
      </c>
      <c r="F466" s="2" t="s">
        <v>30</v>
      </c>
      <c r="G466" s="3">
        <v>51.34</v>
      </c>
      <c r="H466" s="5">
        <v>5</v>
      </c>
      <c r="I466" s="3">
        <v>12.84</v>
      </c>
      <c r="J466" s="3">
        <v>269.54000000000002</v>
      </c>
      <c r="K466" s="1">
        <v>43552</v>
      </c>
      <c r="L466" s="5">
        <f>YEAR(sales[[#This Row],[date]])</f>
        <v>2019</v>
      </c>
      <c r="M466" s="5" t="str">
        <f>TEXT(sales[[#This Row],[date]], "MMM")</f>
        <v>Mar</v>
      </c>
      <c r="N466" s="5" t="str">
        <f>TEXT(sales[[#This Row],[date]], "ddd")</f>
        <v>Thu</v>
      </c>
      <c r="O466" s="6">
        <v>0.64652777777777781</v>
      </c>
      <c r="P466" s="2" t="s">
        <v>19</v>
      </c>
      <c r="Q466" s="3">
        <v>256.7</v>
      </c>
      <c r="R466" s="7">
        <v>4.7600000000000003E-2</v>
      </c>
      <c r="S466" s="3">
        <v>12.84</v>
      </c>
      <c r="T466" s="4">
        <v>9.1</v>
      </c>
      <c r="U466" s="3">
        <f>sales[[#This Row],[total]]-sales[[#This Row],[cogs]]</f>
        <v>12.840000000000032</v>
      </c>
    </row>
    <row r="467" spans="1:21" x14ac:dyDescent="0.3">
      <c r="A467" s="2" t="s">
        <v>487</v>
      </c>
      <c r="B467" s="2" t="s">
        <v>11</v>
      </c>
      <c r="C467" s="2" t="s">
        <v>12</v>
      </c>
      <c r="D467" s="2" t="s">
        <v>6</v>
      </c>
      <c r="E467" s="2" t="s">
        <v>7</v>
      </c>
      <c r="F467" s="2" t="s">
        <v>22</v>
      </c>
      <c r="G467" s="3">
        <v>54.55</v>
      </c>
      <c r="H467" s="5">
        <v>10</v>
      </c>
      <c r="I467" s="3">
        <v>27.28</v>
      </c>
      <c r="J467" s="3">
        <v>572.78</v>
      </c>
      <c r="K467" s="1">
        <v>43526</v>
      </c>
      <c r="L467" s="5">
        <f>YEAR(sales[[#This Row],[date]])</f>
        <v>2019</v>
      </c>
      <c r="M467" s="5" t="str">
        <f>TEXT(sales[[#This Row],[date]], "MMM")</f>
        <v>Mar</v>
      </c>
      <c r="N467" s="5" t="str">
        <f>TEXT(sales[[#This Row],[date]], "ddd")</f>
        <v>Sat</v>
      </c>
      <c r="O467" s="6">
        <v>0.47361111111111109</v>
      </c>
      <c r="P467" s="2" t="s">
        <v>19</v>
      </c>
      <c r="Q467" s="3">
        <v>545.5</v>
      </c>
      <c r="R467" s="7">
        <v>4.7600000000000003E-2</v>
      </c>
      <c r="S467" s="3">
        <v>27.28</v>
      </c>
      <c r="T467" s="4">
        <v>7.1</v>
      </c>
      <c r="U467" s="3">
        <f>sales[[#This Row],[total]]-sales[[#This Row],[cogs]]</f>
        <v>27.279999999999973</v>
      </c>
    </row>
    <row r="468" spans="1:21" x14ac:dyDescent="0.3">
      <c r="A468" s="2" t="s">
        <v>488</v>
      </c>
      <c r="B468" s="2" t="s">
        <v>11</v>
      </c>
      <c r="C468" s="2" t="s">
        <v>12</v>
      </c>
      <c r="D468" s="2" t="s">
        <v>6</v>
      </c>
      <c r="E468" s="2" t="s">
        <v>7</v>
      </c>
      <c r="F468" s="2" t="s">
        <v>8</v>
      </c>
      <c r="G468" s="3">
        <v>37.15</v>
      </c>
      <c r="H468" s="5">
        <v>7</v>
      </c>
      <c r="I468" s="3">
        <v>13</v>
      </c>
      <c r="J468" s="3">
        <v>273.05</v>
      </c>
      <c r="K468" s="1">
        <v>43504</v>
      </c>
      <c r="L468" s="5">
        <f>YEAR(sales[[#This Row],[date]])</f>
        <v>2019</v>
      </c>
      <c r="M468" s="5" t="str">
        <f>TEXT(sales[[#This Row],[date]], "MMM")</f>
        <v>Feb</v>
      </c>
      <c r="N468" s="5" t="str">
        <f>TEXT(sales[[#This Row],[date]], "ddd")</f>
        <v>Fri</v>
      </c>
      <c r="O468" s="6">
        <v>0.55000000000000004</v>
      </c>
      <c r="P468" s="2" t="s">
        <v>19</v>
      </c>
      <c r="Q468" s="3">
        <v>260.05</v>
      </c>
      <c r="R468" s="7">
        <v>4.7600000000000003E-2</v>
      </c>
      <c r="S468" s="3">
        <v>13</v>
      </c>
      <c r="T468" s="4">
        <v>7.7</v>
      </c>
      <c r="U468" s="3">
        <f>sales[[#This Row],[total]]-sales[[#This Row],[cogs]]</f>
        <v>13</v>
      </c>
    </row>
    <row r="469" spans="1:21" x14ac:dyDescent="0.3">
      <c r="A469" s="2" t="s">
        <v>489</v>
      </c>
      <c r="B469" s="2" t="s">
        <v>28</v>
      </c>
      <c r="C469" s="2" t="s">
        <v>29</v>
      </c>
      <c r="D469" s="2" t="s">
        <v>13</v>
      </c>
      <c r="E469" s="2" t="s">
        <v>17</v>
      </c>
      <c r="F469" s="2" t="s">
        <v>22</v>
      </c>
      <c r="G469" s="3">
        <v>37.020000000000003</v>
      </c>
      <c r="H469" s="5">
        <v>6</v>
      </c>
      <c r="I469" s="3">
        <v>11.11</v>
      </c>
      <c r="J469" s="3">
        <v>233.23</v>
      </c>
      <c r="K469" s="1">
        <v>43546</v>
      </c>
      <c r="L469" s="5">
        <f>YEAR(sales[[#This Row],[date]])</f>
        <v>2019</v>
      </c>
      <c r="M469" s="5" t="str">
        <f>TEXT(sales[[#This Row],[date]], "MMM")</f>
        <v>Mar</v>
      </c>
      <c r="N469" s="5" t="str">
        <f>TEXT(sales[[#This Row],[date]], "ddd")</f>
        <v>Fri</v>
      </c>
      <c r="O469" s="6">
        <v>0.7729166666666667</v>
      </c>
      <c r="P469" s="2" t="s">
        <v>15</v>
      </c>
      <c r="Q469" s="3">
        <v>222.12</v>
      </c>
      <c r="R469" s="7">
        <v>4.7600000000000003E-2</v>
      </c>
      <c r="S469" s="3">
        <v>11.11</v>
      </c>
      <c r="T469" s="4">
        <v>4.5</v>
      </c>
      <c r="U469" s="3">
        <f>sales[[#This Row],[total]]-sales[[#This Row],[cogs]]</f>
        <v>11.109999999999985</v>
      </c>
    </row>
    <row r="470" spans="1:21" x14ac:dyDescent="0.3">
      <c r="A470" s="2" t="s">
        <v>490</v>
      </c>
      <c r="B470" s="2" t="s">
        <v>11</v>
      </c>
      <c r="C470" s="2" t="s">
        <v>12</v>
      </c>
      <c r="D470" s="2" t="s">
        <v>13</v>
      </c>
      <c r="E470" s="2" t="s">
        <v>17</v>
      </c>
      <c r="F470" s="2" t="s">
        <v>30</v>
      </c>
      <c r="G470" s="3">
        <v>21.58</v>
      </c>
      <c r="H470" s="5">
        <v>1</v>
      </c>
      <c r="I470" s="3">
        <v>1.08</v>
      </c>
      <c r="J470" s="3">
        <v>22.66</v>
      </c>
      <c r="K470" s="1">
        <v>43505</v>
      </c>
      <c r="L470" s="5">
        <f>YEAR(sales[[#This Row],[date]])</f>
        <v>2019</v>
      </c>
      <c r="M470" s="5" t="str">
        <f>TEXT(sales[[#This Row],[date]], "MMM")</f>
        <v>Feb</v>
      </c>
      <c r="N470" s="5" t="str">
        <f>TEXT(sales[[#This Row],[date]], "ddd")</f>
        <v>Sat</v>
      </c>
      <c r="O470" s="6">
        <v>0.41805555555555557</v>
      </c>
      <c r="P470" s="2" t="s">
        <v>9</v>
      </c>
      <c r="Q470" s="3">
        <v>21.58</v>
      </c>
      <c r="R470" s="7">
        <v>4.7600000000000003E-2</v>
      </c>
      <c r="S470" s="3">
        <v>1.08</v>
      </c>
      <c r="T470" s="4">
        <v>7.2</v>
      </c>
      <c r="U470" s="3">
        <f>sales[[#This Row],[total]]-sales[[#This Row],[cogs]]</f>
        <v>1.0800000000000018</v>
      </c>
    </row>
    <row r="471" spans="1:21" x14ac:dyDescent="0.3">
      <c r="A471" s="2" t="s">
        <v>491</v>
      </c>
      <c r="B471" s="2" t="s">
        <v>11</v>
      </c>
      <c r="C471" s="2" t="s">
        <v>12</v>
      </c>
      <c r="D471" s="2" t="s">
        <v>6</v>
      </c>
      <c r="E471" s="2" t="s">
        <v>7</v>
      </c>
      <c r="F471" s="2" t="s">
        <v>14</v>
      </c>
      <c r="G471" s="3">
        <v>98.84</v>
      </c>
      <c r="H471" s="5">
        <v>1</v>
      </c>
      <c r="I471" s="3">
        <v>4.9400000000000004</v>
      </c>
      <c r="J471" s="3">
        <v>103.78</v>
      </c>
      <c r="K471" s="1">
        <v>43511</v>
      </c>
      <c r="L471" s="5">
        <f>YEAR(sales[[#This Row],[date]])</f>
        <v>2019</v>
      </c>
      <c r="M471" s="5" t="str">
        <f>TEXT(sales[[#This Row],[date]], "MMM")</f>
        <v>Feb</v>
      </c>
      <c r="N471" s="5" t="str">
        <f>TEXT(sales[[#This Row],[date]], "ddd")</f>
        <v>Fri</v>
      </c>
      <c r="O471" s="6">
        <v>0.47291666666666665</v>
      </c>
      <c r="P471" s="2" t="s">
        <v>15</v>
      </c>
      <c r="Q471" s="3">
        <v>98.84</v>
      </c>
      <c r="R471" s="7">
        <v>4.7600000000000003E-2</v>
      </c>
      <c r="S471" s="3">
        <v>4.9400000000000004</v>
      </c>
      <c r="T471" s="4">
        <v>8.4</v>
      </c>
      <c r="U471" s="3">
        <f>sales[[#This Row],[total]]-sales[[#This Row],[cogs]]</f>
        <v>4.9399999999999977</v>
      </c>
    </row>
    <row r="472" spans="1:21" x14ac:dyDescent="0.3">
      <c r="A472" s="2" t="s">
        <v>492</v>
      </c>
      <c r="B472" s="2" t="s">
        <v>11</v>
      </c>
      <c r="C472" s="2" t="s">
        <v>12</v>
      </c>
      <c r="D472" s="2" t="s">
        <v>6</v>
      </c>
      <c r="E472" s="2" t="s">
        <v>7</v>
      </c>
      <c r="F472" s="2" t="s">
        <v>18</v>
      </c>
      <c r="G472" s="3">
        <v>83.77</v>
      </c>
      <c r="H472" s="5">
        <v>6</v>
      </c>
      <c r="I472" s="3">
        <v>25.13</v>
      </c>
      <c r="J472" s="3">
        <v>527.75</v>
      </c>
      <c r="K472" s="1">
        <v>43488</v>
      </c>
      <c r="L472" s="5">
        <f>YEAR(sales[[#This Row],[date]])</f>
        <v>2019</v>
      </c>
      <c r="M472" s="5" t="str">
        <f>TEXT(sales[[#This Row],[date]], "MMM")</f>
        <v>Jan</v>
      </c>
      <c r="N472" s="5" t="str">
        <f>TEXT(sales[[#This Row],[date]], "ddd")</f>
        <v>Wed</v>
      </c>
      <c r="O472" s="6">
        <v>0.50694444444444442</v>
      </c>
      <c r="P472" s="2" t="s">
        <v>9</v>
      </c>
      <c r="Q472" s="3">
        <v>502.62</v>
      </c>
      <c r="R472" s="7">
        <v>4.7600000000000003E-2</v>
      </c>
      <c r="S472" s="3">
        <v>25.13</v>
      </c>
      <c r="T472" s="4">
        <v>5.4</v>
      </c>
      <c r="U472" s="3">
        <f>sales[[#This Row],[total]]-sales[[#This Row],[cogs]]</f>
        <v>25.129999999999995</v>
      </c>
    </row>
    <row r="473" spans="1:21" x14ac:dyDescent="0.3">
      <c r="A473" s="2" t="s">
        <v>493</v>
      </c>
      <c r="B473" s="2" t="s">
        <v>4</v>
      </c>
      <c r="C473" s="2" t="s">
        <v>5</v>
      </c>
      <c r="D473" s="2" t="s">
        <v>6</v>
      </c>
      <c r="E473" s="2" t="s">
        <v>7</v>
      </c>
      <c r="F473" s="2" t="s">
        <v>22</v>
      </c>
      <c r="G473" s="3">
        <v>40.049999999999997</v>
      </c>
      <c r="H473" s="5">
        <v>4</v>
      </c>
      <c r="I473" s="3">
        <v>8.01</v>
      </c>
      <c r="J473" s="3">
        <v>168.21</v>
      </c>
      <c r="K473" s="1">
        <v>43490</v>
      </c>
      <c r="L473" s="5">
        <f>YEAR(sales[[#This Row],[date]])</f>
        <v>2019</v>
      </c>
      <c r="M473" s="5" t="str">
        <f>TEXT(sales[[#This Row],[date]], "MMM")</f>
        <v>Jan</v>
      </c>
      <c r="N473" s="5" t="str">
        <f>TEXT(sales[[#This Row],[date]], "ddd")</f>
        <v>Fri</v>
      </c>
      <c r="O473" s="6">
        <v>0.4861111111111111</v>
      </c>
      <c r="P473" s="2" t="s">
        <v>15</v>
      </c>
      <c r="Q473" s="3">
        <v>160.19999999999999</v>
      </c>
      <c r="R473" s="7">
        <v>4.7600000000000003E-2</v>
      </c>
      <c r="S473" s="3">
        <v>8.01</v>
      </c>
      <c r="T473" s="4">
        <v>9.6999999999999993</v>
      </c>
      <c r="U473" s="3">
        <f>sales[[#This Row],[total]]-sales[[#This Row],[cogs]]</f>
        <v>8.0100000000000193</v>
      </c>
    </row>
    <row r="474" spans="1:21" x14ac:dyDescent="0.3">
      <c r="A474" s="2" t="s">
        <v>494</v>
      </c>
      <c r="B474" s="2" t="s">
        <v>4</v>
      </c>
      <c r="C474" s="2" t="s">
        <v>5</v>
      </c>
      <c r="D474" s="2" t="s">
        <v>6</v>
      </c>
      <c r="E474" s="2" t="s">
        <v>17</v>
      </c>
      <c r="F474" s="2" t="s">
        <v>32</v>
      </c>
      <c r="G474" s="3">
        <v>43.13</v>
      </c>
      <c r="H474" s="5">
        <v>10</v>
      </c>
      <c r="I474" s="3">
        <v>21.57</v>
      </c>
      <c r="J474" s="3">
        <v>452.87</v>
      </c>
      <c r="K474" s="1">
        <v>43498</v>
      </c>
      <c r="L474" s="5">
        <f>YEAR(sales[[#This Row],[date]])</f>
        <v>2019</v>
      </c>
      <c r="M474" s="5" t="str">
        <f>TEXT(sales[[#This Row],[date]], "MMM")</f>
        <v>Feb</v>
      </c>
      <c r="N474" s="5" t="str">
        <f>TEXT(sales[[#This Row],[date]], "ddd")</f>
        <v>Sat</v>
      </c>
      <c r="O474" s="6">
        <v>0.77152777777777781</v>
      </c>
      <c r="P474" s="2" t="s">
        <v>19</v>
      </c>
      <c r="Q474" s="3">
        <v>431.3</v>
      </c>
      <c r="R474" s="7">
        <v>4.7600000000000003E-2</v>
      </c>
      <c r="S474" s="3">
        <v>21.57</v>
      </c>
      <c r="T474" s="4">
        <v>5.5</v>
      </c>
      <c r="U474" s="3">
        <f>sales[[#This Row],[total]]-sales[[#This Row],[cogs]]</f>
        <v>21.569999999999993</v>
      </c>
    </row>
    <row r="475" spans="1:21" x14ac:dyDescent="0.3">
      <c r="A475" s="2" t="s">
        <v>495</v>
      </c>
      <c r="B475" s="2" t="s">
        <v>28</v>
      </c>
      <c r="C475" s="2" t="s">
        <v>29</v>
      </c>
      <c r="D475" s="2" t="s">
        <v>6</v>
      </c>
      <c r="E475" s="2" t="s">
        <v>17</v>
      </c>
      <c r="F475" s="2" t="s">
        <v>8</v>
      </c>
      <c r="G475" s="3">
        <v>72.569999999999993</v>
      </c>
      <c r="H475" s="5">
        <v>8</v>
      </c>
      <c r="I475" s="3">
        <v>29.03</v>
      </c>
      <c r="J475" s="3">
        <v>609.59</v>
      </c>
      <c r="K475" s="1">
        <v>43554</v>
      </c>
      <c r="L475" s="5">
        <f>YEAR(sales[[#This Row],[date]])</f>
        <v>2019</v>
      </c>
      <c r="M475" s="5" t="str">
        <f>TEXT(sales[[#This Row],[date]], "MMM")</f>
        <v>Mar</v>
      </c>
      <c r="N475" s="5" t="str">
        <f>TEXT(sales[[#This Row],[date]], "ddd")</f>
        <v>Sat</v>
      </c>
      <c r="O475" s="6">
        <v>0.74861111111111112</v>
      </c>
      <c r="P475" s="2" t="s">
        <v>15</v>
      </c>
      <c r="Q475" s="3">
        <v>580.55999999999995</v>
      </c>
      <c r="R475" s="7">
        <v>4.7600000000000003E-2</v>
      </c>
      <c r="S475" s="3">
        <v>29.03</v>
      </c>
      <c r="T475" s="4">
        <v>4.5999999999999996</v>
      </c>
      <c r="U475" s="3">
        <f>sales[[#This Row],[total]]-sales[[#This Row],[cogs]]</f>
        <v>29.030000000000086</v>
      </c>
    </row>
    <row r="476" spans="1:21" x14ac:dyDescent="0.3">
      <c r="A476" s="2" t="s">
        <v>496</v>
      </c>
      <c r="B476" s="2" t="s">
        <v>4</v>
      </c>
      <c r="C476" s="2" t="s">
        <v>5</v>
      </c>
      <c r="D476" s="2" t="s">
        <v>6</v>
      </c>
      <c r="E476" s="2" t="s">
        <v>7</v>
      </c>
      <c r="F476" s="2" t="s">
        <v>14</v>
      </c>
      <c r="G476" s="3">
        <v>64.44</v>
      </c>
      <c r="H476" s="5">
        <v>5</v>
      </c>
      <c r="I476" s="3">
        <v>16.11</v>
      </c>
      <c r="J476" s="3">
        <v>338.31</v>
      </c>
      <c r="K476" s="1">
        <v>43554</v>
      </c>
      <c r="L476" s="5">
        <f>YEAR(sales[[#This Row],[date]])</f>
        <v>2019</v>
      </c>
      <c r="M476" s="5" t="str">
        <f>TEXT(sales[[#This Row],[date]], "MMM")</f>
        <v>Mar</v>
      </c>
      <c r="N476" s="5" t="str">
        <f>TEXT(sales[[#This Row],[date]], "ddd")</f>
        <v>Sat</v>
      </c>
      <c r="O476" s="6">
        <v>0.71111111111111114</v>
      </c>
      <c r="P476" s="2" t="s">
        <v>15</v>
      </c>
      <c r="Q476" s="3">
        <v>322.2</v>
      </c>
      <c r="R476" s="7">
        <v>4.7600000000000003E-2</v>
      </c>
      <c r="S476" s="3">
        <v>16.11</v>
      </c>
      <c r="T476" s="4">
        <v>6.6</v>
      </c>
      <c r="U476" s="3">
        <f>sales[[#This Row],[total]]-sales[[#This Row],[cogs]]</f>
        <v>16.110000000000014</v>
      </c>
    </row>
    <row r="477" spans="1:21" x14ac:dyDescent="0.3">
      <c r="A477" s="2" t="s">
        <v>497</v>
      </c>
      <c r="B477" s="2" t="s">
        <v>4</v>
      </c>
      <c r="C477" s="2" t="s">
        <v>5</v>
      </c>
      <c r="D477" s="2" t="s">
        <v>13</v>
      </c>
      <c r="E477" s="2" t="s">
        <v>17</v>
      </c>
      <c r="F477" s="2" t="s">
        <v>8</v>
      </c>
      <c r="G477" s="3">
        <v>65.180000000000007</v>
      </c>
      <c r="H477" s="5">
        <v>3</v>
      </c>
      <c r="I477" s="3">
        <v>9.7799999999999994</v>
      </c>
      <c r="J477" s="3">
        <v>205.32</v>
      </c>
      <c r="K477" s="1">
        <v>43521</v>
      </c>
      <c r="L477" s="5">
        <f>YEAR(sales[[#This Row],[date]])</f>
        <v>2019</v>
      </c>
      <c r="M477" s="5" t="str">
        <f>TEXT(sales[[#This Row],[date]], "MMM")</f>
        <v>Feb</v>
      </c>
      <c r="N477" s="5" t="str">
        <f>TEXT(sales[[#This Row],[date]], "ddd")</f>
        <v>Mon</v>
      </c>
      <c r="O477" s="6">
        <v>0.85763888888888884</v>
      </c>
      <c r="P477" s="2" t="s">
        <v>19</v>
      </c>
      <c r="Q477" s="3">
        <v>195.54</v>
      </c>
      <c r="R477" s="7">
        <v>4.7600000000000003E-2</v>
      </c>
      <c r="S477" s="3">
        <v>9.7799999999999994</v>
      </c>
      <c r="T477" s="4">
        <v>6.3</v>
      </c>
      <c r="U477" s="3">
        <f>sales[[#This Row],[total]]-sales[[#This Row],[cogs]]</f>
        <v>9.7800000000000011</v>
      </c>
    </row>
    <row r="478" spans="1:21" x14ac:dyDescent="0.3">
      <c r="A478" s="2" t="s">
        <v>498</v>
      </c>
      <c r="B478" s="2" t="s">
        <v>4</v>
      </c>
      <c r="C478" s="2" t="s">
        <v>5</v>
      </c>
      <c r="D478" s="2" t="s">
        <v>13</v>
      </c>
      <c r="E478" s="2" t="s">
        <v>7</v>
      </c>
      <c r="F478" s="2" t="s">
        <v>22</v>
      </c>
      <c r="G478" s="3">
        <v>33.26</v>
      </c>
      <c r="H478" s="5">
        <v>5</v>
      </c>
      <c r="I478" s="3">
        <v>8.32</v>
      </c>
      <c r="J478" s="3">
        <v>174.62</v>
      </c>
      <c r="K478" s="1">
        <v>43542</v>
      </c>
      <c r="L478" s="5">
        <f>YEAR(sales[[#This Row],[date]])</f>
        <v>2019</v>
      </c>
      <c r="M478" s="5" t="str">
        <f>TEXT(sales[[#This Row],[date]], "MMM")</f>
        <v>Mar</v>
      </c>
      <c r="N478" s="5" t="str">
        <f>TEXT(sales[[#This Row],[date]], "ddd")</f>
        <v>Mon</v>
      </c>
      <c r="O478" s="6">
        <v>0.67361111111111116</v>
      </c>
      <c r="P478" s="2" t="s">
        <v>19</v>
      </c>
      <c r="Q478" s="3">
        <v>166.3</v>
      </c>
      <c r="R478" s="7">
        <v>4.7600000000000003E-2</v>
      </c>
      <c r="S478" s="3">
        <v>8.32</v>
      </c>
      <c r="T478" s="4">
        <v>4.2</v>
      </c>
      <c r="U478" s="3">
        <f>sales[[#This Row],[total]]-sales[[#This Row],[cogs]]</f>
        <v>8.3199999999999932</v>
      </c>
    </row>
    <row r="479" spans="1:21" x14ac:dyDescent="0.3">
      <c r="A479" s="2" t="s">
        <v>499</v>
      </c>
      <c r="B479" s="2" t="s">
        <v>11</v>
      </c>
      <c r="C479" s="2" t="s">
        <v>12</v>
      </c>
      <c r="D479" s="2" t="s">
        <v>13</v>
      </c>
      <c r="E479" s="2" t="s">
        <v>17</v>
      </c>
      <c r="F479" s="2" t="s">
        <v>14</v>
      </c>
      <c r="G479" s="3">
        <v>84.07</v>
      </c>
      <c r="H479" s="5">
        <v>4</v>
      </c>
      <c r="I479" s="3">
        <v>16.809999999999999</v>
      </c>
      <c r="J479" s="3">
        <v>353.09</v>
      </c>
      <c r="K479" s="1">
        <v>43531</v>
      </c>
      <c r="L479" s="5">
        <f>YEAR(sales[[#This Row],[date]])</f>
        <v>2019</v>
      </c>
      <c r="M479" s="5" t="str">
        <f>TEXT(sales[[#This Row],[date]], "MMM")</f>
        <v>Mar</v>
      </c>
      <c r="N479" s="5" t="str">
        <f>TEXT(sales[[#This Row],[date]], "ddd")</f>
        <v>Thu</v>
      </c>
      <c r="O479" s="6">
        <v>0.70416666666666672</v>
      </c>
      <c r="P479" s="2" t="s">
        <v>9</v>
      </c>
      <c r="Q479" s="3">
        <v>336.28</v>
      </c>
      <c r="R479" s="7">
        <v>4.7600000000000003E-2</v>
      </c>
      <c r="S479" s="3">
        <v>16.809999999999999</v>
      </c>
      <c r="T479" s="4">
        <v>4.4000000000000004</v>
      </c>
      <c r="U479" s="3">
        <f>sales[[#This Row],[total]]-sales[[#This Row],[cogs]]</f>
        <v>16.810000000000002</v>
      </c>
    </row>
    <row r="480" spans="1:21" x14ac:dyDescent="0.3">
      <c r="A480" s="2" t="s">
        <v>500</v>
      </c>
      <c r="B480" s="2" t="s">
        <v>28</v>
      </c>
      <c r="C480" s="2" t="s">
        <v>29</v>
      </c>
      <c r="D480" s="2" t="s">
        <v>13</v>
      </c>
      <c r="E480" s="2" t="s">
        <v>17</v>
      </c>
      <c r="F480" s="2" t="s">
        <v>22</v>
      </c>
      <c r="G480" s="3">
        <v>34.369999999999997</v>
      </c>
      <c r="H480" s="5">
        <v>10</v>
      </c>
      <c r="I480" s="3">
        <v>17.190000000000001</v>
      </c>
      <c r="J480" s="3">
        <v>360.89</v>
      </c>
      <c r="K480" s="1">
        <v>43540</v>
      </c>
      <c r="L480" s="5">
        <f>YEAR(sales[[#This Row],[date]])</f>
        <v>2019</v>
      </c>
      <c r="M480" s="5" t="str">
        <f>TEXT(sales[[#This Row],[date]], "MMM")</f>
        <v>Mar</v>
      </c>
      <c r="N480" s="5" t="str">
        <f>TEXT(sales[[#This Row],[date]], "ddd")</f>
        <v>Sat</v>
      </c>
      <c r="O480" s="6">
        <v>0.42430555555555555</v>
      </c>
      <c r="P480" s="2" t="s">
        <v>9</v>
      </c>
      <c r="Q480" s="3">
        <v>343.7</v>
      </c>
      <c r="R480" s="7">
        <v>4.7600000000000003E-2</v>
      </c>
      <c r="S480" s="3">
        <v>17.190000000000001</v>
      </c>
      <c r="T480" s="4">
        <v>6.7</v>
      </c>
      <c r="U480" s="3">
        <f>sales[[#This Row],[total]]-sales[[#This Row],[cogs]]</f>
        <v>17.189999999999998</v>
      </c>
    </row>
    <row r="481" spans="1:21" x14ac:dyDescent="0.3">
      <c r="A481" s="2" t="s">
        <v>501</v>
      </c>
      <c r="B481" s="2" t="s">
        <v>4</v>
      </c>
      <c r="C481" s="2" t="s">
        <v>5</v>
      </c>
      <c r="D481" s="2" t="s">
        <v>13</v>
      </c>
      <c r="E481" s="2" t="s">
        <v>17</v>
      </c>
      <c r="F481" s="2" t="s">
        <v>14</v>
      </c>
      <c r="G481" s="3">
        <v>38.6</v>
      </c>
      <c r="H481" s="5">
        <v>1</v>
      </c>
      <c r="I481" s="3">
        <v>1.93</v>
      </c>
      <c r="J481" s="3">
        <v>40.53</v>
      </c>
      <c r="K481" s="1">
        <v>43494</v>
      </c>
      <c r="L481" s="5">
        <f>YEAR(sales[[#This Row],[date]])</f>
        <v>2019</v>
      </c>
      <c r="M481" s="5" t="str">
        <f>TEXT(sales[[#This Row],[date]], "MMM")</f>
        <v>Jan</v>
      </c>
      <c r="N481" s="5" t="str">
        <f>TEXT(sales[[#This Row],[date]], "ddd")</f>
        <v>Tue</v>
      </c>
      <c r="O481" s="6">
        <v>0.47638888888888886</v>
      </c>
      <c r="P481" s="2" t="s">
        <v>9</v>
      </c>
      <c r="Q481" s="3">
        <v>38.6</v>
      </c>
      <c r="R481" s="7">
        <v>4.7600000000000003E-2</v>
      </c>
      <c r="S481" s="3">
        <v>1.93</v>
      </c>
      <c r="T481" s="4">
        <v>6.7</v>
      </c>
      <c r="U481" s="3">
        <f>sales[[#This Row],[total]]-sales[[#This Row],[cogs]]</f>
        <v>1.9299999999999997</v>
      </c>
    </row>
    <row r="482" spans="1:21" x14ac:dyDescent="0.3">
      <c r="A482" s="2" t="s">
        <v>502</v>
      </c>
      <c r="B482" s="2" t="s">
        <v>11</v>
      </c>
      <c r="C482" s="2" t="s">
        <v>12</v>
      </c>
      <c r="D482" s="2" t="s">
        <v>13</v>
      </c>
      <c r="E482" s="2" t="s">
        <v>17</v>
      </c>
      <c r="F482" s="2" t="s">
        <v>30</v>
      </c>
      <c r="G482" s="3">
        <v>65.97</v>
      </c>
      <c r="H482" s="5">
        <v>8</v>
      </c>
      <c r="I482" s="3">
        <v>26.39</v>
      </c>
      <c r="J482" s="3">
        <v>554.15</v>
      </c>
      <c r="K482" s="1">
        <v>43498</v>
      </c>
      <c r="L482" s="5">
        <f>YEAR(sales[[#This Row],[date]])</f>
        <v>2019</v>
      </c>
      <c r="M482" s="5" t="str">
        <f>TEXT(sales[[#This Row],[date]], "MMM")</f>
        <v>Feb</v>
      </c>
      <c r="N482" s="5" t="str">
        <f>TEXT(sales[[#This Row],[date]], "ddd")</f>
        <v>Sat</v>
      </c>
      <c r="O482" s="6">
        <v>0.85347222222222219</v>
      </c>
      <c r="P482" s="2" t="s">
        <v>15</v>
      </c>
      <c r="Q482" s="3">
        <v>527.76</v>
      </c>
      <c r="R482" s="7">
        <v>4.7600000000000003E-2</v>
      </c>
      <c r="S482" s="3">
        <v>26.39</v>
      </c>
      <c r="T482" s="4">
        <v>8.4</v>
      </c>
      <c r="U482" s="3">
        <f>sales[[#This Row],[total]]-sales[[#This Row],[cogs]]</f>
        <v>26.389999999999986</v>
      </c>
    </row>
    <row r="483" spans="1:21" x14ac:dyDescent="0.3">
      <c r="A483" s="2" t="s">
        <v>503</v>
      </c>
      <c r="B483" s="2" t="s">
        <v>11</v>
      </c>
      <c r="C483" s="2" t="s">
        <v>12</v>
      </c>
      <c r="D483" s="2" t="s">
        <v>13</v>
      </c>
      <c r="E483" s="2" t="s">
        <v>7</v>
      </c>
      <c r="F483" s="2" t="s">
        <v>14</v>
      </c>
      <c r="G483" s="3">
        <v>32.799999999999997</v>
      </c>
      <c r="H483" s="5">
        <v>10</v>
      </c>
      <c r="I483" s="3">
        <v>16.399999999999999</v>
      </c>
      <c r="J483" s="3">
        <v>344.4</v>
      </c>
      <c r="K483" s="1">
        <v>43511</v>
      </c>
      <c r="L483" s="5">
        <f>YEAR(sales[[#This Row],[date]])</f>
        <v>2019</v>
      </c>
      <c r="M483" s="5" t="str">
        <f>TEXT(sales[[#This Row],[date]], "MMM")</f>
        <v>Feb</v>
      </c>
      <c r="N483" s="5" t="str">
        <f>TEXT(sales[[#This Row],[date]], "ddd")</f>
        <v>Fri</v>
      </c>
      <c r="O483" s="6">
        <v>0.5083333333333333</v>
      </c>
      <c r="P483" s="2" t="s">
        <v>15</v>
      </c>
      <c r="Q483" s="3">
        <v>328</v>
      </c>
      <c r="R483" s="7">
        <v>4.7600000000000003E-2</v>
      </c>
      <c r="S483" s="3">
        <v>16.399999999999999</v>
      </c>
      <c r="T483" s="4">
        <v>6.2</v>
      </c>
      <c r="U483" s="3">
        <f>sales[[#This Row],[total]]-sales[[#This Row],[cogs]]</f>
        <v>16.399999999999977</v>
      </c>
    </row>
    <row r="484" spans="1:21" x14ac:dyDescent="0.3">
      <c r="A484" s="2" t="s">
        <v>504</v>
      </c>
      <c r="B484" s="2" t="s">
        <v>4</v>
      </c>
      <c r="C484" s="2" t="s">
        <v>5</v>
      </c>
      <c r="D484" s="2" t="s">
        <v>13</v>
      </c>
      <c r="E484" s="2" t="s">
        <v>17</v>
      </c>
      <c r="F484" s="2" t="s">
        <v>22</v>
      </c>
      <c r="G484" s="3">
        <v>37.14</v>
      </c>
      <c r="H484" s="5">
        <v>5</v>
      </c>
      <c r="I484" s="3">
        <v>9.2899999999999991</v>
      </c>
      <c r="J484" s="3">
        <v>194.99</v>
      </c>
      <c r="K484" s="1">
        <v>43473</v>
      </c>
      <c r="L484" s="5">
        <f>YEAR(sales[[#This Row],[date]])</f>
        <v>2019</v>
      </c>
      <c r="M484" s="5" t="str">
        <f>TEXT(sales[[#This Row],[date]], "MMM")</f>
        <v>Jan</v>
      </c>
      <c r="N484" s="5" t="str">
        <f>TEXT(sales[[#This Row],[date]], "ddd")</f>
        <v>Tue</v>
      </c>
      <c r="O484" s="6">
        <v>0.54513888888888884</v>
      </c>
      <c r="P484" s="2" t="s">
        <v>9</v>
      </c>
      <c r="Q484" s="3">
        <v>185.7</v>
      </c>
      <c r="R484" s="7">
        <v>4.7600000000000003E-2</v>
      </c>
      <c r="S484" s="3">
        <v>9.2899999999999991</v>
      </c>
      <c r="T484" s="4">
        <v>5</v>
      </c>
      <c r="U484" s="3">
        <f>sales[[#This Row],[total]]-sales[[#This Row],[cogs]]</f>
        <v>9.2900000000000205</v>
      </c>
    </row>
    <row r="485" spans="1:21" x14ac:dyDescent="0.3">
      <c r="A485" s="2" t="s">
        <v>505</v>
      </c>
      <c r="B485" s="2" t="s">
        <v>28</v>
      </c>
      <c r="C485" s="2" t="s">
        <v>29</v>
      </c>
      <c r="D485" s="2" t="s">
        <v>6</v>
      </c>
      <c r="E485" s="2" t="s">
        <v>17</v>
      </c>
      <c r="F485" s="2" t="s">
        <v>18</v>
      </c>
      <c r="G485" s="3">
        <v>60.38</v>
      </c>
      <c r="H485" s="5">
        <v>10</v>
      </c>
      <c r="I485" s="3">
        <v>30.19</v>
      </c>
      <c r="J485" s="3">
        <v>633.99</v>
      </c>
      <c r="K485" s="1">
        <v>43508</v>
      </c>
      <c r="L485" s="5">
        <f>YEAR(sales[[#This Row],[date]])</f>
        <v>2019</v>
      </c>
      <c r="M485" s="5" t="str">
        <f>TEXT(sales[[#This Row],[date]], "MMM")</f>
        <v>Feb</v>
      </c>
      <c r="N485" s="5" t="str">
        <f>TEXT(sales[[#This Row],[date]], "ddd")</f>
        <v>Tue</v>
      </c>
      <c r="O485" s="6">
        <v>0.67986111111111114</v>
      </c>
      <c r="P485" s="2" t="s">
        <v>15</v>
      </c>
      <c r="Q485" s="3">
        <v>603.79999999999995</v>
      </c>
      <c r="R485" s="7">
        <v>4.7600000000000003E-2</v>
      </c>
      <c r="S485" s="3">
        <v>30.19</v>
      </c>
      <c r="T485" s="4">
        <v>6</v>
      </c>
      <c r="U485" s="3">
        <f>sales[[#This Row],[total]]-sales[[#This Row],[cogs]]</f>
        <v>30.190000000000055</v>
      </c>
    </row>
    <row r="486" spans="1:21" x14ac:dyDescent="0.3">
      <c r="A486" s="2" t="s">
        <v>506</v>
      </c>
      <c r="B486" s="2" t="s">
        <v>11</v>
      </c>
      <c r="C486" s="2" t="s">
        <v>12</v>
      </c>
      <c r="D486" s="2" t="s">
        <v>6</v>
      </c>
      <c r="E486" s="2" t="s">
        <v>7</v>
      </c>
      <c r="F486" s="2" t="s">
        <v>22</v>
      </c>
      <c r="G486" s="3">
        <v>36.979999999999997</v>
      </c>
      <c r="H486" s="5">
        <v>10</v>
      </c>
      <c r="I486" s="3">
        <v>18.489999999999998</v>
      </c>
      <c r="J486" s="3">
        <v>388.29</v>
      </c>
      <c r="K486" s="1">
        <v>43466</v>
      </c>
      <c r="L486" s="5">
        <f>YEAR(sales[[#This Row],[date]])</f>
        <v>2019</v>
      </c>
      <c r="M486" s="5" t="str">
        <f>TEXT(sales[[#This Row],[date]], "MMM")</f>
        <v>Jan</v>
      </c>
      <c r="N486" s="5" t="str">
        <f>TEXT(sales[[#This Row],[date]], "ddd")</f>
        <v>Tue</v>
      </c>
      <c r="O486" s="6">
        <v>0.82499999999999996</v>
      </c>
      <c r="P486" s="2" t="s">
        <v>19</v>
      </c>
      <c r="Q486" s="3">
        <v>369.8</v>
      </c>
      <c r="R486" s="7">
        <v>4.7600000000000003E-2</v>
      </c>
      <c r="S486" s="3">
        <v>18.489999999999998</v>
      </c>
      <c r="T486" s="4">
        <v>7</v>
      </c>
      <c r="U486" s="3">
        <f>sales[[#This Row],[total]]-sales[[#This Row],[cogs]]</f>
        <v>18.490000000000009</v>
      </c>
    </row>
    <row r="487" spans="1:21" x14ac:dyDescent="0.3">
      <c r="A487" s="2" t="s">
        <v>507</v>
      </c>
      <c r="B487" s="2" t="s">
        <v>28</v>
      </c>
      <c r="C487" s="2" t="s">
        <v>29</v>
      </c>
      <c r="D487" s="2" t="s">
        <v>6</v>
      </c>
      <c r="E487" s="2" t="s">
        <v>7</v>
      </c>
      <c r="F487" s="2" t="s">
        <v>22</v>
      </c>
      <c r="G487" s="3">
        <v>49.49</v>
      </c>
      <c r="H487" s="5">
        <v>4</v>
      </c>
      <c r="I487" s="3">
        <v>9.9</v>
      </c>
      <c r="J487" s="3">
        <v>207.86</v>
      </c>
      <c r="K487" s="1">
        <v>43545</v>
      </c>
      <c r="L487" s="5">
        <f>YEAR(sales[[#This Row],[date]])</f>
        <v>2019</v>
      </c>
      <c r="M487" s="5" t="str">
        <f>TEXT(sales[[#This Row],[date]], "MMM")</f>
        <v>Mar</v>
      </c>
      <c r="N487" s="5" t="str">
        <f>TEXT(sales[[#This Row],[date]], "ddd")</f>
        <v>Thu</v>
      </c>
      <c r="O487" s="6">
        <v>0.64236111111111116</v>
      </c>
      <c r="P487" s="2" t="s">
        <v>9</v>
      </c>
      <c r="Q487" s="3">
        <v>197.96</v>
      </c>
      <c r="R487" s="7">
        <v>4.7600000000000003E-2</v>
      </c>
      <c r="S487" s="3">
        <v>9.9</v>
      </c>
      <c r="T487" s="4">
        <v>6.6</v>
      </c>
      <c r="U487" s="3">
        <f>sales[[#This Row],[total]]-sales[[#This Row],[cogs]]</f>
        <v>9.9000000000000057</v>
      </c>
    </row>
    <row r="488" spans="1:21" x14ac:dyDescent="0.3">
      <c r="A488" s="2" t="s">
        <v>508</v>
      </c>
      <c r="B488" s="2" t="s">
        <v>28</v>
      </c>
      <c r="C488" s="2" t="s">
        <v>29</v>
      </c>
      <c r="D488" s="2" t="s">
        <v>13</v>
      </c>
      <c r="E488" s="2" t="s">
        <v>7</v>
      </c>
      <c r="F488" s="2" t="s">
        <v>32</v>
      </c>
      <c r="G488" s="3">
        <v>41.09</v>
      </c>
      <c r="H488" s="5">
        <v>10</v>
      </c>
      <c r="I488" s="3">
        <v>20.55</v>
      </c>
      <c r="J488" s="3">
        <v>431.45</v>
      </c>
      <c r="K488" s="1">
        <v>43524</v>
      </c>
      <c r="L488" s="5">
        <f>YEAR(sales[[#This Row],[date]])</f>
        <v>2019</v>
      </c>
      <c r="M488" s="5" t="str">
        <f>TEXT(sales[[#This Row],[date]], "MMM")</f>
        <v>Feb</v>
      </c>
      <c r="N488" s="5" t="str">
        <f>TEXT(sales[[#This Row],[date]], "ddd")</f>
        <v>Thu</v>
      </c>
      <c r="O488" s="6">
        <v>0.61250000000000004</v>
      </c>
      <c r="P488" s="2" t="s">
        <v>15</v>
      </c>
      <c r="Q488" s="3">
        <v>410.9</v>
      </c>
      <c r="R488" s="7">
        <v>4.7600000000000003E-2</v>
      </c>
      <c r="S488" s="3">
        <v>20.55</v>
      </c>
      <c r="T488" s="4">
        <v>7.3</v>
      </c>
      <c r="U488" s="3">
        <f>sales[[#This Row],[total]]-sales[[#This Row],[cogs]]</f>
        <v>20.550000000000011</v>
      </c>
    </row>
    <row r="489" spans="1:21" x14ac:dyDescent="0.3">
      <c r="A489" s="2" t="s">
        <v>509</v>
      </c>
      <c r="B489" s="2" t="s">
        <v>4</v>
      </c>
      <c r="C489" s="2" t="s">
        <v>5</v>
      </c>
      <c r="D489" s="2" t="s">
        <v>13</v>
      </c>
      <c r="E489" s="2" t="s">
        <v>17</v>
      </c>
      <c r="F489" s="2" t="s">
        <v>32</v>
      </c>
      <c r="G489" s="3">
        <v>37.15</v>
      </c>
      <c r="H489" s="5">
        <v>4</v>
      </c>
      <c r="I489" s="3">
        <v>7.43</v>
      </c>
      <c r="J489" s="3">
        <v>156.03</v>
      </c>
      <c r="K489" s="1">
        <v>43547</v>
      </c>
      <c r="L489" s="5">
        <f>YEAR(sales[[#This Row],[date]])</f>
        <v>2019</v>
      </c>
      <c r="M489" s="5" t="str">
        <f>TEXT(sales[[#This Row],[date]], "MMM")</f>
        <v>Mar</v>
      </c>
      <c r="N489" s="5" t="str">
        <f>TEXT(sales[[#This Row],[date]], "ddd")</f>
        <v>Sat</v>
      </c>
      <c r="O489" s="6">
        <v>0.79097222222222219</v>
      </c>
      <c r="P489" s="2" t="s">
        <v>9</v>
      </c>
      <c r="Q489" s="3">
        <v>148.6</v>
      </c>
      <c r="R489" s="7">
        <v>4.7600000000000003E-2</v>
      </c>
      <c r="S489" s="3">
        <v>7.43</v>
      </c>
      <c r="T489" s="4">
        <v>8.3000000000000007</v>
      </c>
      <c r="U489" s="3">
        <f>sales[[#This Row],[total]]-sales[[#This Row],[cogs]]</f>
        <v>7.4300000000000068</v>
      </c>
    </row>
    <row r="490" spans="1:21" x14ac:dyDescent="0.3">
      <c r="A490" s="2" t="s">
        <v>510</v>
      </c>
      <c r="B490" s="2" t="s">
        <v>11</v>
      </c>
      <c r="C490" s="2" t="s">
        <v>12</v>
      </c>
      <c r="D490" s="2" t="s">
        <v>13</v>
      </c>
      <c r="E490" s="2" t="s">
        <v>17</v>
      </c>
      <c r="F490" s="2" t="s">
        <v>18</v>
      </c>
      <c r="G490" s="3">
        <v>22.96</v>
      </c>
      <c r="H490" s="5">
        <v>1</v>
      </c>
      <c r="I490" s="3">
        <v>1.1499999999999999</v>
      </c>
      <c r="J490" s="3">
        <v>24.11</v>
      </c>
      <c r="K490" s="1">
        <v>43495</v>
      </c>
      <c r="L490" s="5">
        <f>YEAR(sales[[#This Row],[date]])</f>
        <v>2019</v>
      </c>
      <c r="M490" s="5" t="str">
        <f>TEXT(sales[[#This Row],[date]], "MMM")</f>
        <v>Jan</v>
      </c>
      <c r="N490" s="5" t="str">
        <f>TEXT(sales[[#This Row],[date]], "ddd")</f>
        <v>Wed</v>
      </c>
      <c r="O490" s="6">
        <v>0.86597222222222225</v>
      </c>
      <c r="P490" s="2" t="s">
        <v>15</v>
      </c>
      <c r="Q490" s="3">
        <v>22.96</v>
      </c>
      <c r="R490" s="7">
        <v>4.7600000000000003E-2</v>
      </c>
      <c r="S490" s="3">
        <v>1.1499999999999999</v>
      </c>
      <c r="T490" s="4">
        <v>4.3</v>
      </c>
      <c r="U490" s="3">
        <f>sales[[#This Row],[total]]-sales[[#This Row],[cogs]]</f>
        <v>1.1499999999999986</v>
      </c>
    </row>
    <row r="491" spans="1:21" x14ac:dyDescent="0.3">
      <c r="A491" s="2" t="s">
        <v>511</v>
      </c>
      <c r="B491" s="2" t="s">
        <v>28</v>
      </c>
      <c r="C491" s="2" t="s">
        <v>29</v>
      </c>
      <c r="D491" s="2" t="s">
        <v>6</v>
      </c>
      <c r="E491" s="2" t="s">
        <v>7</v>
      </c>
      <c r="F491" s="2" t="s">
        <v>18</v>
      </c>
      <c r="G491" s="3">
        <v>77.680000000000007</v>
      </c>
      <c r="H491" s="5">
        <v>9</v>
      </c>
      <c r="I491" s="3">
        <v>34.96</v>
      </c>
      <c r="J491" s="3">
        <v>734.08</v>
      </c>
      <c r="K491" s="1">
        <v>43500</v>
      </c>
      <c r="L491" s="5">
        <f>YEAR(sales[[#This Row],[date]])</f>
        <v>2019</v>
      </c>
      <c r="M491" s="5" t="str">
        <f>TEXT(sales[[#This Row],[date]], "MMM")</f>
        <v>Feb</v>
      </c>
      <c r="N491" s="5" t="str">
        <f>TEXT(sales[[#This Row],[date]], "ddd")</f>
        <v>Mon</v>
      </c>
      <c r="O491" s="6">
        <v>0.55625000000000002</v>
      </c>
      <c r="P491" s="2" t="s">
        <v>9</v>
      </c>
      <c r="Q491" s="3">
        <v>699.12</v>
      </c>
      <c r="R491" s="7">
        <v>4.7600000000000003E-2</v>
      </c>
      <c r="S491" s="3">
        <v>34.96</v>
      </c>
      <c r="T491" s="4">
        <v>9.8000000000000007</v>
      </c>
      <c r="U491" s="3">
        <f>sales[[#This Row],[total]]-sales[[#This Row],[cogs]]</f>
        <v>34.960000000000036</v>
      </c>
    </row>
    <row r="492" spans="1:21" x14ac:dyDescent="0.3">
      <c r="A492" s="2" t="s">
        <v>512</v>
      </c>
      <c r="B492" s="2" t="s">
        <v>28</v>
      </c>
      <c r="C492" s="2" t="s">
        <v>29</v>
      </c>
      <c r="D492" s="2" t="s">
        <v>13</v>
      </c>
      <c r="E492" s="2" t="s">
        <v>7</v>
      </c>
      <c r="F492" s="2" t="s">
        <v>32</v>
      </c>
      <c r="G492" s="3">
        <v>34.700000000000003</v>
      </c>
      <c r="H492" s="5">
        <v>2</v>
      </c>
      <c r="I492" s="3">
        <v>3.47</v>
      </c>
      <c r="J492" s="3">
        <v>72.87</v>
      </c>
      <c r="K492" s="1">
        <v>43537</v>
      </c>
      <c r="L492" s="5">
        <f>YEAR(sales[[#This Row],[date]])</f>
        <v>2019</v>
      </c>
      <c r="M492" s="5" t="str">
        <f>TEXT(sales[[#This Row],[date]], "MMM")</f>
        <v>Mar</v>
      </c>
      <c r="N492" s="5" t="str">
        <f>TEXT(sales[[#This Row],[date]], "ddd")</f>
        <v>Wed</v>
      </c>
      <c r="O492" s="6">
        <v>0.82499999999999996</v>
      </c>
      <c r="P492" s="2" t="s">
        <v>9</v>
      </c>
      <c r="Q492" s="3">
        <v>69.400000000000006</v>
      </c>
      <c r="R492" s="7">
        <v>4.7600000000000003E-2</v>
      </c>
      <c r="S492" s="3">
        <v>3.47</v>
      </c>
      <c r="T492" s="4">
        <v>8.1999999999999993</v>
      </c>
      <c r="U492" s="3">
        <f>sales[[#This Row],[total]]-sales[[#This Row],[cogs]]</f>
        <v>3.4699999999999989</v>
      </c>
    </row>
    <row r="493" spans="1:21" x14ac:dyDescent="0.3">
      <c r="A493" s="2" t="s">
        <v>513</v>
      </c>
      <c r="B493" s="2" t="s">
        <v>4</v>
      </c>
      <c r="C493" s="2" t="s">
        <v>5</v>
      </c>
      <c r="D493" s="2" t="s">
        <v>6</v>
      </c>
      <c r="E493" s="2" t="s">
        <v>7</v>
      </c>
      <c r="F493" s="2" t="s">
        <v>32</v>
      </c>
      <c r="G493" s="3">
        <v>19.66</v>
      </c>
      <c r="H493" s="5">
        <v>10</v>
      </c>
      <c r="I493" s="3">
        <v>9.83</v>
      </c>
      <c r="J493" s="3">
        <v>206.43</v>
      </c>
      <c r="K493" s="1">
        <v>43539</v>
      </c>
      <c r="L493" s="5">
        <f>YEAR(sales[[#This Row],[date]])</f>
        <v>2019</v>
      </c>
      <c r="M493" s="5" t="str">
        <f>TEXT(sales[[#This Row],[date]], "MMM")</f>
        <v>Mar</v>
      </c>
      <c r="N493" s="5" t="str">
        <f>TEXT(sales[[#This Row],[date]], "ddd")</f>
        <v>Fri</v>
      </c>
      <c r="O493" s="6">
        <v>0.76388888888888884</v>
      </c>
      <c r="P493" s="2" t="s">
        <v>19</v>
      </c>
      <c r="Q493" s="3">
        <v>196.6</v>
      </c>
      <c r="R493" s="7">
        <v>4.7600000000000003E-2</v>
      </c>
      <c r="S493" s="3">
        <v>9.83</v>
      </c>
      <c r="T493" s="4">
        <v>7.2</v>
      </c>
      <c r="U493" s="3">
        <f>sales[[#This Row],[total]]-sales[[#This Row],[cogs]]</f>
        <v>9.8300000000000125</v>
      </c>
    </row>
    <row r="494" spans="1:21" x14ac:dyDescent="0.3">
      <c r="A494" s="2" t="s">
        <v>514</v>
      </c>
      <c r="B494" s="2" t="s">
        <v>28</v>
      </c>
      <c r="C494" s="2" t="s">
        <v>29</v>
      </c>
      <c r="D494" s="2" t="s">
        <v>6</v>
      </c>
      <c r="E494" s="2" t="s">
        <v>7</v>
      </c>
      <c r="F494" s="2" t="s">
        <v>8</v>
      </c>
      <c r="G494" s="3">
        <v>25.32</v>
      </c>
      <c r="H494" s="5">
        <v>8</v>
      </c>
      <c r="I494" s="3">
        <v>10.130000000000001</v>
      </c>
      <c r="J494" s="3">
        <v>212.69</v>
      </c>
      <c r="K494" s="1">
        <v>43529</v>
      </c>
      <c r="L494" s="5">
        <f>YEAR(sales[[#This Row],[date]])</f>
        <v>2019</v>
      </c>
      <c r="M494" s="5" t="str">
        <f>TEXT(sales[[#This Row],[date]], "MMM")</f>
        <v>Mar</v>
      </c>
      <c r="N494" s="5" t="str">
        <f>TEXT(sales[[#This Row],[date]], "ddd")</f>
        <v>Tue</v>
      </c>
      <c r="O494" s="6">
        <v>0.85</v>
      </c>
      <c r="P494" s="2" t="s">
        <v>9</v>
      </c>
      <c r="Q494" s="3">
        <v>202.56</v>
      </c>
      <c r="R494" s="7">
        <v>4.7600000000000003E-2</v>
      </c>
      <c r="S494" s="3">
        <v>10.130000000000001</v>
      </c>
      <c r="T494" s="4">
        <v>8.6999999999999993</v>
      </c>
      <c r="U494" s="3">
        <f>sales[[#This Row],[total]]-sales[[#This Row],[cogs]]</f>
        <v>10.129999999999995</v>
      </c>
    </row>
    <row r="495" spans="1:21" x14ac:dyDescent="0.3">
      <c r="A495" s="2" t="s">
        <v>515</v>
      </c>
      <c r="B495" s="2" t="s">
        <v>11</v>
      </c>
      <c r="C495" s="2" t="s">
        <v>12</v>
      </c>
      <c r="D495" s="2" t="s">
        <v>6</v>
      </c>
      <c r="E495" s="2" t="s">
        <v>7</v>
      </c>
      <c r="F495" s="2" t="s">
        <v>18</v>
      </c>
      <c r="G495" s="3">
        <v>12.12</v>
      </c>
      <c r="H495" s="5">
        <v>10</v>
      </c>
      <c r="I495" s="3">
        <v>6.06</v>
      </c>
      <c r="J495" s="3">
        <v>127.26</v>
      </c>
      <c r="K495" s="1">
        <v>43529</v>
      </c>
      <c r="L495" s="5">
        <f>YEAR(sales[[#This Row],[date]])</f>
        <v>2019</v>
      </c>
      <c r="M495" s="5" t="str">
        <f>TEXT(sales[[#This Row],[date]], "MMM")</f>
        <v>Mar</v>
      </c>
      <c r="N495" s="5" t="str">
        <f>TEXT(sales[[#This Row],[date]], "ddd")</f>
        <v>Tue</v>
      </c>
      <c r="O495" s="6">
        <v>0.57222222222222219</v>
      </c>
      <c r="P495" s="2" t="s">
        <v>19</v>
      </c>
      <c r="Q495" s="3">
        <v>121.2</v>
      </c>
      <c r="R495" s="7">
        <v>4.7600000000000003E-2</v>
      </c>
      <c r="S495" s="3">
        <v>6.06</v>
      </c>
      <c r="T495" s="4">
        <v>8.4</v>
      </c>
      <c r="U495" s="3">
        <f>sales[[#This Row],[total]]-sales[[#This Row],[cogs]]</f>
        <v>6.0600000000000023</v>
      </c>
    </row>
    <row r="496" spans="1:21" x14ac:dyDescent="0.3">
      <c r="A496" s="2" t="s">
        <v>516</v>
      </c>
      <c r="B496" s="2" t="s">
        <v>28</v>
      </c>
      <c r="C496" s="2" t="s">
        <v>29</v>
      </c>
      <c r="D496" s="2" t="s">
        <v>13</v>
      </c>
      <c r="E496" s="2" t="s">
        <v>17</v>
      </c>
      <c r="F496" s="2" t="s">
        <v>32</v>
      </c>
      <c r="G496" s="3">
        <v>99.89</v>
      </c>
      <c r="H496" s="5">
        <v>2</v>
      </c>
      <c r="I496" s="3">
        <v>9.99</v>
      </c>
      <c r="J496" s="3">
        <v>209.77</v>
      </c>
      <c r="K496" s="1">
        <v>43522</v>
      </c>
      <c r="L496" s="5">
        <f>YEAR(sales[[#This Row],[date]])</f>
        <v>2019</v>
      </c>
      <c r="M496" s="5" t="str">
        <f>TEXT(sales[[#This Row],[date]], "MMM")</f>
        <v>Feb</v>
      </c>
      <c r="N496" s="5" t="str">
        <f>TEXT(sales[[#This Row],[date]], "ddd")</f>
        <v>Tue</v>
      </c>
      <c r="O496" s="6">
        <v>0.49166666666666664</v>
      </c>
      <c r="P496" s="2" t="s">
        <v>9</v>
      </c>
      <c r="Q496" s="3">
        <v>199.78</v>
      </c>
      <c r="R496" s="7">
        <v>4.7600000000000003E-2</v>
      </c>
      <c r="S496" s="3">
        <v>9.99</v>
      </c>
      <c r="T496" s="4">
        <v>7.1</v>
      </c>
      <c r="U496" s="3">
        <f>sales[[#This Row],[total]]-sales[[#This Row],[cogs]]</f>
        <v>9.9900000000000091</v>
      </c>
    </row>
    <row r="497" spans="1:21" x14ac:dyDescent="0.3">
      <c r="A497" s="2" t="s">
        <v>517</v>
      </c>
      <c r="B497" s="2" t="s">
        <v>28</v>
      </c>
      <c r="C497" s="2" t="s">
        <v>29</v>
      </c>
      <c r="D497" s="2" t="s">
        <v>13</v>
      </c>
      <c r="E497" s="2" t="s">
        <v>17</v>
      </c>
      <c r="F497" s="2" t="s">
        <v>22</v>
      </c>
      <c r="G497" s="3">
        <v>75.92</v>
      </c>
      <c r="H497" s="5">
        <v>8</v>
      </c>
      <c r="I497" s="3">
        <v>30.37</v>
      </c>
      <c r="J497" s="3">
        <v>637.73</v>
      </c>
      <c r="K497" s="1">
        <v>43544</v>
      </c>
      <c r="L497" s="5">
        <f>YEAR(sales[[#This Row],[date]])</f>
        <v>2019</v>
      </c>
      <c r="M497" s="5" t="str">
        <f>TEXT(sales[[#This Row],[date]], "MMM")</f>
        <v>Mar</v>
      </c>
      <c r="N497" s="5" t="str">
        <f>TEXT(sales[[#This Row],[date]], "ddd")</f>
        <v>Wed</v>
      </c>
      <c r="O497" s="6">
        <v>0.59305555555555556</v>
      </c>
      <c r="P497" s="2" t="s">
        <v>15</v>
      </c>
      <c r="Q497" s="3">
        <v>607.36</v>
      </c>
      <c r="R497" s="7">
        <v>4.7600000000000003E-2</v>
      </c>
      <c r="S497" s="3">
        <v>30.37</v>
      </c>
      <c r="T497" s="4">
        <v>5.5</v>
      </c>
      <c r="U497" s="3">
        <f>sales[[#This Row],[total]]-sales[[#This Row],[cogs]]</f>
        <v>30.370000000000005</v>
      </c>
    </row>
    <row r="498" spans="1:21" x14ac:dyDescent="0.3">
      <c r="A498" s="2" t="s">
        <v>518</v>
      </c>
      <c r="B498" s="2" t="s">
        <v>11</v>
      </c>
      <c r="C498" s="2" t="s">
        <v>12</v>
      </c>
      <c r="D498" s="2" t="s">
        <v>13</v>
      </c>
      <c r="E498" s="2" t="s">
        <v>7</v>
      </c>
      <c r="F498" s="2" t="s">
        <v>14</v>
      </c>
      <c r="G498" s="3">
        <v>63.22</v>
      </c>
      <c r="H498" s="5">
        <v>2</v>
      </c>
      <c r="I498" s="3">
        <v>6.32</v>
      </c>
      <c r="J498" s="3">
        <v>132.76</v>
      </c>
      <c r="K498" s="1">
        <v>43466</v>
      </c>
      <c r="L498" s="5">
        <f>YEAR(sales[[#This Row],[date]])</f>
        <v>2019</v>
      </c>
      <c r="M498" s="5" t="str">
        <f>TEXT(sales[[#This Row],[date]], "MMM")</f>
        <v>Jan</v>
      </c>
      <c r="N498" s="5" t="str">
        <f>TEXT(sales[[#This Row],[date]], "ddd")</f>
        <v>Tue</v>
      </c>
      <c r="O498" s="6">
        <v>0.66041666666666665</v>
      </c>
      <c r="P498" s="2" t="s">
        <v>15</v>
      </c>
      <c r="Q498" s="3">
        <v>126.44</v>
      </c>
      <c r="R498" s="7">
        <v>4.7600000000000003E-2</v>
      </c>
      <c r="S498" s="3">
        <v>6.32</v>
      </c>
      <c r="T498" s="4">
        <v>8.5</v>
      </c>
      <c r="U498" s="3">
        <f>sales[[#This Row],[total]]-sales[[#This Row],[cogs]]</f>
        <v>6.3199999999999932</v>
      </c>
    </row>
    <row r="499" spans="1:21" x14ac:dyDescent="0.3">
      <c r="A499" s="2" t="s">
        <v>519</v>
      </c>
      <c r="B499" s="2" t="s">
        <v>11</v>
      </c>
      <c r="C499" s="2" t="s">
        <v>12</v>
      </c>
      <c r="D499" s="2" t="s">
        <v>13</v>
      </c>
      <c r="E499" s="2" t="s">
        <v>7</v>
      </c>
      <c r="F499" s="2" t="s">
        <v>30</v>
      </c>
      <c r="G499" s="3">
        <v>90.24</v>
      </c>
      <c r="H499" s="5">
        <v>6</v>
      </c>
      <c r="I499" s="3">
        <v>27.07</v>
      </c>
      <c r="J499" s="3">
        <v>568.51</v>
      </c>
      <c r="K499" s="1">
        <v>43492</v>
      </c>
      <c r="L499" s="5">
        <f>YEAR(sales[[#This Row],[date]])</f>
        <v>2019</v>
      </c>
      <c r="M499" s="5" t="str">
        <f>TEXT(sales[[#This Row],[date]], "MMM")</f>
        <v>Jan</v>
      </c>
      <c r="N499" s="5" t="str">
        <f>TEXT(sales[[#This Row],[date]], "ddd")</f>
        <v>Sun</v>
      </c>
      <c r="O499" s="6">
        <v>0.47013888888888888</v>
      </c>
      <c r="P499" s="2" t="s">
        <v>15</v>
      </c>
      <c r="Q499" s="3">
        <v>541.44000000000005</v>
      </c>
      <c r="R499" s="7">
        <v>4.7600000000000003E-2</v>
      </c>
      <c r="S499" s="3">
        <v>27.07</v>
      </c>
      <c r="T499" s="4">
        <v>6.2</v>
      </c>
      <c r="U499" s="3">
        <f>sales[[#This Row],[total]]-sales[[#This Row],[cogs]]</f>
        <v>27.069999999999936</v>
      </c>
    </row>
    <row r="500" spans="1:21" x14ac:dyDescent="0.3">
      <c r="A500" s="2" t="s">
        <v>520</v>
      </c>
      <c r="B500" s="2" t="s">
        <v>28</v>
      </c>
      <c r="C500" s="2" t="s">
        <v>29</v>
      </c>
      <c r="D500" s="2" t="s">
        <v>6</v>
      </c>
      <c r="E500" s="2" t="s">
        <v>7</v>
      </c>
      <c r="F500" s="2" t="s">
        <v>22</v>
      </c>
      <c r="G500" s="3">
        <v>98.13</v>
      </c>
      <c r="H500" s="5">
        <v>1</v>
      </c>
      <c r="I500" s="3">
        <v>4.91</v>
      </c>
      <c r="J500" s="3">
        <v>103.04</v>
      </c>
      <c r="K500" s="1">
        <v>43486</v>
      </c>
      <c r="L500" s="5">
        <f>YEAR(sales[[#This Row],[date]])</f>
        <v>2019</v>
      </c>
      <c r="M500" s="5" t="str">
        <f>TEXT(sales[[#This Row],[date]], "MMM")</f>
        <v>Jan</v>
      </c>
      <c r="N500" s="5" t="str">
        <f>TEXT(sales[[#This Row],[date]], "ddd")</f>
        <v>Mon</v>
      </c>
      <c r="O500" s="6">
        <v>0.73333333333333328</v>
      </c>
      <c r="P500" s="2" t="s">
        <v>15</v>
      </c>
      <c r="Q500" s="3">
        <v>98.13</v>
      </c>
      <c r="R500" s="7">
        <v>4.7600000000000003E-2</v>
      </c>
      <c r="S500" s="3">
        <v>4.91</v>
      </c>
      <c r="T500" s="4">
        <v>8.9</v>
      </c>
      <c r="U500" s="3">
        <f>sales[[#This Row],[total]]-sales[[#This Row],[cogs]]</f>
        <v>4.9100000000000108</v>
      </c>
    </row>
    <row r="501" spans="1:21" x14ac:dyDescent="0.3">
      <c r="A501" s="2" t="s">
        <v>521</v>
      </c>
      <c r="B501" s="2" t="s">
        <v>4</v>
      </c>
      <c r="C501" s="2" t="s">
        <v>5</v>
      </c>
      <c r="D501" s="2" t="s">
        <v>6</v>
      </c>
      <c r="E501" s="2" t="s">
        <v>7</v>
      </c>
      <c r="F501" s="2" t="s">
        <v>22</v>
      </c>
      <c r="G501" s="3">
        <v>51.52</v>
      </c>
      <c r="H501" s="5">
        <v>8</v>
      </c>
      <c r="I501" s="3">
        <v>20.61</v>
      </c>
      <c r="J501" s="3">
        <v>432.77</v>
      </c>
      <c r="K501" s="1">
        <v>43498</v>
      </c>
      <c r="L501" s="5">
        <f>YEAR(sales[[#This Row],[date]])</f>
        <v>2019</v>
      </c>
      <c r="M501" s="5" t="str">
        <f>TEXT(sales[[#This Row],[date]], "MMM")</f>
        <v>Feb</v>
      </c>
      <c r="N501" s="5" t="str">
        <f>TEXT(sales[[#This Row],[date]], "ddd")</f>
        <v>Sat</v>
      </c>
      <c r="O501" s="6">
        <v>0.65763888888888888</v>
      </c>
      <c r="P501" s="2" t="s">
        <v>15</v>
      </c>
      <c r="Q501" s="3">
        <v>412.16</v>
      </c>
      <c r="R501" s="7">
        <v>4.7600000000000003E-2</v>
      </c>
      <c r="S501" s="3">
        <v>20.61</v>
      </c>
      <c r="T501" s="4">
        <v>9.6</v>
      </c>
      <c r="U501" s="3">
        <f>sales[[#This Row],[total]]-sales[[#This Row],[cogs]]</f>
        <v>20.609999999999957</v>
      </c>
    </row>
    <row r="502" spans="1:21" x14ac:dyDescent="0.3">
      <c r="A502" s="2" t="s">
        <v>522</v>
      </c>
      <c r="B502" s="2" t="s">
        <v>28</v>
      </c>
      <c r="C502" s="2" t="s">
        <v>29</v>
      </c>
      <c r="D502" s="2" t="s">
        <v>6</v>
      </c>
      <c r="E502" s="2" t="s">
        <v>17</v>
      </c>
      <c r="F502" s="2" t="s">
        <v>22</v>
      </c>
      <c r="G502" s="3">
        <v>73.97</v>
      </c>
      <c r="H502" s="5">
        <v>1</v>
      </c>
      <c r="I502" s="3">
        <v>3.7</v>
      </c>
      <c r="J502" s="3">
        <v>77.67</v>
      </c>
      <c r="K502" s="1">
        <v>43499</v>
      </c>
      <c r="L502" s="5">
        <f>YEAR(sales[[#This Row],[date]])</f>
        <v>2019</v>
      </c>
      <c r="M502" s="5" t="str">
        <f>TEXT(sales[[#This Row],[date]], "MMM")</f>
        <v>Feb</v>
      </c>
      <c r="N502" s="5" t="str">
        <f>TEXT(sales[[#This Row],[date]], "ddd")</f>
        <v>Sun</v>
      </c>
      <c r="O502" s="6">
        <v>0.66180555555555554</v>
      </c>
      <c r="P502" s="2" t="s">
        <v>19</v>
      </c>
      <c r="Q502" s="3">
        <v>73.97</v>
      </c>
      <c r="R502" s="7">
        <v>4.7600000000000003E-2</v>
      </c>
      <c r="S502" s="3">
        <v>3.7</v>
      </c>
      <c r="T502" s="4">
        <v>5.4</v>
      </c>
      <c r="U502" s="3">
        <f>sales[[#This Row],[total]]-sales[[#This Row],[cogs]]</f>
        <v>3.7000000000000028</v>
      </c>
    </row>
    <row r="503" spans="1:21" x14ac:dyDescent="0.3">
      <c r="A503" s="2" t="s">
        <v>523</v>
      </c>
      <c r="B503" s="2" t="s">
        <v>11</v>
      </c>
      <c r="C503" s="2" t="s">
        <v>12</v>
      </c>
      <c r="D503" s="2" t="s">
        <v>6</v>
      </c>
      <c r="E503" s="2" t="s">
        <v>7</v>
      </c>
      <c r="F503" s="2" t="s">
        <v>32</v>
      </c>
      <c r="G503" s="3">
        <v>31.9</v>
      </c>
      <c r="H503" s="5">
        <v>1</v>
      </c>
      <c r="I503" s="3">
        <v>1.6</v>
      </c>
      <c r="J503" s="3">
        <v>33.5</v>
      </c>
      <c r="K503" s="1">
        <v>43470</v>
      </c>
      <c r="L503" s="5">
        <f>YEAR(sales[[#This Row],[date]])</f>
        <v>2019</v>
      </c>
      <c r="M503" s="5" t="str">
        <f>TEXT(sales[[#This Row],[date]], "MMM")</f>
        <v>Jan</v>
      </c>
      <c r="N503" s="5" t="str">
        <f>TEXT(sales[[#This Row],[date]], "ddd")</f>
        <v>Sat</v>
      </c>
      <c r="O503" s="6">
        <v>0.52777777777777779</v>
      </c>
      <c r="P503" s="2" t="s">
        <v>9</v>
      </c>
      <c r="Q503" s="3">
        <v>31.9</v>
      </c>
      <c r="R503" s="7">
        <v>4.7600000000000003E-2</v>
      </c>
      <c r="S503" s="3">
        <v>1.6</v>
      </c>
      <c r="T503" s="4">
        <v>9.1</v>
      </c>
      <c r="U503" s="3">
        <f>sales[[#This Row],[total]]-sales[[#This Row],[cogs]]</f>
        <v>1.6000000000000014</v>
      </c>
    </row>
    <row r="504" spans="1:21" x14ac:dyDescent="0.3">
      <c r="A504" s="2" t="s">
        <v>524</v>
      </c>
      <c r="B504" s="2" t="s">
        <v>11</v>
      </c>
      <c r="C504" s="2" t="s">
        <v>12</v>
      </c>
      <c r="D504" s="2" t="s">
        <v>13</v>
      </c>
      <c r="E504" s="2" t="s">
        <v>17</v>
      </c>
      <c r="F504" s="2" t="s">
        <v>18</v>
      </c>
      <c r="G504" s="3">
        <v>69.400000000000006</v>
      </c>
      <c r="H504" s="5">
        <v>2</v>
      </c>
      <c r="I504" s="3">
        <v>6.94</v>
      </c>
      <c r="J504" s="3">
        <v>145.74</v>
      </c>
      <c r="K504" s="1">
        <v>43492</v>
      </c>
      <c r="L504" s="5">
        <f>YEAR(sales[[#This Row],[date]])</f>
        <v>2019</v>
      </c>
      <c r="M504" s="5" t="str">
        <f>TEXT(sales[[#This Row],[date]], "MMM")</f>
        <v>Jan</v>
      </c>
      <c r="N504" s="5" t="str">
        <f>TEXT(sales[[#This Row],[date]], "ddd")</f>
        <v>Sun</v>
      </c>
      <c r="O504" s="6">
        <v>0.82499999999999996</v>
      </c>
      <c r="P504" s="2" t="s">
        <v>9</v>
      </c>
      <c r="Q504" s="3">
        <v>138.80000000000001</v>
      </c>
      <c r="R504" s="7">
        <v>4.7600000000000003E-2</v>
      </c>
      <c r="S504" s="3">
        <v>6.94</v>
      </c>
      <c r="T504" s="4">
        <v>9</v>
      </c>
      <c r="U504" s="3">
        <f>sales[[#This Row],[total]]-sales[[#This Row],[cogs]]</f>
        <v>6.9399999999999977</v>
      </c>
    </row>
    <row r="505" spans="1:21" x14ac:dyDescent="0.3">
      <c r="A505" s="2" t="s">
        <v>525</v>
      </c>
      <c r="B505" s="2" t="s">
        <v>28</v>
      </c>
      <c r="C505" s="2" t="s">
        <v>29</v>
      </c>
      <c r="D505" s="2" t="s">
        <v>13</v>
      </c>
      <c r="E505" s="2" t="s">
        <v>7</v>
      </c>
      <c r="F505" s="2" t="s">
        <v>22</v>
      </c>
      <c r="G505" s="3">
        <v>93.31</v>
      </c>
      <c r="H505" s="5">
        <v>2</v>
      </c>
      <c r="I505" s="3">
        <v>9.33</v>
      </c>
      <c r="J505" s="3">
        <v>195.95</v>
      </c>
      <c r="K505" s="1">
        <v>43549</v>
      </c>
      <c r="L505" s="5">
        <f>YEAR(sales[[#This Row],[date]])</f>
        <v>2019</v>
      </c>
      <c r="M505" s="5" t="str">
        <f>TEXT(sales[[#This Row],[date]], "MMM")</f>
        <v>Mar</v>
      </c>
      <c r="N505" s="5" t="str">
        <f>TEXT(sales[[#This Row],[date]], "ddd")</f>
        <v>Mon</v>
      </c>
      <c r="O505" s="6">
        <v>0.74513888888888891</v>
      </c>
      <c r="P505" s="2" t="s">
        <v>15</v>
      </c>
      <c r="Q505" s="3">
        <v>186.62</v>
      </c>
      <c r="R505" s="7">
        <v>4.7600000000000003E-2</v>
      </c>
      <c r="S505" s="3">
        <v>9.33</v>
      </c>
      <c r="T505" s="4">
        <v>6.3</v>
      </c>
      <c r="U505" s="3">
        <f>sales[[#This Row],[total]]-sales[[#This Row],[cogs]]</f>
        <v>9.3299999999999841</v>
      </c>
    </row>
    <row r="506" spans="1:21" x14ac:dyDescent="0.3">
      <c r="A506" s="2" t="s">
        <v>526</v>
      </c>
      <c r="B506" s="2" t="s">
        <v>28</v>
      </c>
      <c r="C506" s="2" t="s">
        <v>29</v>
      </c>
      <c r="D506" s="2" t="s">
        <v>13</v>
      </c>
      <c r="E506" s="2" t="s">
        <v>17</v>
      </c>
      <c r="F506" s="2" t="s">
        <v>22</v>
      </c>
      <c r="G506" s="3">
        <v>88.45</v>
      </c>
      <c r="H506" s="5">
        <v>1</v>
      </c>
      <c r="I506" s="3">
        <v>4.42</v>
      </c>
      <c r="J506" s="3">
        <v>92.87</v>
      </c>
      <c r="K506" s="1">
        <v>43521</v>
      </c>
      <c r="L506" s="5">
        <f>YEAR(sales[[#This Row],[date]])</f>
        <v>2019</v>
      </c>
      <c r="M506" s="5" t="str">
        <f>TEXT(sales[[#This Row],[date]], "MMM")</f>
        <v>Feb</v>
      </c>
      <c r="N506" s="5" t="str">
        <f>TEXT(sales[[#This Row],[date]], "ddd")</f>
        <v>Mon</v>
      </c>
      <c r="O506" s="6">
        <v>0.69166666666666665</v>
      </c>
      <c r="P506" s="2" t="s">
        <v>19</v>
      </c>
      <c r="Q506" s="3">
        <v>88.45</v>
      </c>
      <c r="R506" s="7">
        <v>4.7600000000000003E-2</v>
      </c>
      <c r="S506" s="3">
        <v>4.42</v>
      </c>
      <c r="T506" s="4">
        <v>9.5</v>
      </c>
      <c r="U506" s="3">
        <f>sales[[#This Row],[total]]-sales[[#This Row],[cogs]]</f>
        <v>4.4200000000000017</v>
      </c>
    </row>
    <row r="507" spans="1:21" x14ac:dyDescent="0.3">
      <c r="A507" s="2" t="s">
        <v>527</v>
      </c>
      <c r="B507" s="2" t="s">
        <v>4</v>
      </c>
      <c r="C507" s="2" t="s">
        <v>5</v>
      </c>
      <c r="D507" s="2" t="s">
        <v>6</v>
      </c>
      <c r="E507" s="2" t="s">
        <v>17</v>
      </c>
      <c r="F507" s="2" t="s">
        <v>14</v>
      </c>
      <c r="G507" s="3">
        <v>24.18</v>
      </c>
      <c r="H507" s="5">
        <v>8</v>
      </c>
      <c r="I507" s="3">
        <v>9.67</v>
      </c>
      <c r="J507" s="3">
        <v>203.11</v>
      </c>
      <c r="K507" s="1">
        <v>43493</v>
      </c>
      <c r="L507" s="5">
        <f>YEAR(sales[[#This Row],[date]])</f>
        <v>2019</v>
      </c>
      <c r="M507" s="5" t="str">
        <f>TEXT(sales[[#This Row],[date]], "MMM")</f>
        <v>Jan</v>
      </c>
      <c r="N507" s="5" t="str">
        <f>TEXT(sales[[#This Row],[date]], "ddd")</f>
        <v>Mon</v>
      </c>
      <c r="O507" s="6">
        <v>0.87083333333333335</v>
      </c>
      <c r="P507" s="2" t="s">
        <v>9</v>
      </c>
      <c r="Q507" s="3">
        <v>193.44</v>
      </c>
      <c r="R507" s="7">
        <v>4.7600000000000003E-2</v>
      </c>
      <c r="S507" s="3">
        <v>9.67</v>
      </c>
      <c r="T507" s="4">
        <v>9.8000000000000007</v>
      </c>
      <c r="U507" s="3">
        <f>sales[[#This Row],[total]]-sales[[#This Row],[cogs]]</f>
        <v>9.6700000000000159</v>
      </c>
    </row>
    <row r="508" spans="1:21" x14ac:dyDescent="0.3">
      <c r="A508" s="2" t="s">
        <v>528</v>
      </c>
      <c r="B508" s="2" t="s">
        <v>28</v>
      </c>
      <c r="C508" s="2" t="s">
        <v>29</v>
      </c>
      <c r="D508" s="2" t="s">
        <v>6</v>
      </c>
      <c r="E508" s="2" t="s">
        <v>7</v>
      </c>
      <c r="F508" s="2" t="s">
        <v>22</v>
      </c>
      <c r="G508" s="3">
        <v>48.5</v>
      </c>
      <c r="H508" s="5">
        <v>3</v>
      </c>
      <c r="I508" s="3">
        <v>7.28</v>
      </c>
      <c r="J508" s="3">
        <v>152.78</v>
      </c>
      <c r="K508" s="1">
        <v>43473</v>
      </c>
      <c r="L508" s="5">
        <f>YEAR(sales[[#This Row],[date]])</f>
        <v>2019</v>
      </c>
      <c r="M508" s="5" t="str">
        <f>TEXT(sales[[#This Row],[date]], "MMM")</f>
        <v>Jan</v>
      </c>
      <c r="N508" s="5" t="str">
        <f>TEXT(sales[[#This Row],[date]], "ddd")</f>
        <v>Tue</v>
      </c>
      <c r="O508" s="6">
        <v>0.53472222222222221</v>
      </c>
      <c r="P508" s="2" t="s">
        <v>15</v>
      </c>
      <c r="Q508" s="3">
        <v>145.5</v>
      </c>
      <c r="R508" s="7">
        <v>4.7600000000000003E-2</v>
      </c>
      <c r="S508" s="3">
        <v>7.28</v>
      </c>
      <c r="T508" s="4">
        <v>6.7</v>
      </c>
      <c r="U508" s="3">
        <f>sales[[#This Row],[total]]-sales[[#This Row],[cogs]]</f>
        <v>7.2800000000000011</v>
      </c>
    </row>
    <row r="509" spans="1:21" x14ac:dyDescent="0.3">
      <c r="A509" s="2" t="s">
        <v>529</v>
      </c>
      <c r="B509" s="2" t="s">
        <v>28</v>
      </c>
      <c r="C509" s="2" t="s">
        <v>29</v>
      </c>
      <c r="D509" s="2" t="s">
        <v>13</v>
      </c>
      <c r="E509" s="2" t="s">
        <v>7</v>
      </c>
      <c r="F509" s="2" t="s">
        <v>30</v>
      </c>
      <c r="G509" s="3">
        <v>84.05</v>
      </c>
      <c r="H509" s="5">
        <v>6</v>
      </c>
      <c r="I509" s="3">
        <v>25.22</v>
      </c>
      <c r="J509" s="3">
        <v>529.52</v>
      </c>
      <c r="K509" s="1">
        <v>43494</v>
      </c>
      <c r="L509" s="5">
        <f>YEAR(sales[[#This Row],[date]])</f>
        <v>2019</v>
      </c>
      <c r="M509" s="5" t="str">
        <f>TEXT(sales[[#This Row],[date]], "MMM")</f>
        <v>Jan</v>
      </c>
      <c r="N509" s="5" t="str">
        <f>TEXT(sales[[#This Row],[date]], "ddd")</f>
        <v>Tue</v>
      </c>
      <c r="O509" s="6">
        <v>0.45</v>
      </c>
      <c r="P509" s="2" t="s">
        <v>19</v>
      </c>
      <c r="Q509" s="3">
        <v>504.3</v>
      </c>
      <c r="R509" s="7">
        <v>4.7600000000000003E-2</v>
      </c>
      <c r="S509" s="3">
        <v>25.22</v>
      </c>
      <c r="T509" s="4">
        <v>7.7</v>
      </c>
      <c r="U509" s="3">
        <f>sales[[#This Row],[total]]-sales[[#This Row],[cogs]]</f>
        <v>25.21999999999997</v>
      </c>
    </row>
    <row r="510" spans="1:21" x14ac:dyDescent="0.3">
      <c r="A510" s="2" t="s">
        <v>530</v>
      </c>
      <c r="B510" s="2" t="s">
        <v>28</v>
      </c>
      <c r="C510" s="2" t="s">
        <v>29</v>
      </c>
      <c r="D510" s="2" t="s">
        <v>6</v>
      </c>
      <c r="E510" s="2" t="s">
        <v>17</v>
      </c>
      <c r="F510" s="2" t="s">
        <v>8</v>
      </c>
      <c r="G510" s="3">
        <v>61.29</v>
      </c>
      <c r="H510" s="5">
        <v>5</v>
      </c>
      <c r="I510" s="3">
        <v>15.32</v>
      </c>
      <c r="J510" s="3">
        <v>321.77</v>
      </c>
      <c r="K510" s="1">
        <v>43553</v>
      </c>
      <c r="L510" s="5">
        <f>YEAR(sales[[#This Row],[date]])</f>
        <v>2019</v>
      </c>
      <c r="M510" s="5" t="str">
        <f>TEXT(sales[[#This Row],[date]], "MMM")</f>
        <v>Mar</v>
      </c>
      <c r="N510" s="5" t="str">
        <f>TEXT(sales[[#This Row],[date]], "ddd")</f>
        <v>Fri</v>
      </c>
      <c r="O510" s="6">
        <v>0.60277777777777775</v>
      </c>
      <c r="P510" s="2" t="s">
        <v>15</v>
      </c>
      <c r="Q510" s="3">
        <v>306.45</v>
      </c>
      <c r="R510" s="7">
        <v>4.7600000000000003E-2</v>
      </c>
      <c r="S510" s="3">
        <v>15.32</v>
      </c>
      <c r="T510" s="4">
        <v>7</v>
      </c>
      <c r="U510" s="3">
        <f>sales[[#This Row],[total]]-sales[[#This Row],[cogs]]</f>
        <v>15.319999999999993</v>
      </c>
    </row>
    <row r="511" spans="1:21" x14ac:dyDescent="0.3">
      <c r="A511" s="2" t="s">
        <v>531</v>
      </c>
      <c r="B511" s="2" t="s">
        <v>11</v>
      </c>
      <c r="C511" s="2" t="s">
        <v>12</v>
      </c>
      <c r="D511" s="2" t="s">
        <v>6</v>
      </c>
      <c r="E511" s="2" t="s">
        <v>7</v>
      </c>
      <c r="F511" s="2" t="s">
        <v>18</v>
      </c>
      <c r="G511" s="3">
        <v>15.95</v>
      </c>
      <c r="H511" s="5">
        <v>6</v>
      </c>
      <c r="I511" s="3">
        <v>4.79</v>
      </c>
      <c r="J511" s="3">
        <v>100.49</v>
      </c>
      <c r="K511" s="1">
        <v>43505</v>
      </c>
      <c r="L511" s="5">
        <f>YEAR(sales[[#This Row],[date]])</f>
        <v>2019</v>
      </c>
      <c r="M511" s="5" t="str">
        <f>TEXT(sales[[#This Row],[date]], "MMM")</f>
        <v>Feb</v>
      </c>
      <c r="N511" s="5" t="str">
        <f>TEXT(sales[[#This Row],[date]], "ddd")</f>
        <v>Sat</v>
      </c>
      <c r="O511" s="6">
        <v>0.71875</v>
      </c>
      <c r="P511" s="2" t="s">
        <v>19</v>
      </c>
      <c r="Q511" s="3">
        <v>95.7</v>
      </c>
      <c r="R511" s="7">
        <v>4.7600000000000003E-2</v>
      </c>
      <c r="S511" s="3">
        <v>4.79</v>
      </c>
      <c r="T511" s="4">
        <v>5.0999999999999996</v>
      </c>
      <c r="U511" s="3">
        <f>sales[[#This Row],[total]]-sales[[#This Row],[cogs]]</f>
        <v>4.789999999999992</v>
      </c>
    </row>
    <row r="512" spans="1:21" x14ac:dyDescent="0.3">
      <c r="A512" s="2" t="s">
        <v>532</v>
      </c>
      <c r="B512" s="2" t="s">
        <v>28</v>
      </c>
      <c r="C512" s="2" t="s">
        <v>29</v>
      </c>
      <c r="D512" s="2" t="s">
        <v>6</v>
      </c>
      <c r="E512" s="2" t="s">
        <v>7</v>
      </c>
      <c r="F512" s="2" t="s">
        <v>22</v>
      </c>
      <c r="G512" s="3">
        <v>90.74</v>
      </c>
      <c r="H512" s="5">
        <v>7</v>
      </c>
      <c r="I512" s="3">
        <v>31.76</v>
      </c>
      <c r="J512" s="3">
        <v>666.94</v>
      </c>
      <c r="K512" s="1">
        <v>43481</v>
      </c>
      <c r="L512" s="5">
        <f>YEAR(sales[[#This Row],[date]])</f>
        <v>2019</v>
      </c>
      <c r="M512" s="5" t="str">
        <f>TEXT(sales[[#This Row],[date]], "MMM")</f>
        <v>Jan</v>
      </c>
      <c r="N512" s="5" t="str">
        <f>TEXT(sales[[#This Row],[date]], "ddd")</f>
        <v>Wed</v>
      </c>
      <c r="O512" s="6">
        <v>0.75208333333333333</v>
      </c>
      <c r="P512" s="2" t="s">
        <v>19</v>
      </c>
      <c r="Q512" s="3">
        <v>635.17999999999995</v>
      </c>
      <c r="R512" s="7">
        <v>4.7600000000000003E-2</v>
      </c>
      <c r="S512" s="3">
        <v>31.76</v>
      </c>
      <c r="T512" s="4">
        <v>6.2</v>
      </c>
      <c r="U512" s="3">
        <f>sales[[#This Row],[total]]-sales[[#This Row],[cogs]]</f>
        <v>31.760000000000105</v>
      </c>
    </row>
    <row r="513" spans="1:21" x14ac:dyDescent="0.3">
      <c r="A513" s="2" t="s">
        <v>533</v>
      </c>
      <c r="B513" s="2" t="s">
        <v>4</v>
      </c>
      <c r="C513" s="2" t="s">
        <v>5</v>
      </c>
      <c r="D513" s="2" t="s">
        <v>13</v>
      </c>
      <c r="E513" s="2" t="s">
        <v>7</v>
      </c>
      <c r="F513" s="2" t="s">
        <v>18</v>
      </c>
      <c r="G513" s="3">
        <v>42.91</v>
      </c>
      <c r="H513" s="5">
        <v>5</v>
      </c>
      <c r="I513" s="3">
        <v>10.73</v>
      </c>
      <c r="J513" s="3">
        <v>225.28</v>
      </c>
      <c r="K513" s="1">
        <v>43470</v>
      </c>
      <c r="L513" s="5">
        <f>YEAR(sales[[#This Row],[date]])</f>
        <v>2019</v>
      </c>
      <c r="M513" s="5" t="str">
        <f>TEXT(sales[[#This Row],[date]], "MMM")</f>
        <v>Jan</v>
      </c>
      <c r="N513" s="5" t="str">
        <f>TEXT(sales[[#This Row],[date]], "ddd")</f>
        <v>Sat</v>
      </c>
      <c r="O513" s="6">
        <v>0.72847222222222219</v>
      </c>
      <c r="P513" s="2" t="s">
        <v>9</v>
      </c>
      <c r="Q513" s="3">
        <v>214.55</v>
      </c>
      <c r="R513" s="7">
        <v>4.7600000000000003E-2</v>
      </c>
      <c r="S513" s="3">
        <v>10.73</v>
      </c>
      <c r="T513" s="4">
        <v>6.1</v>
      </c>
      <c r="U513" s="3">
        <f>sales[[#This Row],[total]]-sales[[#This Row],[cogs]]</f>
        <v>10.72999999999999</v>
      </c>
    </row>
    <row r="514" spans="1:21" x14ac:dyDescent="0.3">
      <c r="A514" s="2" t="s">
        <v>534</v>
      </c>
      <c r="B514" s="2" t="s">
        <v>4</v>
      </c>
      <c r="C514" s="2" t="s">
        <v>5</v>
      </c>
      <c r="D514" s="2" t="s">
        <v>13</v>
      </c>
      <c r="E514" s="2" t="s">
        <v>7</v>
      </c>
      <c r="F514" s="2" t="s">
        <v>32</v>
      </c>
      <c r="G514" s="3">
        <v>54.28</v>
      </c>
      <c r="H514" s="5">
        <v>7</v>
      </c>
      <c r="I514" s="3">
        <v>19</v>
      </c>
      <c r="J514" s="3">
        <v>398.96</v>
      </c>
      <c r="K514" s="1">
        <v>43492</v>
      </c>
      <c r="L514" s="5">
        <f>YEAR(sales[[#This Row],[date]])</f>
        <v>2019</v>
      </c>
      <c r="M514" s="5" t="str">
        <f>TEXT(sales[[#This Row],[date]], "MMM")</f>
        <v>Jan</v>
      </c>
      <c r="N514" s="5" t="str">
        <f>TEXT(sales[[#This Row],[date]], "ddd")</f>
        <v>Sun</v>
      </c>
      <c r="O514" s="6">
        <v>0.75347222222222221</v>
      </c>
      <c r="P514" s="2" t="s">
        <v>9</v>
      </c>
      <c r="Q514" s="3">
        <v>379.96</v>
      </c>
      <c r="R514" s="7">
        <v>4.7600000000000003E-2</v>
      </c>
      <c r="S514" s="3">
        <v>19</v>
      </c>
      <c r="T514" s="4">
        <v>9.3000000000000007</v>
      </c>
      <c r="U514" s="3">
        <f>sales[[#This Row],[total]]-sales[[#This Row],[cogs]]</f>
        <v>19</v>
      </c>
    </row>
    <row r="515" spans="1:21" x14ac:dyDescent="0.3">
      <c r="A515" s="2" t="s">
        <v>535</v>
      </c>
      <c r="B515" s="2" t="s">
        <v>4</v>
      </c>
      <c r="C515" s="2" t="s">
        <v>5</v>
      </c>
      <c r="D515" s="2" t="s">
        <v>13</v>
      </c>
      <c r="E515" s="2" t="s">
        <v>17</v>
      </c>
      <c r="F515" s="2" t="s">
        <v>14</v>
      </c>
      <c r="G515" s="3">
        <v>99.55</v>
      </c>
      <c r="H515" s="5">
        <v>7</v>
      </c>
      <c r="I515" s="3">
        <v>34.840000000000003</v>
      </c>
      <c r="J515" s="3">
        <v>731.69</v>
      </c>
      <c r="K515" s="1">
        <v>43538</v>
      </c>
      <c r="L515" s="5">
        <f>YEAR(sales[[#This Row],[date]])</f>
        <v>2019</v>
      </c>
      <c r="M515" s="5" t="str">
        <f>TEXT(sales[[#This Row],[date]], "MMM")</f>
        <v>Mar</v>
      </c>
      <c r="N515" s="5" t="str">
        <f>TEXT(sales[[#This Row],[date]], "ddd")</f>
        <v>Thu</v>
      </c>
      <c r="O515" s="6">
        <v>0.50486111111111109</v>
      </c>
      <c r="P515" s="2" t="s">
        <v>15</v>
      </c>
      <c r="Q515" s="3">
        <v>696.85</v>
      </c>
      <c r="R515" s="7">
        <v>4.7600000000000003E-2</v>
      </c>
      <c r="S515" s="3">
        <v>34.840000000000003</v>
      </c>
      <c r="T515" s="4">
        <v>7.6</v>
      </c>
      <c r="U515" s="3">
        <f>sales[[#This Row],[total]]-sales[[#This Row],[cogs]]</f>
        <v>34.840000000000032</v>
      </c>
    </row>
    <row r="516" spans="1:21" x14ac:dyDescent="0.3">
      <c r="A516" s="2" t="s">
        <v>536</v>
      </c>
      <c r="B516" s="2" t="s">
        <v>11</v>
      </c>
      <c r="C516" s="2" t="s">
        <v>12</v>
      </c>
      <c r="D516" s="2" t="s">
        <v>6</v>
      </c>
      <c r="E516" s="2" t="s">
        <v>17</v>
      </c>
      <c r="F516" s="2" t="s">
        <v>22</v>
      </c>
      <c r="G516" s="3">
        <v>58.39</v>
      </c>
      <c r="H516" s="5">
        <v>7</v>
      </c>
      <c r="I516" s="3">
        <v>20.440000000000001</v>
      </c>
      <c r="J516" s="3">
        <v>429.17</v>
      </c>
      <c r="K516" s="1">
        <v>43519</v>
      </c>
      <c r="L516" s="5">
        <f>YEAR(sales[[#This Row],[date]])</f>
        <v>2019</v>
      </c>
      <c r="M516" s="5" t="str">
        <f>TEXT(sales[[#This Row],[date]], "MMM")</f>
        <v>Feb</v>
      </c>
      <c r="N516" s="5" t="str">
        <f>TEXT(sales[[#This Row],[date]], "ddd")</f>
        <v>Sat</v>
      </c>
      <c r="O516" s="6">
        <v>0.8256944444444444</v>
      </c>
      <c r="P516" s="2" t="s">
        <v>19</v>
      </c>
      <c r="Q516" s="3">
        <v>408.73</v>
      </c>
      <c r="R516" s="7">
        <v>4.7600000000000003E-2</v>
      </c>
      <c r="S516" s="3">
        <v>20.440000000000001</v>
      </c>
      <c r="T516" s="4">
        <v>8.1999999999999993</v>
      </c>
      <c r="U516" s="3">
        <f>sales[[#This Row],[total]]-sales[[#This Row],[cogs]]</f>
        <v>20.439999999999998</v>
      </c>
    </row>
    <row r="517" spans="1:21" x14ac:dyDescent="0.3">
      <c r="A517" s="2" t="s">
        <v>537</v>
      </c>
      <c r="B517" s="2" t="s">
        <v>11</v>
      </c>
      <c r="C517" s="2" t="s">
        <v>12</v>
      </c>
      <c r="D517" s="2" t="s">
        <v>6</v>
      </c>
      <c r="E517" s="2" t="s">
        <v>7</v>
      </c>
      <c r="F517" s="2" t="s">
        <v>32</v>
      </c>
      <c r="G517" s="3">
        <v>51.47</v>
      </c>
      <c r="H517" s="5">
        <v>1</v>
      </c>
      <c r="I517" s="3">
        <v>2.57</v>
      </c>
      <c r="J517" s="3">
        <v>54.04</v>
      </c>
      <c r="K517" s="1">
        <v>43542</v>
      </c>
      <c r="L517" s="5">
        <f>YEAR(sales[[#This Row],[date]])</f>
        <v>2019</v>
      </c>
      <c r="M517" s="5" t="str">
        <f>TEXT(sales[[#This Row],[date]], "MMM")</f>
        <v>Mar</v>
      </c>
      <c r="N517" s="5" t="str">
        <f>TEXT(sales[[#This Row],[date]], "ddd")</f>
        <v>Mon</v>
      </c>
      <c r="O517" s="6">
        <v>0.66111111111111109</v>
      </c>
      <c r="P517" s="2" t="s">
        <v>9</v>
      </c>
      <c r="Q517" s="3">
        <v>51.47</v>
      </c>
      <c r="R517" s="7">
        <v>4.7600000000000003E-2</v>
      </c>
      <c r="S517" s="3">
        <v>2.57</v>
      </c>
      <c r="T517" s="4">
        <v>8.5</v>
      </c>
      <c r="U517" s="3">
        <f>sales[[#This Row],[total]]-sales[[#This Row],[cogs]]</f>
        <v>2.5700000000000003</v>
      </c>
    </row>
    <row r="518" spans="1:21" x14ac:dyDescent="0.3">
      <c r="A518" s="2" t="s">
        <v>538</v>
      </c>
      <c r="B518" s="2" t="s">
        <v>28</v>
      </c>
      <c r="C518" s="2" t="s">
        <v>29</v>
      </c>
      <c r="D518" s="2" t="s">
        <v>6</v>
      </c>
      <c r="E518" s="2" t="s">
        <v>17</v>
      </c>
      <c r="F518" s="2" t="s">
        <v>8</v>
      </c>
      <c r="G518" s="3">
        <v>54.86</v>
      </c>
      <c r="H518" s="5">
        <v>5</v>
      </c>
      <c r="I518" s="3">
        <v>13.72</v>
      </c>
      <c r="J518" s="3">
        <v>288.02</v>
      </c>
      <c r="K518" s="1">
        <v>43553</v>
      </c>
      <c r="L518" s="5">
        <f>YEAR(sales[[#This Row],[date]])</f>
        <v>2019</v>
      </c>
      <c r="M518" s="5" t="str">
        <f>TEXT(sales[[#This Row],[date]], "MMM")</f>
        <v>Mar</v>
      </c>
      <c r="N518" s="5" t="str">
        <f>TEXT(sales[[#This Row],[date]], "ddd")</f>
        <v>Fri</v>
      </c>
      <c r="O518" s="6">
        <v>0.7</v>
      </c>
      <c r="P518" s="2" t="s">
        <v>9</v>
      </c>
      <c r="Q518" s="3">
        <v>274.3</v>
      </c>
      <c r="R518" s="7">
        <v>4.7600000000000003E-2</v>
      </c>
      <c r="S518" s="3">
        <v>13.72</v>
      </c>
      <c r="T518" s="4">
        <v>9.8000000000000007</v>
      </c>
      <c r="U518" s="3">
        <f>sales[[#This Row],[total]]-sales[[#This Row],[cogs]]</f>
        <v>13.71999999999997</v>
      </c>
    </row>
    <row r="519" spans="1:21" x14ac:dyDescent="0.3">
      <c r="A519" s="2" t="s">
        <v>539</v>
      </c>
      <c r="B519" s="2" t="s">
        <v>11</v>
      </c>
      <c r="C519" s="2" t="s">
        <v>12</v>
      </c>
      <c r="D519" s="2" t="s">
        <v>6</v>
      </c>
      <c r="E519" s="2" t="s">
        <v>17</v>
      </c>
      <c r="F519" s="2" t="s">
        <v>18</v>
      </c>
      <c r="G519" s="3">
        <v>39.39</v>
      </c>
      <c r="H519" s="5">
        <v>5</v>
      </c>
      <c r="I519" s="3">
        <v>9.85</v>
      </c>
      <c r="J519" s="3">
        <v>206.8</v>
      </c>
      <c r="K519" s="1">
        <v>43487</v>
      </c>
      <c r="L519" s="5">
        <f>YEAR(sales[[#This Row],[date]])</f>
        <v>2019</v>
      </c>
      <c r="M519" s="5" t="str">
        <f>TEXT(sales[[#This Row],[date]], "MMM")</f>
        <v>Jan</v>
      </c>
      <c r="N519" s="5" t="str">
        <f>TEXT(sales[[#This Row],[date]], "ddd")</f>
        <v>Tue</v>
      </c>
      <c r="O519" s="6">
        <v>0.86527777777777781</v>
      </c>
      <c r="P519" s="2" t="s">
        <v>19</v>
      </c>
      <c r="Q519" s="3">
        <v>196.95</v>
      </c>
      <c r="R519" s="7">
        <v>4.7600000000000003E-2</v>
      </c>
      <c r="S519" s="3">
        <v>9.85</v>
      </c>
      <c r="T519" s="4">
        <v>8.6999999999999993</v>
      </c>
      <c r="U519" s="3">
        <f>sales[[#This Row],[total]]-sales[[#This Row],[cogs]]</f>
        <v>9.8500000000000227</v>
      </c>
    </row>
    <row r="520" spans="1:21" x14ac:dyDescent="0.3">
      <c r="A520" s="2" t="s">
        <v>540</v>
      </c>
      <c r="B520" s="2" t="s">
        <v>4</v>
      </c>
      <c r="C520" s="2" t="s">
        <v>5</v>
      </c>
      <c r="D520" s="2" t="s">
        <v>13</v>
      </c>
      <c r="E520" s="2" t="s">
        <v>17</v>
      </c>
      <c r="F520" s="2" t="s">
        <v>18</v>
      </c>
      <c r="G520" s="3">
        <v>34.729999999999997</v>
      </c>
      <c r="H520" s="5">
        <v>2</v>
      </c>
      <c r="I520" s="3">
        <v>3.47</v>
      </c>
      <c r="J520" s="3">
        <v>72.930000000000007</v>
      </c>
      <c r="K520" s="1">
        <v>43525</v>
      </c>
      <c r="L520" s="5">
        <f>YEAR(sales[[#This Row],[date]])</f>
        <v>2019</v>
      </c>
      <c r="M520" s="5" t="str">
        <f>TEXT(sales[[#This Row],[date]], "MMM")</f>
        <v>Mar</v>
      </c>
      <c r="N520" s="5" t="str">
        <f>TEXT(sales[[#This Row],[date]], "ddd")</f>
        <v>Fri</v>
      </c>
      <c r="O520" s="6">
        <v>0.75972222222222219</v>
      </c>
      <c r="P520" s="2" t="s">
        <v>9</v>
      </c>
      <c r="Q520" s="3">
        <v>69.459999999999994</v>
      </c>
      <c r="R520" s="7">
        <v>4.7600000000000003E-2</v>
      </c>
      <c r="S520" s="3">
        <v>3.47</v>
      </c>
      <c r="T520" s="4">
        <v>9.6999999999999993</v>
      </c>
      <c r="U520" s="3">
        <f>sales[[#This Row],[total]]-sales[[#This Row],[cogs]]</f>
        <v>3.4700000000000131</v>
      </c>
    </row>
    <row r="521" spans="1:21" x14ac:dyDescent="0.3">
      <c r="A521" s="2" t="s">
        <v>541</v>
      </c>
      <c r="B521" s="2" t="s">
        <v>11</v>
      </c>
      <c r="C521" s="2" t="s">
        <v>12</v>
      </c>
      <c r="D521" s="2" t="s">
        <v>6</v>
      </c>
      <c r="E521" s="2" t="s">
        <v>17</v>
      </c>
      <c r="F521" s="2" t="s">
        <v>22</v>
      </c>
      <c r="G521" s="3">
        <v>71.92</v>
      </c>
      <c r="H521" s="5">
        <v>5</v>
      </c>
      <c r="I521" s="3">
        <v>17.98</v>
      </c>
      <c r="J521" s="3">
        <v>377.58</v>
      </c>
      <c r="K521" s="1">
        <v>43482</v>
      </c>
      <c r="L521" s="5">
        <f>YEAR(sales[[#This Row],[date]])</f>
        <v>2019</v>
      </c>
      <c r="M521" s="5" t="str">
        <f>TEXT(sales[[#This Row],[date]], "MMM")</f>
        <v>Jan</v>
      </c>
      <c r="N521" s="5" t="str">
        <f>TEXT(sales[[#This Row],[date]], "ddd")</f>
        <v>Thu</v>
      </c>
      <c r="O521" s="6">
        <v>0.62847222222222221</v>
      </c>
      <c r="P521" s="2" t="s">
        <v>19</v>
      </c>
      <c r="Q521" s="3">
        <v>359.6</v>
      </c>
      <c r="R521" s="7">
        <v>4.7600000000000003E-2</v>
      </c>
      <c r="S521" s="3">
        <v>17.98</v>
      </c>
      <c r="T521" s="4">
        <v>4.3</v>
      </c>
      <c r="U521" s="3">
        <f>sales[[#This Row],[total]]-sales[[#This Row],[cogs]]</f>
        <v>17.979999999999961</v>
      </c>
    </row>
    <row r="522" spans="1:21" x14ac:dyDescent="0.3">
      <c r="A522" s="2" t="s">
        <v>542</v>
      </c>
      <c r="B522" s="2" t="s">
        <v>28</v>
      </c>
      <c r="C522" s="2" t="s">
        <v>29</v>
      </c>
      <c r="D522" s="2" t="s">
        <v>13</v>
      </c>
      <c r="E522" s="2" t="s">
        <v>7</v>
      </c>
      <c r="F522" s="2" t="s">
        <v>14</v>
      </c>
      <c r="G522" s="3">
        <v>45.71</v>
      </c>
      <c r="H522" s="5">
        <v>3</v>
      </c>
      <c r="I522" s="3">
        <v>6.86</v>
      </c>
      <c r="J522" s="3">
        <v>143.99</v>
      </c>
      <c r="K522" s="1">
        <v>43550</v>
      </c>
      <c r="L522" s="5">
        <f>YEAR(sales[[#This Row],[date]])</f>
        <v>2019</v>
      </c>
      <c r="M522" s="5" t="str">
        <f>TEXT(sales[[#This Row],[date]], "MMM")</f>
        <v>Mar</v>
      </c>
      <c r="N522" s="5" t="str">
        <f>TEXT(sales[[#This Row],[date]], "ddd")</f>
        <v>Tue</v>
      </c>
      <c r="O522" s="6">
        <v>0.44027777777777777</v>
      </c>
      <c r="P522" s="2" t="s">
        <v>19</v>
      </c>
      <c r="Q522" s="3">
        <v>137.13</v>
      </c>
      <c r="R522" s="7">
        <v>4.7600000000000003E-2</v>
      </c>
      <c r="S522" s="3">
        <v>6.86</v>
      </c>
      <c r="T522" s="4">
        <v>7.7</v>
      </c>
      <c r="U522" s="3">
        <f>sales[[#This Row],[total]]-sales[[#This Row],[cogs]]</f>
        <v>6.8600000000000136</v>
      </c>
    </row>
    <row r="523" spans="1:21" x14ac:dyDescent="0.3">
      <c r="A523" s="2" t="s">
        <v>543</v>
      </c>
      <c r="B523" s="2" t="s">
        <v>11</v>
      </c>
      <c r="C523" s="2" t="s">
        <v>12</v>
      </c>
      <c r="D523" s="2" t="s">
        <v>6</v>
      </c>
      <c r="E523" s="2" t="s">
        <v>7</v>
      </c>
      <c r="F523" s="2" t="s">
        <v>18</v>
      </c>
      <c r="G523" s="3">
        <v>83.17</v>
      </c>
      <c r="H523" s="5">
        <v>6</v>
      </c>
      <c r="I523" s="3">
        <v>24.95</v>
      </c>
      <c r="J523" s="3">
        <v>523.97</v>
      </c>
      <c r="K523" s="1">
        <v>43544</v>
      </c>
      <c r="L523" s="5">
        <f>YEAR(sales[[#This Row],[date]])</f>
        <v>2019</v>
      </c>
      <c r="M523" s="5" t="str">
        <f>TEXT(sales[[#This Row],[date]], "MMM")</f>
        <v>Mar</v>
      </c>
      <c r="N523" s="5" t="str">
        <f>TEXT(sales[[#This Row],[date]], "ddd")</f>
        <v>Wed</v>
      </c>
      <c r="O523" s="6">
        <v>0.47430555555555554</v>
      </c>
      <c r="P523" s="2" t="s">
        <v>15</v>
      </c>
      <c r="Q523" s="3">
        <v>499.02</v>
      </c>
      <c r="R523" s="7">
        <v>4.7600000000000003E-2</v>
      </c>
      <c r="S523" s="3">
        <v>24.95</v>
      </c>
      <c r="T523" s="4">
        <v>7.3</v>
      </c>
      <c r="U523" s="3">
        <f>sales[[#This Row],[total]]-sales[[#This Row],[cogs]]</f>
        <v>24.950000000000045</v>
      </c>
    </row>
    <row r="524" spans="1:21" x14ac:dyDescent="0.3">
      <c r="A524" s="2" t="s">
        <v>544</v>
      </c>
      <c r="B524" s="2" t="s">
        <v>4</v>
      </c>
      <c r="C524" s="2" t="s">
        <v>5</v>
      </c>
      <c r="D524" s="2" t="s">
        <v>6</v>
      </c>
      <c r="E524" s="2" t="s">
        <v>7</v>
      </c>
      <c r="F524" s="2" t="s">
        <v>18</v>
      </c>
      <c r="G524" s="3">
        <v>37.44</v>
      </c>
      <c r="H524" s="5">
        <v>6</v>
      </c>
      <c r="I524" s="3">
        <v>11.23</v>
      </c>
      <c r="J524" s="3">
        <v>235.87</v>
      </c>
      <c r="K524" s="1">
        <v>43502</v>
      </c>
      <c r="L524" s="5">
        <f>YEAR(sales[[#This Row],[date]])</f>
        <v>2019</v>
      </c>
      <c r="M524" s="5" t="str">
        <f>TEXT(sales[[#This Row],[date]], "MMM")</f>
        <v>Feb</v>
      </c>
      <c r="N524" s="5" t="str">
        <f>TEXT(sales[[#This Row],[date]], "ddd")</f>
        <v>Wed</v>
      </c>
      <c r="O524" s="6">
        <v>0.57986111111111116</v>
      </c>
      <c r="P524" s="2" t="s">
        <v>19</v>
      </c>
      <c r="Q524" s="3">
        <v>224.64</v>
      </c>
      <c r="R524" s="7">
        <v>4.7600000000000003E-2</v>
      </c>
      <c r="S524" s="3">
        <v>11.23</v>
      </c>
      <c r="T524" s="4">
        <v>5.9</v>
      </c>
      <c r="U524" s="3">
        <f>sales[[#This Row],[total]]-sales[[#This Row],[cogs]]</f>
        <v>11.230000000000018</v>
      </c>
    </row>
    <row r="525" spans="1:21" x14ac:dyDescent="0.3">
      <c r="A525" s="2" t="s">
        <v>545</v>
      </c>
      <c r="B525" s="2" t="s">
        <v>11</v>
      </c>
      <c r="C525" s="2" t="s">
        <v>12</v>
      </c>
      <c r="D525" s="2" t="s">
        <v>13</v>
      </c>
      <c r="E525" s="2" t="s">
        <v>17</v>
      </c>
      <c r="F525" s="2" t="s">
        <v>8</v>
      </c>
      <c r="G525" s="3">
        <v>62.87</v>
      </c>
      <c r="H525" s="5">
        <v>2</v>
      </c>
      <c r="I525" s="3">
        <v>6.29</v>
      </c>
      <c r="J525" s="3">
        <v>132.03</v>
      </c>
      <c r="K525" s="1">
        <v>43466</v>
      </c>
      <c r="L525" s="5">
        <f>YEAR(sales[[#This Row],[date]])</f>
        <v>2019</v>
      </c>
      <c r="M525" s="5" t="str">
        <f>TEXT(sales[[#This Row],[date]], "MMM")</f>
        <v>Jan</v>
      </c>
      <c r="N525" s="5" t="str">
        <f>TEXT(sales[[#This Row],[date]], "ddd")</f>
        <v>Tue</v>
      </c>
      <c r="O525" s="6">
        <v>0.48819444444444443</v>
      </c>
      <c r="P525" s="2" t="s">
        <v>15</v>
      </c>
      <c r="Q525" s="3">
        <v>125.74</v>
      </c>
      <c r="R525" s="7">
        <v>4.7600000000000003E-2</v>
      </c>
      <c r="S525" s="3">
        <v>6.29</v>
      </c>
      <c r="T525" s="4">
        <v>5</v>
      </c>
      <c r="U525" s="3">
        <f>sales[[#This Row],[total]]-sales[[#This Row],[cogs]]</f>
        <v>6.2900000000000063</v>
      </c>
    </row>
    <row r="526" spans="1:21" x14ac:dyDescent="0.3">
      <c r="A526" s="2" t="s">
        <v>546</v>
      </c>
      <c r="B526" s="2" t="s">
        <v>4</v>
      </c>
      <c r="C526" s="2" t="s">
        <v>5</v>
      </c>
      <c r="D526" s="2" t="s">
        <v>13</v>
      </c>
      <c r="E526" s="2" t="s">
        <v>17</v>
      </c>
      <c r="F526" s="2" t="s">
        <v>30</v>
      </c>
      <c r="G526" s="3">
        <v>81.709999999999994</v>
      </c>
      <c r="H526" s="5">
        <v>6</v>
      </c>
      <c r="I526" s="3">
        <v>24.51</v>
      </c>
      <c r="J526" s="3">
        <v>514.77</v>
      </c>
      <c r="K526" s="1">
        <v>43492</v>
      </c>
      <c r="L526" s="5">
        <f>YEAR(sales[[#This Row],[date]])</f>
        <v>2019</v>
      </c>
      <c r="M526" s="5" t="str">
        <f>TEXT(sales[[#This Row],[date]], "MMM")</f>
        <v>Jan</v>
      </c>
      <c r="N526" s="5" t="str">
        <f>TEXT(sales[[#This Row],[date]], "ddd")</f>
        <v>Sun</v>
      </c>
      <c r="O526" s="6">
        <v>0.60833333333333328</v>
      </c>
      <c r="P526" s="2" t="s">
        <v>19</v>
      </c>
      <c r="Q526" s="3">
        <v>490.26</v>
      </c>
      <c r="R526" s="7">
        <v>4.7600000000000003E-2</v>
      </c>
      <c r="S526" s="3">
        <v>24.51</v>
      </c>
      <c r="T526" s="4">
        <v>8</v>
      </c>
      <c r="U526" s="3">
        <f>sales[[#This Row],[total]]-sales[[#This Row],[cogs]]</f>
        <v>24.509999999999991</v>
      </c>
    </row>
    <row r="527" spans="1:21" x14ac:dyDescent="0.3">
      <c r="A527" s="2" t="s">
        <v>547</v>
      </c>
      <c r="B527" s="2" t="s">
        <v>4</v>
      </c>
      <c r="C527" s="2" t="s">
        <v>5</v>
      </c>
      <c r="D527" s="2" t="s">
        <v>6</v>
      </c>
      <c r="E527" s="2" t="s">
        <v>7</v>
      </c>
      <c r="F527" s="2" t="s">
        <v>22</v>
      </c>
      <c r="G527" s="3">
        <v>91.41</v>
      </c>
      <c r="H527" s="5">
        <v>5</v>
      </c>
      <c r="I527" s="3">
        <v>22.85</v>
      </c>
      <c r="J527" s="3">
        <v>479.9</v>
      </c>
      <c r="K527" s="1">
        <v>43521</v>
      </c>
      <c r="L527" s="5">
        <f>YEAR(sales[[#This Row],[date]])</f>
        <v>2019</v>
      </c>
      <c r="M527" s="5" t="str">
        <f>TEXT(sales[[#This Row],[date]], "MMM")</f>
        <v>Feb</v>
      </c>
      <c r="N527" s="5" t="str">
        <f>TEXT(sales[[#This Row],[date]], "ddd")</f>
        <v>Mon</v>
      </c>
      <c r="O527" s="6">
        <v>0.66874999999999996</v>
      </c>
      <c r="P527" s="2" t="s">
        <v>9</v>
      </c>
      <c r="Q527" s="3">
        <v>457.05</v>
      </c>
      <c r="R527" s="7">
        <v>4.7600000000000003E-2</v>
      </c>
      <c r="S527" s="3">
        <v>22.85</v>
      </c>
      <c r="T527" s="4">
        <v>7.1</v>
      </c>
      <c r="U527" s="3">
        <f>sales[[#This Row],[total]]-sales[[#This Row],[cogs]]</f>
        <v>22.849999999999966</v>
      </c>
    </row>
    <row r="528" spans="1:21" x14ac:dyDescent="0.3">
      <c r="A528" s="2" t="s">
        <v>548</v>
      </c>
      <c r="B528" s="2" t="s">
        <v>28</v>
      </c>
      <c r="C528" s="2" t="s">
        <v>29</v>
      </c>
      <c r="D528" s="2" t="s">
        <v>13</v>
      </c>
      <c r="E528" s="2" t="s">
        <v>17</v>
      </c>
      <c r="F528" s="2" t="s">
        <v>32</v>
      </c>
      <c r="G528" s="3">
        <v>39.21</v>
      </c>
      <c r="H528" s="5">
        <v>4</v>
      </c>
      <c r="I528" s="3">
        <v>7.84</v>
      </c>
      <c r="J528" s="3">
        <v>164.68</v>
      </c>
      <c r="K528" s="1">
        <v>43481</v>
      </c>
      <c r="L528" s="5">
        <f>YEAR(sales[[#This Row],[date]])</f>
        <v>2019</v>
      </c>
      <c r="M528" s="5" t="str">
        <f>TEXT(sales[[#This Row],[date]], "MMM")</f>
        <v>Jan</v>
      </c>
      <c r="N528" s="5" t="str">
        <f>TEXT(sales[[#This Row],[date]], "ddd")</f>
        <v>Wed</v>
      </c>
      <c r="O528" s="6">
        <v>0.8354166666666667</v>
      </c>
      <c r="P528" s="2" t="s">
        <v>19</v>
      </c>
      <c r="Q528" s="3">
        <v>156.84</v>
      </c>
      <c r="R528" s="7">
        <v>4.7600000000000003E-2</v>
      </c>
      <c r="S528" s="3">
        <v>7.84</v>
      </c>
      <c r="T528" s="4">
        <v>9</v>
      </c>
      <c r="U528" s="3">
        <f>sales[[#This Row],[total]]-sales[[#This Row],[cogs]]</f>
        <v>7.8400000000000034</v>
      </c>
    </row>
    <row r="529" spans="1:21" x14ac:dyDescent="0.3">
      <c r="A529" s="2" t="s">
        <v>549</v>
      </c>
      <c r="B529" s="2" t="s">
        <v>28</v>
      </c>
      <c r="C529" s="2" t="s">
        <v>29</v>
      </c>
      <c r="D529" s="2" t="s">
        <v>6</v>
      </c>
      <c r="E529" s="2" t="s">
        <v>17</v>
      </c>
      <c r="F529" s="2" t="s">
        <v>32</v>
      </c>
      <c r="G529" s="3">
        <v>59.86</v>
      </c>
      <c r="H529" s="5">
        <v>2</v>
      </c>
      <c r="I529" s="3">
        <v>5.99</v>
      </c>
      <c r="J529" s="3">
        <v>125.71</v>
      </c>
      <c r="K529" s="1">
        <v>43478</v>
      </c>
      <c r="L529" s="5">
        <f>YEAR(sales[[#This Row],[date]])</f>
        <v>2019</v>
      </c>
      <c r="M529" s="5" t="str">
        <f>TEXT(sales[[#This Row],[date]], "MMM")</f>
        <v>Jan</v>
      </c>
      <c r="N529" s="5" t="str">
        <f>TEXT(sales[[#This Row],[date]], "ddd")</f>
        <v>Sun</v>
      </c>
      <c r="O529" s="6">
        <v>0.62152777777777779</v>
      </c>
      <c r="P529" s="2" t="s">
        <v>9</v>
      </c>
      <c r="Q529" s="3">
        <v>119.72</v>
      </c>
      <c r="R529" s="7">
        <v>4.7600000000000003E-2</v>
      </c>
      <c r="S529" s="3">
        <v>5.99</v>
      </c>
      <c r="T529" s="4">
        <v>6.7</v>
      </c>
      <c r="U529" s="3">
        <f>sales[[#This Row],[total]]-sales[[#This Row],[cogs]]</f>
        <v>5.9899999999999949</v>
      </c>
    </row>
    <row r="530" spans="1:21" x14ac:dyDescent="0.3">
      <c r="A530" s="2" t="s">
        <v>550</v>
      </c>
      <c r="B530" s="2" t="s">
        <v>28</v>
      </c>
      <c r="C530" s="2" t="s">
        <v>29</v>
      </c>
      <c r="D530" s="2" t="s">
        <v>6</v>
      </c>
      <c r="E530" s="2" t="s">
        <v>7</v>
      </c>
      <c r="F530" s="2" t="s">
        <v>30</v>
      </c>
      <c r="G530" s="3">
        <v>54.36</v>
      </c>
      <c r="H530" s="5">
        <v>10</v>
      </c>
      <c r="I530" s="3">
        <v>27.18</v>
      </c>
      <c r="J530" s="3">
        <v>570.78</v>
      </c>
      <c r="K530" s="1">
        <v>43503</v>
      </c>
      <c r="L530" s="5">
        <f>YEAR(sales[[#This Row],[date]])</f>
        <v>2019</v>
      </c>
      <c r="M530" s="5" t="str">
        <f>TEXT(sales[[#This Row],[date]], "MMM")</f>
        <v>Feb</v>
      </c>
      <c r="N530" s="5" t="str">
        <f>TEXT(sales[[#This Row],[date]], "ddd")</f>
        <v>Thu</v>
      </c>
      <c r="O530" s="6">
        <v>0.4777777777777778</v>
      </c>
      <c r="P530" s="2" t="s">
        <v>19</v>
      </c>
      <c r="Q530" s="3">
        <v>543.6</v>
      </c>
      <c r="R530" s="7">
        <v>4.7600000000000003E-2</v>
      </c>
      <c r="S530" s="3">
        <v>27.18</v>
      </c>
      <c r="T530" s="4">
        <v>6.1</v>
      </c>
      <c r="U530" s="3">
        <f>sales[[#This Row],[total]]-sales[[#This Row],[cogs]]</f>
        <v>27.17999999999995</v>
      </c>
    </row>
    <row r="531" spans="1:21" x14ac:dyDescent="0.3">
      <c r="A531" s="2" t="s">
        <v>551</v>
      </c>
      <c r="B531" s="2" t="s">
        <v>4</v>
      </c>
      <c r="C531" s="2" t="s">
        <v>5</v>
      </c>
      <c r="D531" s="2" t="s">
        <v>13</v>
      </c>
      <c r="E531" s="2" t="s">
        <v>17</v>
      </c>
      <c r="F531" s="2" t="s">
        <v>22</v>
      </c>
      <c r="G531" s="3">
        <v>98.09</v>
      </c>
      <c r="H531" s="5">
        <v>9</v>
      </c>
      <c r="I531" s="3">
        <v>44.14</v>
      </c>
      <c r="J531" s="3">
        <v>926.95</v>
      </c>
      <c r="K531" s="1">
        <v>43513</v>
      </c>
      <c r="L531" s="5">
        <f>YEAR(sales[[#This Row],[date]])</f>
        <v>2019</v>
      </c>
      <c r="M531" s="5" t="str">
        <f>TEXT(sales[[#This Row],[date]], "MMM")</f>
        <v>Feb</v>
      </c>
      <c r="N531" s="5" t="str">
        <f>TEXT(sales[[#This Row],[date]], "ddd")</f>
        <v>Sun</v>
      </c>
      <c r="O531" s="6">
        <v>0.82013888888888886</v>
      </c>
      <c r="P531" s="2" t="s">
        <v>15</v>
      </c>
      <c r="Q531" s="3">
        <v>882.81</v>
      </c>
      <c r="R531" s="7">
        <v>4.7600000000000003E-2</v>
      </c>
      <c r="S531" s="3">
        <v>44.14</v>
      </c>
      <c r="T531" s="4">
        <v>9.3000000000000007</v>
      </c>
      <c r="U531" s="3">
        <f>sales[[#This Row],[total]]-sales[[#This Row],[cogs]]</f>
        <v>44.1400000000001</v>
      </c>
    </row>
    <row r="532" spans="1:21" x14ac:dyDescent="0.3">
      <c r="A532" s="2" t="s">
        <v>552</v>
      </c>
      <c r="B532" s="2" t="s">
        <v>4</v>
      </c>
      <c r="C532" s="2" t="s">
        <v>5</v>
      </c>
      <c r="D532" s="2" t="s">
        <v>13</v>
      </c>
      <c r="E532" s="2" t="s">
        <v>17</v>
      </c>
      <c r="F532" s="2" t="s">
        <v>8</v>
      </c>
      <c r="G532" s="3">
        <v>25.43</v>
      </c>
      <c r="H532" s="5">
        <v>6</v>
      </c>
      <c r="I532" s="3">
        <v>7.63</v>
      </c>
      <c r="J532" s="3">
        <v>160.21</v>
      </c>
      <c r="K532" s="1">
        <v>43508</v>
      </c>
      <c r="L532" s="5">
        <f>YEAR(sales[[#This Row],[date]])</f>
        <v>2019</v>
      </c>
      <c r="M532" s="5" t="str">
        <f>TEXT(sales[[#This Row],[date]], "MMM")</f>
        <v>Feb</v>
      </c>
      <c r="N532" s="5" t="str">
        <f>TEXT(sales[[#This Row],[date]], "ddd")</f>
        <v>Tue</v>
      </c>
      <c r="O532" s="6">
        <v>0.79236111111111107</v>
      </c>
      <c r="P532" s="2" t="s">
        <v>9</v>
      </c>
      <c r="Q532" s="3">
        <v>152.58000000000001</v>
      </c>
      <c r="R532" s="7">
        <v>4.7600000000000003E-2</v>
      </c>
      <c r="S532" s="3">
        <v>7.63</v>
      </c>
      <c r="T532" s="4">
        <v>7</v>
      </c>
      <c r="U532" s="3">
        <f>sales[[#This Row],[total]]-sales[[#This Row],[cogs]]</f>
        <v>7.6299999999999955</v>
      </c>
    </row>
    <row r="533" spans="1:21" x14ac:dyDescent="0.3">
      <c r="A533" s="2" t="s">
        <v>553</v>
      </c>
      <c r="B533" s="2" t="s">
        <v>4</v>
      </c>
      <c r="C533" s="2" t="s">
        <v>5</v>
      </c>
      <c r="D533" s="2" t="s">
        <v>6</v>
      </c>
      <c r="E533" s="2" t="s">
        <v>17</v>
      </c>
      <c r="F533" s="2" t="s">
        <v>32</v>
      </c>
      <c r="G533" s="3">
        <v>86.68</v>
      </c>
      <c r="H533" s="5">
        <v>8</v>
      </c>
      <c r="I533" s="3">
        <v>34.67</v>
      </c>
      <c r="J533" s="3">
        <v>728.11</v>
      </c>
      <c r="K533" s="1">
        <v>43489</v>
      </c>
      <c r="L533" s="5">
        <f>YEAR(sales[[#This Row],[date]])</f>
        <v>2019</v>
      </c>
      <c r="M533" s="5" t="str">
        <f>TEXT(sales[[#This Row],[date]], "MMM")</f>
        <v>Jan</v>
      </c>
      <c r="N533" s="5" t="str">
        <f>TEXT(sales[[#This Row],[date]], "ddd")</f>
        <v>Thu</v>
      </c>
      <c r="O533" s="6">
        <v>0.75277777777777777</v>
      </c>
      <c r="P533" s="2" t="s">
        <v>19</v>
      </c>
      <c r="Q533" s="3">
        <v>693.44</v>
      </c>
      <c r="R533" s="7">
        <v>4.7600000000000003E-2</v>
      </c>
      <c r="S533" s="3">
        <v>34.67</v>
      </c>
      <c r="T533" s="4">
        <v>7.2</v>
      </c>
      <c r="U533" s="3">
        <f>sales[[#This Row],[total]]-sales[[#This Row],[cogs]]</f>
        <v>34.669999999999959</v>
      </c>
    </row>
    <row r="534" spans="1:21" x14ac:dyDescent="0.3">
      <c r="A534" s="2" t="s">
        <v>554</v>
      </c>
      <c r="B534" s="2" t="s">
        <v>28</v>
      </c>
      <c r="C534" s="2" t="s">
        <v>29</v>
      </c>
      <c r="D534" s="2" t="s">
        <v>13</v>
      </c>
      <c r="E534" s="2" t="s">
        <v>17</v>
      </c>
      <c r="F534" s="2" t="s">
        <v>14</v>
      </c>
      <c r="G534" s="3">
        <v>22.95</v>
      </c>
      <c r="H534" s="5">
        <v>10</v>
      </c>
      <c r="I534" s="3">
        <v>11.48</v>
      </c>
      <c r="J534" s="3">
        <v>240.98</v>
      </c>
      <c r="K534" s="1">
        <v>43502</v>
      </c>
      <c r="L534" s="5">
        <f>YEAR(sales[[#This Row],[date]])</f>
        <v>2019</v>
      </c>
      <c r="M534" s="5" t="str">
        <f>TEXT(sales[[#This Row],[date]], "MMM")</f>
        <v>Feb</v>
      </c>
      <c r="N534" s="5" t="str">
        <f>TEXT(sales[[#This Row],[date]], "ddd")</f>
        <v>Wed</v>
      </c>
      <c r="O534" s="6">
        <v>0.80555555555555558</v>
      </c>
      <c r="P534" s="2" t="s">
        <v>9</v>
      </c>
      <c r="Q534" s="3">
        <v>229.5</v>
      </c>
      <c r="R534" s="7">
        <v>4.7600000000000003E-2</v>
      </c>
      <c r="S534" s="3">
        <v>11.48</v>
      </c>
      <c r="T534" s="4">
        <v>8.1999999999999993</v>
      </c>
      <c r="U534" s="3">
        <f>sales[[#This Row],[total]]-sales[[#This Row],[cogs]]</f>
        <v>11.47999999999999</v>
      </c>
    </row>
    <row r="535" spans="1:21" x14ac:dyDescent="0.3">
      <c r="A535" s="2" t="s">
        <v>555</v>
      </c>
      <c r="B535" s="2" t="s">
        <v>11</v>
      </c>
      <c r="C535" s="2" t="s">
        <v>12</v>
      </c>
      <c r="D535" s="2" t="s">
        <v>13</v>
      </c>
      <c r="E535" s="2" t="s">
        <v>7</v>
      </c>
      <c r="F535" s="2" t="s">
        <v>30</v>
      </c>
      <c r="G535" s="3">
        <v>16.309999999999999</v>
      </c>
      <c r="H535" s="5">
        <v>9</v>
      </c>
      <c r="I535" s="3">
        <v>7.34</v>
      </c>
      <c r="J535" s="3">
        <v>154.13</v>
      </c>
      <c r="K535" s="1">
        <v>43550</v>
      </c>
      <c r="L535" s="5">
        <f>YEAR(sales[[#This Row],[date]])</f>
        <v>2019</v>
      </c>
      <c r="M535" s="5" t="str">
        <f>TEXT(sales[[#This Row],[date]], "MMM")</f>
        <v>Mar</v>
      </c>
      <c r="N535" s="5" t="str">
        <f>TEXT(sales[[#This Row],[date]], "ddd")</f>
        <v>Tue</v>
      </c>
      <c r="O535" s="6">
        <v>0.43819444444444444</v>
      </c>
      <c r="P535" s="2" t="s">
        <v>9</v>
      </c>
      <c r="Q535" s="3">
        <v>146.79</v>
      </c>
      <c r="R535" s="7">
        <v>4.7600000000000003E-2</v>
      </c>
      <c r="S535" s="3">
        <v>7.34</v>
      </c>
      <c r="T535" s="4">
        <v>8.4</v>
      </c>
      <c r="U535" s="3">
        <f>sales[[#This Row],[total]]-sales[[#This Row],[cogs]]</f>
        <v>7.3400000000000034</v>
      </c>
    </row>
    <row r="536" spans="1:21" x14ac:dyDescent="0.3">
      <c r="A536" s="2" t="s">
        <v>556</v>
      </c>
      <c r="B536" s="2" t="s">
        <v>4</v>
      </c>
      <c r="C536" s="2" t="s">
        <v>5</v>
      </c>
      <c r="D536" s="2" t="s">
        <v>13</v>
      </c>
      <c r="E536" s="2" t="s">
        <v>7</v>
      </c>
      <c r="F536" s="2" t="s">
        <v>18</v>
      </c>
      <c r="G536" s="3">
        <v>28.32</v>
      </c>
      <c r="H536" s="5">
        <v>5</v>
      </c>
      <c r="I536" s="3">
        <v>7.08</v>
      </c>
      <c r="J536" s="3">
        <v>148.68</v>
      </c>
      <c r="K536" s="1">
        <v>43535</v>
      </c>
      <c r="L536" s="5">
        <f>YEAR(sales[[#This Row],[date]])</f>
        <v>2019</v>
      </c>
      <c r="M536" s="5" t="str">
        <f>TEXT(sales[[#This Row],[date]], "MMM")</f>
        <v>Mar</v>
      </c>
      <c r="N536" s="5" t="str">
        <f>TEXT(sales[[#This Row],[date]], "ddd")</f>
        <v>Mon</v>
      </c>
      <c r="O536" s="6">
        <v>0.56111111111111112</v>
      </c>
      <c r="P536" s="2" t="s">
        <v>9</v>
      </c>
      <c r="Q536" s="3">
        <v>141.6</v>
      </c>
      <c r="R536" s="7">
        <v>4.7600000000000003E-2</v>
      </c>
      <c r="S536" s="3">
        <v>7.08</v>
      </c>
      <c r="T536" s="4">
        <v>6.2</v>
      </c>
      <c r="U536" s="3">
        <f>sales[[#This Row],[total]]-sales[[#This Row],[cogs]]</f>
        <v>7.0800000000000125</v>
      </c>
    </row>
    <row r="537" spans="1:21" x14ac:dyDescent="0.3">
      <c r="A537" s="2" t="s">
        <v>557</v>
      </c>
      <c r="B537" s="2" t="s">
        <v>11</v>
      </c>
      <c r="C537" s="2" t="s">
        <v>12</v>
      </c>
      <c r="D537" s="2" t="s">
        <v>13</v>
      </c>
      <c r="E537" s="2" t="s">
        <v>17</v>
      </c>
      <c r="F537" s="2" t="s">
        <v>18</v>
      </c>
      <c r="G537" s="3">
        <v>16.670000000000002</v>
      </c>
      <c r="H537" s="5">
        <v>7</v>
      </c>
      <c r="I537" s="3">
        <v>5.83</v>
      </c>
      <c r="J537" s="3">
        <v>122.52</v>
      </c>
      <c r="K537" s="1">
        <v>43503</v>
      </c>
      <c r="L537" s="5">
        <f>YEAR(sales[[#This Row],[date]])</f>
        <v>2019</v>
      </c>
      <c r="M537" s="5" t="str">
        <f>TEXT(sales[[#This Row],[date]], "MMM")</f>
        <v>Feb</v>
      </c>
      <c r="N537" s="5" t="str">
        <f>TEXT(sales[[#This Row],[date]], "ddd")</f>
        <v>Thu</v>
      </c>
      <c r="O537" s="6">
        <v>0.48333333333333334</v>
      </c>
      <c r="P537" s="2" t="s">
        <v>9</v>
      </c>
      <c r="Q537" s="3">
        <v>116.69</v>
      </c>
      <c r="R537" s="7">
        <v>4.7600000000000003E-2</v>
      </c>
      <c r="S537" s="3">
        <v>5.83</v>
      </c>
      <c r="T537" s="4">
        <v>7.4</v>
      </c>
      <c r="U537" s="3">
        <f>sales[[#This Row],[total]]-sales[[#This Row],[cogs]]</f>
        <v>5.8299999999999983</v>
      </c>
    </row>
    <row r="538" spans="1:21" x14ac:dyDescent="0.3">
      <c r="A538" s="2" t="s">
        <v>558</v>
      </c>
      <c r="B538" s="2" t="s">
        <v>28</v>
      </c>
      <c r="C538" s="2" t="s">
        <v>29</v>
      </c>
      <c r="D538" s="2" t="s">
        <v>6</v>
      </c>
      <c r="E538" s="2" t="s">
        <v>7</v>
      </c>
      <c r="F538" s="2" t="s">
        <v>32</v>
      </c>
      <c r="G538" s="3">
        <v>73.959999999999994</v>
      </c>
      <c r="H538" s="5">
        <v>1</v>
      </c>
      <c r="I538" s="3">
        <v>3.7</v>
      </c>
      <c r="J538" s="3">
        <v>77.66</v>
      </c>
      <c r="K538" s="1">
        <v>43470</v>
      </c>
      <c r="L538" s="5">
        <f>YEAR(sales[[#This Row],[date]])</f>
        <v>2019</v>
      </c>
      <c r="M538" s="5" t="str">
        <f>TEXT(sales[[#This Row],[date]], "MMM")</f>
        <v>Jan</v>
      </c>
      <c r="N538" s="5" t="str">
        <f>TEXT(sales[[#This Row],[date]], "ddd")</f>
        <v>Sat</v>
      </c>
      <c r="O538" s="6">
        <v>0.48055555555555557</v>
      </c>
      <c r="P538" s="2" t="s">
        <v>19</v>
      </c>
      <c r="Q538" s="3">
        <v>73.959999999999994</v>
      </c>
      <c r="R538" s="7">
        <v>4.7600000000000003E-2</v>
      </c>
      <c r="S538" s="3">
        <v>3.7</v>
      </c>
      <c r="T538" s="4">
        <v>5</v>
      </c>
      <c r="U538" s="3">
        <f>sales[[#This Row],[total]]-sales[[#This Row],[cogs]]</f>
        <v>3.7000000000000028</v>
      </c>
    </row>
    <row r="539" spans="1:21" x14ac:dyDescent="0.3">
      <c r="A539" s="2" t="s">
        <v>559</v>
      </c>
      <c r="B539" s="2" t="s">
        <v>4</v>
      </c>
      <c r="C539" s="2" t="s">
        <v>5</v>
      </c>
      <c r="D539" s="2" t="s">
        <v>13</v>
      </c>
      <c r="E539" s="2" t="s">
        <v>17</v>
      </c>
      <c r="F539" s="2" t="s">
        <v>18</v>
      </c>
      <c r="G539" s="3">
        <v>97.94</v>
      </c>
      <c r="H539" s="5">
        <v>1</v>
      </c>
      <c r="I539" s="3">
        <v>4.9000000000000004</v>
      </c>
      <c r="J539" s="3">
        <v>102.84</v>
      </c>
      <c r="K539" s="1">
        <v>43531</v>
      </c>
      <c r="L539" s="5">
        <f>YEAR(sales[[#This Row],[date]])</f>
        <v>2019</v>
      </c>
      <c r="M539" s="5" t="str">
        <f>TEXT(sales[[#This Row],[date]], "MMM")</f>
        <v>Mar</v>
      </c>
      <c r="N539" s="5" t="str">
        <f>TEXT(sales[[#This Row],[date]], "ddd")</f>
        <v>Thu</v>
      </c>
      <c r="O539" s="6">
        <v>0.48888888888888887</v>
      </c>
      <c r="P539" s="2" t="s">
        <v>9</v>
      </c>
      <c r="Q539" s="3">
        <v>97.94</v>
      </c>
      <c r="R539" s="7">
        <v>4.7600000000000003E-2</v>
      </c>
      <c r="S539" s="3">
        <v>4.9000000000000004</v>
      </c>
      <c r="T539" s="4">
        <v>6.9</v>
      </c>
      <c r="U539" s="3">
        <f>sales[[#This Row],[total]]-sales[[#This Row],[cogs]]</f>
        <v>4.9000000000000057</v>
      </c>
    </row>
    <row r="540" spans="1:21" x14ac:dyDescent="0.3">
      <c r="A540" s="2" t="s">
        <v>560</v>
      </c>
      <c r="B540" s="2" t="s">
        <v>4</v>
      </c>
      <c r="C540" s="2" t="s">
        <v>5</v>
      </c>
      <c r="D540" s="2" t="s">
        <v>13</v>
      </c>
      <c r="E540" s="2" t="s">
        <v>7</v>
      </c>
      <c r="F540" s="2" t="s">
        <v>32</v>
      </c>
      <c r="G540" s="3">
        <v>73.05</v>
      </c>
      <c r="H540" s="5">
        <v>4</v>
      </c>
      <c r="I540" s="3">
        <v>14.61</v>
      </c>
      <c r="J540" s="3">
        <v>306.81</v>
      </c>
      <c r="K540" s="1">
        <v>43521</v>
      </c>
      <c r="L540" s="5">
        <f>YEAR(sales[[#This Row],[date]])</f>
        <v>2019</v>
      </c>
      <c r="M540" s="5" t="str">
        <f>TEXT(sales[[#This Row],[date]], "MMM")</f>
        <v>Feb</v>
      </c>
      <c r="N540" s="5" t="str">
        <f>TEXT(sales[[#This Row],[date]], "ddd")</f>
        <v>Mon</v>
      </c>
      <c r="O540" s="6">
        <v>0.71944444444444444</v>
      </c>
      <c r="P540" s="2" t="s">
        <v>19</v>
      </c>
      <c r="Q540" s="3">
        <v>292.2</v>
      </c>
      <c r="R540" s="7">
        <v>4.7600000000000003E-2</v>
      </c>
      <c r="S540" s="3">
        <v>14.61</v>
      </c>
      <c r="T540" s="4">
        <v>4.9000000000000004</v>
      </c>
      <c r="U540" s="3">
        <f>sales[[#This Row],[total]]-sales[[#This Row],[cogs]]</f>
        <v>14.610000000000014</v>
      </c>
    </row>
    <row r="541" spans="1:21" x14ac:dyDescent="0.3">
      <c r="A541" s="2" t="s">
        <v>561</v>
      </c>
      <c r="B541" s="2" t="s">
        <v>11</v>
      </c>
      <c r="C541" s="2" t="s">
        <v>12</v>
      </c>
      <c r="D541" s="2" t="s">
        <v>6</v>
      </c>
      <c r="E541" s="2" t="s">
        <v>7</v>
      </c>
      <c r="F541" s="2" t="s">
        <v>30</v>
      </c>
      <c r="G541" s="3">
        <v>87.48</v>
      </c>
      <c r="H541" s="5">
        <v>6</v>
      </c>
      <c r="I541" s="3">
        <v>26.24</v>
      </c>
      <c r="J541" s="3">
        <v>551.12</v>
      </c>
      <c r="K541" s="1">
        <v>43497</v>
      </c>
      <c r="L541" s="5">
        <f>YEAR(sales[[#This Row],[date]])</f>
        <v>2019</v>
      </c>
      <c r="M541" s="5" t="str">
        <f>TEXT(sales[[#This Row],[date]], "MMM")</f>
        <v>Feb</v>
      </c>
      <c r="N541" s="5" t="str">
        <f>TEXT(sales[[#This Row],[date]], "ddd")</f>
        <v>Fri</v>
      </c>
      <c r="O541" s="6">
        <v>0.77986111111111112</v>
      </c>
      <c r="P541" s="2" t="s">
        <v>9</v>
      </c>
      <c r="Q541" s="3">
        <v>524.88</v>
      </c>
      <c r="R541" s="7">
        <v>4.7600000000000003E-2</v>
      </c>
      <c r="S541" s="3">
        <v>26.24</v>
      </c>
      <c r="T541" s="4">
        <v>5.0999999999999996</v>
      </c>
      <c r="U541" s="3">
        <f>sales[[#This Row],[total]]-sales[[#This Row],[cogs]]</f>
        <v>26.240000000000009</v>
      </c>
    </row>
    <row r="542" spans="1:21" x14ac:dyDescent="0.3">
      <c r="A542" s="2" t="s">
        <v>562</v>
      </c>
      <c r="B542" s="2" t="s">
        <v>4</v>
      </c>
      <c r="C542" s="2" t="s">
        <v>5</v>
      </c>
      <c r="D542" s="2" t="s">
        <v>13</v>
      </c>
      <c r="E542" s="2" t="s">
        <v>17</v>
      </c>
      <c r="F542" s="2" t="s">
        <v>18</v>
      </c>
      <c r="G542" s="3">
        <v>30.68</v>
      </c>
      <c r="H542" s="5">
        <v>3</v>
      </c>
      <c r="I542" s="3">
        <v>4.5999999999999996</v>
      </c>
      <c r="J542" s="3">
        <v>96.64</v>
      </c>
      <c r="K542" s="1">
        <v>43487</v>
      </c>
      <c r="L542" s="5">
        <f>YEAR(sales[[#This Row],[date]])</f>
        <v>2019</v>
      </c>
      <c r="M542" s="5" t="str">
        <f>TEXT(sales[[#This Row],[date]], "MMM")</f>
        <v>Jan</v>
      </c>
      <c r="N542" s="5" t="str">
        <f>TEXT(sales[[#This Row],[date]], "ddd")</f>
        <v>Tue</v>
      </c>
      <c r="O542" s="6">
        <v>0.45833333333333331</v>
      </c>
      <c r="P542" s="2" t="s">
        <v>9</v>
      </c>
      <c r="Q542" s="3">
        <v>92.04</v>
      </c>
      <c r="R542" s="7">
        <v>4.7600000000000003E-2</v>
      </c>
      <c r="S542" s="3">
        <v>4.5999999999999996</v>
      </c>
      <c r="T542" s="4">
        <v>9.1</v>
      </c>
      <c r="U542" s="3">
        <f>sales[[#This Row],[total]]-sales[[#This Row],[cogs]]</f>
        <v>4.5999999999999943</v>
      </c>
    </row>
    <row r="543" spans="1:21" x14ac:dyDescent="0.3">
      <c r="A543" s="2" t="s">
        <v>563</v>
      </c>
      <c r="B543" s="2" t="s">
        <v>11</v>
      </c>
      <c r="C543" s="2" t="s">
        <v>12</v>
      </c>
      <c r="D543" s="2" t="s">
        <v>6</v>
      </c>
      <c r="E543" s="2" t="s">
        <v>17</v>
      </c>
      <c r="F543" s="2" t="s">
        <v>8</v>
      </c>
      <c r="G543" s="3">
        <v>75.88</v>
      </c>
      <c r="H543" s="5">
        <v>1</v>
      </c>
      <c r="I543" s="3">
        <v>3.79</v>
      </c>
      <c r="J543" s="3">
        <v>79.67</v>
      </c>
      <c r="K543" s="1">
        <v>43468</v>
      </c>
      <c r="L543" s="5">
        <f>YEAR(sales[[#This Row],[date]])</f>
        <v>2019</v>
      </c>
      <c r="M543" s="5" t="str">
        <f>TEXT(sales[[#This Row],[date]], "MMM")</f>
        <v>Jan</v>
      </c>
      <c r="N543" s="5" t="str">
        <f>TEXT(sales[[#This Row],[date]], "ddd")</f>
        <v>Thu</v>
      </c>
      <c r="O543" s="6">
        <v>0.4375</v>
      </c>
      <c r="P543" s="2" t="s">
        <v>19</v>
      </c>
      <c r="Q543" s="3">
        <v>75.88</v>
      </c>
      <c r="R543" s="7">
        <v>4.7600000000000003E-2</v>
      </c>
      <c r="S543" s="3">
        <v>3.79</v>
      </c>
      <c r="T543" s="4">
        <v>7.1</v>
      </c>
      <c r="U543" s="3">
        <f>sales[[#This Row],[total]]-sales[[#This Row],[cogs]]</f>
        <v>3.7900000000000063</v>
      </c>
    </row>
    <row r="544" spans="1:21" x14ac:dyDescent="0.3">
      <c r="A544" s="2" t="s">
        <v>564</v>
      </c>
      <c r="B544" s="2" t="s">
        <v>28</v>
      </c>
      <c r="C544" s="2" t="s">
        <v>29</v>
      </c>
      <c r="D544" s="2" t="s">
        <v>6</v>
      </c>
      <c r="E544" s="2" t="s">
        <v>7</v>
      </c>
      <c r="F544" s="2" t="s">
        <v>22</v>
      </c>
      <c r="G544" s="3">
        <v>20.18</v>
      </c>
      <c r="H544" s="5">
        <v>4</v>
      </c>
      <c r="I544" s="3">
        <v>4.04</v>
      </c>
      <c r="J544" s="3">
        <v>84.76</v>
      </c>
      <c r="K544" s="1">
        <v>43509</v>
      </c>
      <c r="L544" s="5">
        <f>YEAR(sales[[#This Row],[date]])</f>
        <v>2019</v>
      </c>
      <c r="M544" s="5" t="str">
        <f>TEXT(sales[[#This Row],[date]], "MMM")</f>
        <v>Feb</v>
      </c>
      <c r="N544" s="5" t="str">
        <f>TEXT(sales[[#This Row],[date]], "ddd")</f>
        <v>Wed</v>
      </c>
      <c r="O544" s="6">
        <v>0.50972222222222219</v>
      </c>
      <c r="P544" s="2" t="s">
        <v>19</v>
      </c>
      <c r="Q544" s="3">
        <v>80.72</v>
      </c>
      <c r="R544" s="7">
        <v>4.7600000000000003E-2</v>
      </c>
      <c r="S544" s="3">
        <v>4.04</v>
      </c>
      <c r="T544" s="4">
        <v>5</v>
      </c>
      <c r="U544" s="3">
        <f>sales[[#This Row],[total]]-sales[[#This Row],[cogs]]</f>
        <v>4.0400000000000063</v>
      </c>
    </row>
    <row r="545" spans="1:21" x14ac:dyDescent="0.3">
      <c r="A545" s="2" t="s">
        <v>565</v>
      </c>
      <c r="B545" s="2" t="s">
        <v>11</v>
      </c>
      <c r="C545" s="2" t="s">
        <v>12</v>
      </c>
      <c r="D545" s="2" t="s">
        <v>6</v>
      </c>
      <c r="E545" s="2" t="s">
        <v>17</v>
      </c>
      <c r="F545" s="2" t="s">
        <v>14</v>
      </c>
      <c r="G545" s="3">
        <v>18.77</v>
      </c>
      <c r="H545" s="5">
        <v>6</v>
      </c>
      <c r="I545" s="3">
        <v>5.63</v>
      </c>
      <c r="J545" s="3">
        <v>118.25</v>
      </c>
      <c r="K545" s="1">
        <v>43493</v>
      </c>
      <c r="L545" s="5">
        <f>YEAR(sales[[#This Row],[date]])</f>
        <v>2019</v>
      </c>
      <c r="M545" s="5" t="str">
        <f>TEXT(sales[[#This Row],[date]], "MMM")</f>
        <v>Jan</v>
      </c>
      <c r="N545" s="5" t="str">
        <f>TEXT(sales[[#This Row],[date]], "ddd")</f>
        <v>Mon</v>
      </c>
      <c r="O545" s="6">
        <v>0.69652777777777775</v>
      </c>
      <c r="P545" s="2" t="s">
        <v>19</v>
      </c>
      <c r="Q545" s="3">
        <v>112.62</v>
      </c>
      <c r="R545" s="7">
        <v>4.7600000000000003E-2</v>
      </c>
      <c r="S545" s="3">
        <v>5.63</v>
      </c>
      <c r="T545" s="4">
        <v>5.5</v>
      </c>
      <c r="U545" s="3">
        <f>sales[[#This Row],[total]]-sales[[#This Row],[cogs]]</f>
        <v>5.6299999999999955</v>
      </c>
    </row>
    <row r="546" spans="1:21" x14ac:dyDescent="0.3">
      <c r="A546" s="2" t="s">
        <v>566</v>
      </c>
      <c r="B546" s="2" t="s">
        <v>28</v>
      </c>
      <c r="C546" s="2" t="s">
        <v>29</v>
      </c>
      <c r="D546" s="2" t="s">
        <v>13</v>
      </c>
      <c r="E546" s="2" t="s">
        <v>7</v>
      </c>
      <c r="F546" s="2" t="s">
        <v>30</v>
      </c>
      <c r="G546" s="3">
        <v>71.2</v>
      </c>
      <c r="H546" s="5">
        <v>1</v>
      </c>
      <c r="I546" s="3">
        <v>3.56</v>
      </c>
      <c r="J546" s="3">
        <v>74.760000000000005</v>
      </c>
      <c r="K546" s="1">
        <v>43470</v>
      </c>
      <c r="L546" s="5">
        <f>YEAR(sales[[#This Row],[date]])</f>
        <v>2019</v>
      </c>
      <c r="M546" s="5" t="str">
        <f>TEXT(sales[[#This Row],[date]], "MMM")</f>
        <v>Jan</v>
      </c>
      <c r="N546" s="5" t="str">
        <f>TEXT(sales[[#This Row],[date]], "ddd")</f>
        <v>Sat</v>
      </c>
      <c r="O546" s="6">
        <v>0.86111111111111116</v>
      </c>
      <c r="P546" s="2" t="s">
        <v>19</v>
      </c>
      <c r="Q546" s="3">
        <v>71.2</v>
      </c>
      <c r="R546" s="7">
        <v>4.7600000000000003E-2</v>
      </c>
      <c r="S546" s="3">
        <v>3.56</v>
      </c>
      <c r="T546" s="4">
        <v>9.1999999999999993</v>
      </c>
      <c r="U546" s="3">
        <f>sales[[#This Row],[total]]-sales[[#This Row],[cogs]]</f>
        <v>3.5600000000000023</v>
      </c>
    </row>
    <row r="547" spans="1:21" x14ac:dyDescent="0.3">
      <c r="A547" s="2" t="s">
        <v>567</v>
      </c>
      <c r="B547" s="2" t="s">
        <v>28</v>
      </c>
      <c r="C547" s="2" t="s">
        <v>29</v>
      </c>
      <c r="D547" s="2" t="s">
        <v>6</v>
      </c>
      <c r="E547" s="2" t="s">
        <v>17</v>
      </c>
      <c r="F547" s="2" t="s">
        <v>18</v>
      </c>
      <c r="G547" s="3">
        <v>38.81</v>
      </c>
      <c r="H547" s="5">
        <v>4</v>
      </c>
      <c r="I547" s="3">
        <v>7.76</v>
      </c>
      <c r="J547" s="3">
        <v>163</v>
      </c>
      <c r="K547" s="1">
        <v>43543</v>
      </c>
      <c r="L547" s="5">
        <f>YEAR(sales[[#This Row],[date]])</f>
        <v>2019</v>
      </c>
      <c r="M547" s="5" t="str">
        <f>TEXT(sales[[#This Row],[date]], "MMM")</f>
        <v>Mar</v>
      </c>
      <c r="N547" s="5" t="str">
        <f>TEXT(sales[[#This Row],[date]], "ddd")</f>
        <v>Tue</v>
      </c>
      <c r="O547" s="6">
        <v>0.56944444444444442</v>
      </c>
      <c r="P547" s="2" t="s">
        <v>9</v>
      </c>
      <c r="Q547" s="3">
        <v>155.24</v>
      </c>
      <c r="R547" s="7">
        <v>4.7600000000000003E-2</v>
      </c>
      <c r="S547" s="3">
        <v>7.76</v>
      </c>
      <c r="T547" s="4">
        <v>4.9000000000000004</v>
      </c>
      <c r="U547" s="3">
        <f>sales[[#This Row],[total]]-sales[[#This Row],[cogs]]</f>
        <v>7.7599999999999909</v>
      </c>
    </row>
    <row r="548" spans="1:21" x14ac:dyDescent="0.3">
      <c r="A548" s="2" t="s">
        <v>568</v>
      </c>
      <c r="B548" s="2" t="s">
        <v>4</v>
      </c>
      <c r="C548" s="2" t="s">
        <v>5</v>
      </c>
      <c r="D548" s="2" t="s">
        <v>13</v>
      </c>
      <c r="E548" s="2" t="s">
        <v>7</v>
      </c>
      <c r="F548" s="2" t="s">
        <v>32</v>
      </c>
      <c r="G548" s="3">
        <v>29.42</v>
      </c>
      <c r="H548" s="5">
        <v>10</v>
      </c>
      <c r="I548" s="3">
        <v>14.71</v>
      </c>
      <c r="J548" s="3">
        <v>308.91000000000003</v>
      </c>
      <c r="K548" s="1">
        <v>43477</v>
      </c>
      <c r="L548" s="5">
        <f>YEAR(sales[[#This Row],[date]])</f>
        <v>2019</v>
      </c>
      <c r="M548" s="5" t="str">
        <f>TEXT(sales[[#This Row],[date]], "MMM")</f>
        <v>Jan</v>
      </c>
      <c r="N548" s="5" t="str">
        <f>TEXT(sales[[#This Row],[date]], "ddd")</f>
        <v>Sat</v>
      </c>
      <c r="O548" s="6">
        <v>0.68263888888888891</v>
      </c>
      <c r="P548" s="2" t="s">
        <v>9</v>
      </c>
      <c r="Q548" s="3">
        <v>294.2</v>
      </c>
      <c r="R548" s="7">
        <v>4.7600000000000003E-2</v>
      </c>
      <c r="S548" s="3">
        <v>14.71</v>
      </c>
      <c r="T548" s="4">
        <v>8.9</v>
      </c>
      <c r="U548" s="3">
        <f>sales[[#This Row],[total]]-sales[[#This Row],[cogs]]</f>
        <v>14.710000000000036</v>
      </c>
    </row>
    <row r="549" spans="1:21" x14ac:dyDescent="0.3">
      <c r="A549" s="2" t="s">
        <v>569</v>
      </c>
      <c r="B549" s="2" t="s">
        <v>4</v>
      </c>
      <c r="C549" s="2" t="s">
        <v>5</v>
      </c>
      <c r="D549" s="2" t="s">
        <v>13</v>
      </c>
      <c r="E549" s="2" t="s">
        <v>17</v>
      </c>
      <c r="F549" s="2" t="s">
        <v>22</v>
      </c>
      <c r="G549" s="3">
        <v>60.95</v>
      </c>
      <c r="H549" s="5">
        <v>9</v>
      </c>
      <c r="I549" s="3">
        <v>27.43</v>
      </c>
      <c r="J549" s="3">
        <v>575.98</v>
      </c>
      <c r="K549" s="1">
        <v>43472</v>
      </c>
      <c r="L549" s="5">
        <f>YEAR(sales[[#This Row],[date]])</f>
        <v>2019</v>
      </c>
      <c r="M549" s="5" t="str">
        <f>TEXT(sales[[#This Row],[date]], "MMM")</f>
        <v>Jan</v>
      </c>
      <c r="N549" s="5" t="str">
        <f>TEXT(sales[[#This Row],[date]], "ddd")</f>
        <v>Mon</v>
      </c>
      <c r="O549" s="6">
        <v>0.50555555555555554</v>
      </c>
      <c r="P549" s="2" t="s">
        <v>19</v>
      </c>
      <c r="Q549" s="3">
        <v>548.54999999999995</v>
      </c>
      <c r="R549" s="7">
        <v>4.7600000000000003E-2</v>
      </c>
      <c r="S549" s="3">
        <v>27.43</v>
      </c>
      <c r="T549" s="4">
        <v>6</v>
      </c>
      <c r="U549" s="3">
        <f>sales[[#This Row],[total]]-sales[[#This Row],[cogs]]</f>
        <v>27.430000000000064</v>
      </c>
    </row>
    <row r="550" spans="1:21" x14ac:dyDescent="0.3">
      <c r="A550" s="2" t="s">
        <v>570</v>
      </c>
      <c r="B550" s="2" t="s">
        <v>28</v>
      </c>
      <c r="C550" s="2" t="s">
        <v>29</v>
      </c>
      <c r="D550" s="2" t="s">
        <v>13</v>
      </c>
      <c r="E550" s="2" t="s">
        <v>7</v>
      </c>
      <c r="F550" s="2" t="s">
        <v>22</v>
      </c>
      <c r="G550" s="3">
        <v>51.54</v>
      </c>
      <c r="H550" s="5">
        <v>5</v>
      </c>
      <c r="I550" s="3">
        <v>12.89</v>
      </c>
      <c r="J550" s="3">
        <v>270.58999999999997</v>
      </c>
      <c r="K550" s="1">
        <v>43491</v>
      </c>
      <c r="L550" s="5">
        <f>YEAR(sales[[#This Row],[date]])</f>
        <v>2019</v>
      </c>
      <c r="M550" s="5" t="str">
        <f>TEXT(sales[[#This Row],[date]], "MMM")</f>
        <v>Jan</v>
      </c>
      <c r="N550" s="5" t="str">
        <f>TEXT(sales[[#This Row],[date]], "ddd")</f>
        <v>Sat</v>
      </c>
      <c r="O550" s="6">
        <v>0.73958333333333337</v>
      </c>
      <c r="P550" s="2" t="s">
        <v>15</v>
      </c>
      <c r="Q550" s="3">
        <v>257.7</v>
      </c>
      <c r="R550" s="7">
        <v>4.7600000000000003E-2</v>
      </c>
      <c r="S550" s="3">
        <v>12.89</v>
      </c>
      <c r="T550" s="4">
        <v>4.2</v>
      </c>
      <c r="U550" s="3">
        <f>sales[[#This Row],[total]]-sales[[#This Row],[cogs]]</f>
        <v>12.889999999999986</v>
      </c>
    </row>
    <row r="551" spans="1:21" x14ac:dyDescent="0.3">
      <c r="A551" s="2" t="s">
        <v>571</v>
      </c>
      <c r="B551" s="2" t="s">
        <v>4</v>
      </c>
      <c r="C551" s="2" t="s">
        <v>5</v>
      </c>
      <c r="D551" s="2" t="s">
        <v>13</v>
      </c>
      <c r="E551" s="2" t="s">
        <v>7</v>
      </c>
      <c r="F551" s="2" t="s">
        <v>14</v>
      </c>
      <c r="G551" s="3">
        <v>66.06</v>
      </c>
      <c r="H551" s="5">
        <v>6</v>
      </c>
      <c r="I551" s="3">
        <v>19.82</v>
      </c>
      <c r="J551" s="3">
        <v>416.18</v>
      </c>
      <c r="K551" s="1">
        <v>43488</v>
      </c>
      <c r="L551" s="5">
        <f>YEAR(sales[[#This Row],[date]])</f>
        <v>2019</v>
      </c>
      <c r="M551" s="5" t="str">
        <f>TEXT(sales[[#This Row],[date]], "MMM")</f>
        <v>Jan</v>
      </c>
      <c r="N551" s="5" t="str">
        <f>TEXT(sales[[#This Row],[date]], "ddd")</f>
        <v>Wed</v>
      </c>
      <c r="O551" s="6">
        <v>0.43611111111111112</v>
      </c>
      <c r="P551" s="2" t="s">
        <v>15</v>
      </c>
      <c r="Q551" s="3">
        <v>396.36</v>
      </c>
      <c r="R551" s="7">
        <v>4.7600000000000003E-2</v>
      </c>
      <c r="S551" s="3">
        <v>19.82</v>
      </c>
      <c r="T551" s="4">
        <v>7.3</v>
      </c>
      <c r="U551" s="3">
        <f>sales[[#This Row],[total]]-sales[[#This Row],[cogs]]</f>
        <v>19.819999999999993</v>
      </c>
    </row>
    <row r="552" spans="1:21" x14ac:dyDescent="0.3">
      <c r="A552" s="2" t="s">
        <v>572</v>
      </c>
      <c r="B552" s="2" t="s">
        <v>28</v>
      </c>
      <c r="C552" s="2" t="s">
        <v>29</v>
      </c>
      <c r="D552" s="2" t="s">
        <v>13</v>
      </c>
      <c r="E552" s="2" t="s">
        <v>17</v>
      </c>
      <c r="F552" s="2" t="s">
        <v>32</v>
      </c>
      <c r="G552" s="3">
        <v>57.27</v>
      </c>
      <c r="H552" s="5">
        <v>3</v>
      </c>
      <c r="I552" s="3">
        <v>8.59</v>
      </c>
      <c r="J552" s="3">
        <v>180.4</v>
      </c>
      <c r="K552" s="1">
        <v>43505</v>
      </c>
      <c r="L552" s="5">
        <f>YEAR(sales[[#This Row],[date]])</f>
        <v>2019</v>
      </c>
      <c r="M552" s="5" t="str">
        <f>TEXT(sales[[#This Row],[date]], "MMM")</f>
        <v>Feb</v>
      </c>
      <c r="N552" s="5" t="str">
        <f>TEXT(sales[[#This Row],[date]], "ddd")</f>
        <v>Sat</v>
      </c>
      <c r="O552" s="6">
        <v>0.85486111111111107</v>
      </c>
      <c r="P552" s="2" t="s">
        <v>9</v>
      </c>
      <c r="Q552" s="3">
        <v>171.81</v>
      </c>
      <c r="R552" s="7">
        <v>4.7600000000000003E-2</v>
      </c>
      <c r="S552" s="3">
        <v>8.59</v>
      </c>
      <c r="T552" s="4">
        <v>6.5</v>
      </c>
      <c r="U552" s="3">
        <f>sales[[#This Row],[total]]-sales[[#This Row],[cogs]]</f>
        <v>8.5900000000000034</v>
      </c>
    </row>
    <row r="553" spans="1:21" x14ac:dyDescent="0.3">
      <c r="A553" s="2" t="s">
        <v>573</v>
      </c>
      <c r="B553" s="2" t="s">
        <v>28</v>
      </c>
      <c r="C553" s="2" t="s">
        <v>29</v>
      </c>
      <c r="D553" s="2" t="s">
        <v>13</v>
      </c>
      <c r="E553" s="2" t="s">
        <v>7</v>
      </c>
      <c r="F553" s="2" t="s">
        <v>32</v>
      </c>
      <c r="G553" s="3">
        <v>54.31</v>
      </c>
      <c r="H553" s="5">
        <v>9</v>
      </c>
      <c r="I553" s="3">
        <v>24.44</v>
      </c>
      <c r="J553" s="3">
        <v>513.23</v>
      </c>
      <c r="K553" s="1">
        <v>43518</v>
      </c>
      <c r="L553" s="5">
        <f>YEAR(sales[[#This Row],[date]])</f>
        <v>2019</v>
      </c>
      <c r="M553" s="5" t="str">
        <f>TEXT(sales[[#This Row],[date]], "MMM")</f>
        <v>Feb</v>
      </c>
      <c r="N553" s="5" t="str">
        <f>TEXT(sales[[#This Row],[date]], "ddd")</f>
        <v>Fri</v>
      </c>
      <c r="O553" s="6">
        <v>0.45069444444444445</v>
      </c>
      <c r="P553" s="2" t="s">
        <v>15</v>
      </c>
      <c r="Q553" s="3">
        <v>488.79</v>
      </c>
      <c r="R553" s="7">
        <v>4.7600000000000003E-2</v>
      </c>
      <c r="S553" s="3">
        <v>24.44</v>
      </c>
      <c r="T553" s="4">
        <v>8.9</v>
      </c>
      <c r="U553" s="3">
        <f>sales[[#This Row],[total]]-sales[[#This Row],[cogs]]</f>
        <v>24.439999999999998</v>
      </c>
    </row>
    <row r="554" spans="1:21" x14ac:dyDescent="0.3">
      <c r="A554" s="2" t="s">
        <v>574</v>
      </c>
      <c r="B554" s="2" t="s">
        <v>28</v>
      </c>
      <c r="C554" s="2" t="s">
        <v>29</v>
      </c>
      <c r="D554" s="2" t="s">
        <v>13</v>
      </c>
      <c r="E554" s="2" t="s">
        <v>7</v>
      </c>
      <c r="F554" s="2" t="s">
        <v>8</v>
      </c>
      <c r="G554" s="3">
        <v>58.24</v>
      </c>
      <c r="H554" s="5">
        <v>9</v>
      </c>
      <c r="I554" s="3">
        <v>26.21</v>
      </c>
      <c r="J554" s="3">
        <v>550.37</v>
      </c>
      <c r="K554" s="1">
        <v>43501</v>
      </c>
      <c r="L554" s="5">
        <f>YEAR(sales[[#This Row],[date]])</f>
        <v>2019</v>
      </c>
      <c r="M554" s="5" t="str">
        <f>TEXT(sales[[#This Row],[date]], "MMM")</f>
        <v>Feb</v>
      </c>
      <c r="N554" s="5" t="str">
        <f>TEXT(sales[[#This Row],[date]], "ddd")</f>
        <v>Tue</v>
      </c>
      <c r="O554" s="6">
        <v>0.52361111111111114</v>
      </c>
      <c r="P554" s="2" t="s">
        <v>15</v>
      </c>
      <c r="Q554" s="3">
        <v>524.16</v>
      </c>
      <c r="R554" s="7">
        <v>4.7600000000000003E-2</v>
      </c>
      <c r="S554" s="3">
        <v>26.21</v>
      </c>
      <c r="T554" s="4">
        <v>9.6999999999999993</v>
      </c>
      <c r="U554" s="3">
        <f>sales[[#This Row],[total]]-sales[[#This Row],[cogs]]</f>
        <v>26.210000000000036</v>
      </c>
    </row>
    <row r="555" spans="1:21" x14ac:dyDescent="0.3">
      <c r="A555" s="2" t="s">
        <v>575</v>
      </c>
      <c r="B555" s="2" t="s">
        <v>11</v>
      </c>
      <c r="C555" s="2" t="s">
        <v>12</v>
      </c>
      <c r="D555" s="2" t="s">
        <v>13</v>
      </c>
      <c r="E555" s="2" t="s">
        <v>17</v>
      </c>
      <c r="F555" s="2" t="s">
        <v>14</v>
      </c>
      <c r="G555" s="3">
        <v>22.21</v>
      </c>
      <c r="H555" s="5">
        <v>6</v>
      </c>
      <c r="I555" s="3">
        <v>6.66</v>
      </c>
      <c r="J555" s="3">
        <v>139.91999999999999</v>
      </c>
      <c r="K555" s="1">
        <v>43531</v>
      </c>
      <c r="L555" s="5">
        <f>YEAR(sales[[#This Row],[date]])</f>
        <v>2019</v>
      </c>
      <c r="M555" s="5" t="str">
        <f>TEXT(sales[[#This Row],[date]], "MMM")</f>
        <v>Mar</v>
      </c>
      <c r="N555" s="5" t="str">
        <f>TEXT(sales[[#This Row],[date]], "ddd")</f>
        <v>Thu</v>
      </c>
      <c r="O555" s="6">
        <v>0.43263888888888891</v>
      </c>
      <c r="P555" s="2" t="s">
        <v>19</v>
      </c>
      <c r="Q555" s="3">
        <v>133.26</v>
      </c>
      <c r="R555" s="7">
        <v>4.7600000000000003E-2</v>
      </c>
      <c r="S555" s="3">
        <v>6.66</v>
      </c>
      <c r="T555" s="4">
        <v>8.6</v>
      </c>
      <c r="U555" s="3">
        <f>sales[[#This Row],[total]]-sales[[#This Row],[cogs]]</f>
        <v>6.6599999999999966</v>
      </c>
    </row>
    <row r="556" spans="1:21" x14ac:dyDescent="0.3">
      <c r="A556" s="2" t="s">
        <v>576</v>
      </c>
      <c r="B556" s="2" t="s">
        <v>4</v>
      </c>
      <c r="C556" s="2" t="s">
        <v>5</v>
      </c>
      <c r="D556" s="2" t="s">
        <v>6</v>
      </c>
      <c r="E556" s="2" t="s">
        <v>17</v>
      </c>
      <c r="F556" s="2" t="s">
        <v>14</v>
      </c>
      <c r="G556" s="3">
        <v>19.32</v>
      </c>
      <c r="H556" s="5">
        <v>7</v>
      </c>
      <c r="I556" s="3">
        <v>6.76</v>
      </c>
      <c r="J556" s="3">
        <v>142</v>
      </c>
      <c r="K556" s="1">
        <v>43549</v>
      </c>
      <c r="L556" s="5">
        <f>YEAR(sales[[#This Row],[date]])</f>
        <v>2019</v>
      </c>
      <c r="M556" s="5" t="str">
        <f>TEXT(sales[[#This Row],[date]], "MMM")</f>
        <v>Mar</v>
      </c>
      <c r="N556" s="5" t="str">
        <f>TEXT(sales[[#This Row],[date]], "ddd")</f>
        <v>Mon</v>
      </c>
      <c r="O556" s="6">
        <v>0.78541666666666665</v>
      </c>
      <c r="P556" s="2" t="s">
        <v>15</v>
      </c>
      <c r="Q556" s="3">
        <v>135.24</v>
      </c>
      <c r="R556" s="7">
        <v>4.7600000000000003E-2</v>
      </c>
      <c r="S556" s="3">
        <v>6.76</v>
      </c>
      <c r="T556" s="4">
        <v>6.9</v>
      </c>
      <c r="U556" s="3">
        <f>sales[[#This Row],[total]]-sales[[#This Row],[cogs]]</f>
        <v>6.7599999999999909</v>
      </c>
    </row>
    <row r="557" spans="1:21" x14ac:dyDescent="0.3">
      <c r="A557" s="2" t="s">
        <v>577</v>
      </c>
      <c r="B557" s="2" t="s">
        <v>28</v>
      </c>
      <c r="C557" s="2" t="s">
        <v>29</v>
      </c>
      <c r="D557" s="2" t="s">
        <v>13</v>
      </c>
      <c r="E557" s="2" t="s">
        <v>17</v>
      </c>
      <c r="F557" s="2" t="s">
        <v>18</v>
      </c>
      <c r="G557" s="3">
        <v>37.479999999999997</v>
      </c>
      <c r="H557" s="5">
        <v>3</v>
      </c>
      <c r="I557" s="3">
        <v>5.62</v>
      </c>
      <c r="J557" s="3">
        <v>118.06</v>
      </c>
      <c r="K557" s="1">
        <v>43485</v>
      </c>
      <c r="L557" s="5">
        <f>YEAR(sales[[#This Row],[date]])</f>
        <v>2019</v>
      </c>
      <c r="M557" s="5" t="str">
        <f>TEXT(sales[[#This Row],[date]], "MMM")</f>
        <v>Jan</v>
      </c>
      <c r="N557" s="5" t="str">
        <f>TEXT(sales[[#This Row],[date]], "ddd")</f>
        <v>Sun</v>
      </c>
      <c r="O557" s="6">
        <v>0.57291666666666663</v>
      </c>
      <c r="P557" s="2" t="s">
        <v>19</v>
      </c>
      <c r="Q557" s="3">
        <v>112.44</v>
      </c>
      <c r="R557" s="7">
        <v>4.7600000000000003E-2</v>
      </c>
      <c r="S557" s="3">
        <v>5.62</v>
      </c>
      <c r="T557" s="4">
        <v>7.7</v>
      </c>
      <c r="U557" s="3">
        <f>sales[[#This Row],[total]]-sales[[#This Row],[cogs]]</f>
        <v>5.6200000000000045</v>
      </c>
    </row>
    <row r="558" spans="1:21" x14ac:dyDescent="0.3">
      <c r="A558" s="2" t="s">
        <v>578</v>
      </c>
      <c r="B558" s="2" t="s">
        <v>28</v>
      </c>
      <c r="C558" s="2" t="s">
        <v>29</v>
      </c>
      <c r="D558" s="2" t="s">
        <v>6</v>
      </c>
      <c r="E558" s="2" t="s">
        <v>7</v>
      </c>
      <c r="F558" s="2" t="s">
        <v>32</v>
      </c>
      <c r="G558" s="3">
        <v>72.040000000000006</v>
      </c>
      <c r="H558" s="5">
        <v>2</v>
      </c>
      <c r="I558" s="3">
        <v>7.2</v>
      </c>
      <c r="J558" s="3">
        <v>151.28</v>
      </c>
      <c r="K558" s="1">
        <v>43500</v>
      </c>
      <c r="L558" s="5">
        <f>YEAR(sales[[#This Row],[date]])</f>
        <v>2019</v>
      </c>
      <c r="M558" s="5" t="str">
        <f>TEXT(sales[[#This Row],[date]], "MMM")</f>
        <v>Feb</v>
      </c>
      <c r="N558" s="5" t="str">
        <f>TEXT(sales[[#This Row],[date]], "ddd")</f>
        <v>Mon</v>
      </c>
      <c r="O558" s="6">
        <v>0.81805555555555554</v>
      </c>
      <c r="P558" s="2" t="s">
        <v>15</v>
      </c>
      <c r="Q558" s="3">
        <v>144.08000000000001</v>
      </c>
      <c r="R558" s="7">
        <v>4.7600000000000003E-2</v>
      </c>
      <c r="S558" s="3">
        <v>7.2</v>
      </c>
      <c r="T558" s="4">
        <v>9.5</v>
      </c>
      <c r="U558" s="3">
        <f>sales[[#This Row],[total]]-sales[[#This Row],[cogs]]</f>
        <v>7.1999999999999886</v>
      </c>
    </row>
    <row r="559" spans="1:21" x14ac:dyDescent="0.3">
      <c r="A559" s="2" t="s">
        <v>579</v>
      </c>
      <c r="B559" s="2" t="s">
        <v>11</v>
      </c>
      <c r="C559" s="2" t="s">
        <v>12</v>
      </c>
      <c r="D559" s="2" t="s">
        <v>6</v>
      </c>
      <c r="E559" s="2" t="s">
        <v>7</v>
      </c>
      <c r="F559" s="2" t="s">
        <v>30</v>
      </c>
      <c r="G559" s="3">
        <v>98.52</v>
      </c>
      <c r="H559" s="5">
        <v>10</v>
      </c>
      <c r="I559" s="3">
        <v>49.26</v>
      </c>
      <c r="J559" s="3">
        <v>1034.46</v>
      </c>
      <c r="K559" s="1">
        <v>43495</v>
      </c>
      <c r="L559" s="5">
        <f>YEAR(sales[[#This Row],[date]])</f>
        <v>2019</v>
      </c>
      <c r="M559" s="5" t="str">
        <f>TEXT(sales[[#This Row],[date]], "MMM")</f>
        <v>Jan</v>
      </c>
      <c r="N559" s="5" t="str">
        <f>TEXT(sales[[#This Row],[date]], "ddd")</f>
        <v>Wed</v>
      </c>
      <c r="O559" s="6">
        <v>0.84930555555555554</v>
      </c>
      <c r="P559" s="2" t="s">
        <v>9</v>
      </c>
      <c r="Q559" s="3">
        <v>985.2</v>
      </c>
      <c r="R559" s="7">
        <v>4.7600000000000003E-2</v>
      </c>
      <c r="S559" s="3">
        <v>49.26</v>
      </c>
      <c r="T559" s="4">
        <v>4.5</v>
      </c>
      <c r="U559" s="3">
        <f>sales[[#This Row],[total]]-sales[[#This Row],[cogs]]</f>
        <v>49.259999999999991</v>
      </c>
    </row>
    <row r="560" spans="1:21" x14ac:dyDescent="0.3">
      <c r="A560" s="2" t="s">
        <v>580</v>
      </c>
      <c r="B560" s="2" t="s">
        <v>4</v>
      </c>
      <c r="C560" s="2" t="s">
        <v>5</v>
      </c>
      <c r="D560" s="2" t="s">
        <v>6</v>
      </c>
      <c r="E560" s="2" t="s">
        <v>17</v>
      </c>
      <c r="F560" s="2" t="s">
        <v>30</v>
      </c>
      <c r="G560" s="3">
        <v>41.66</v>
      </c>
      <c r="H560" s="5">
        <v>6</v>
      </c>
      <c r="I560" s="3">
        <v>12.5</v>
      </c>
      <c r="J560" s="3">
        <v>262.45999999999998</v>
      </c>
      <c r="K560" s="1">
        <v>43467</v>
      </c>
      <c r="L560" s="5">
        <f>YEAR(sales[[#This Row],[date]])</f>
        <v>2019</v>
      </c>
      <c r="M560" s="5" t="str">
        <f>TEXT(sales[[#This Row],[date]], "MMM")</f>
        <v>Jan</v>
      </c>
      <c r="N560" s="5" t="str">
        <f>TEXT(sales[[#This Row],[date]], "ddd")</f>
        <v>Wed</v>
      </c>
      <c r="O560" s="6">
        <v>0.64166666666666672</v>
      </c>
      <c r="P560" s="2" t="s">
        <v>9</v>
      </c>
      <c r="Q560" s="3">
        <v>249.96</v>
      </c>
      <c r="R560" s="7">
        <v>4.7600000000000003E-2</v>
      </c>
      <c r="S560" s="3">
        <v>12.5</v>
      </c>
      <c r="T560" s="4">
        <v>5.6</v>
      </c>
      <c r="U560" s="3">
        <f>sales[[#This Row],[total]]-sales[[#This Row],[cogs]]</f>
        <v>12.499999999999972</v>
      </c>
    </row>
    <row r="561" spans="1:21" x14ac:dyDescent="0.3">
      <c r="A561" s="2" t="s">
        <v>581</v>
      </c>
      <c r="B561" s="2" t="s">
        <v>4</v>
      </c>
      <c r="C561" s="2" t="s">
        <v>5</v>
      </c>
      <c r="D561" s="2" t="s">
        <v>6</v>
      </c>
      <c r="E561" s="2" t="s">
        <v>7</v>
      </c>
      <c r="F561" s="2" t="s">
        <v>18</v>
      </c>
      <c r="G561" s="3">
        <v>72.42</v>
      </c>
      <c r="H561" s="5">
        <v>3</v>
      </c>
      <c r="I561" s="3">
        <v>10.86</v>
      </c>
      <c r="J561" s="3">
        <v>228.12</v>
      </c>
      <c r="K561" s="1">
        <v>43553</v>
      </c>
      <c r="L561" s="5">
        <f>YEAR(sales[[#This Row],[date]])</f>
        <v>2019</v>
      </c>
      <c r="M561" s="5" t="str">
        <f>TEXT(sales[[#This Row],[date]], "MMM")</f>
        <v>Mar</v>
      </c>
      <c r="N561" s="5" t="str">
        <f>TEXT(sales[[#This Row],[date]], "ddd")</f>
        <v>Fri</v>
      </c>
      <c r="O561" s="6">
        <v>0.70416666666666672</v>
      </c>
      <c r="P561" s="2" t="s">
        <v>9</v>
      </c>
      <c r="Q561" s="3">
        <v>217.26</v>
      </c>
      <c r="R561" s="7">
        <v>4.7600000000000003E-2</v>
      </c>
      <c r="S561" s="3">
        <v>10.86</v>
      </c>
      <c r="T561" s="4">
        <v>8.1999999999999993</v>
      </c>
      <c r="U561" s="3">
        <f>sales[[#This Row],[total]]-sales[[#This Row],[cogs]]</f>
        <v>10.860000000000014</v>
      </c>
    </row>
    <row r="562" spans="1:21" x14ac:dyDescent="0.3">
      <c r="A562" s="2" t="s">
        <v>582</v>
      </c>
      <c r="B562" s="2" t="s">
        <v>28</v>
      </c>
      <c r="C562" s="2" t="s">
        <v>29</v>
      </c>
      <c r="D562" s="2" t="s">
        <v>13</v>
      </c>
      <c r="E562" s="2" t="s">
        <v>17</v>
      </c>
      <c r="F562" s="2" t="s">
        <v>14</v>
      </c>
      <c r="G562" s="3">
        <v>21.58</v>
      </c>
      <c r="H562" s="5">
        <v>9</v>
      </c>
      <c r="I562" s="3">
        <v>9.7100000000000009</v>
      </c>
      <c r="J562" s="3">
        <v>203.93</v>
      </c>
      <c r="K562" s="1">
        <v>43538</v>
      </c>
      <c r="L562" s="5">
        <f>YEAR(sales[[#This Row],[date]])</f>
        <v>2019</v>
      </c>
      <c r="M562" s="5" t="str">
        <f>TEXT(sales[[#This Row],[date]], "MMM")</f>
        <v>Mar</v>
      </c>
      <c r="N562" s="5" t="str">
        <f>TEXT(sales[[#This Row],[date]], "ddd")</f>
        <v>Thu</v>
      </c>
      <c r="O562" s="6">
        <v>0.52222222222222225</v>
      </c>
      <c r="P562" s="2" t="s">
        <v>15</v>
      </c>
      <c r="Q562" s="3">
        <v>194.22</v>
      </c>
      <c r="R562" s="7">
        <v>4.7600000000000003E-2</v>
      </c>
      <c r="S562" s="3">
        <v>9.7100000000000009</v>
      </c>
      <c r="T562" s="4">
        <v>7.3</v>
      </c>
      <c r="U562" s="3">
        <f>sales[[#This Row],[total]]-sales[[#This Row],[cogs]]</f>
        <v>9.710000000000008</v>
      </c>
    </row>
    <row r="563" spans="1:21" x14ac:dyDescent="0.3">
      <c r="A563" s="2" t="s">
        <v>583</v>
      </c>
      <c r="B563" s="2" t="s">
        <v>11</v>
      </c>
      <c r="C563" s="2" t="s">
        <v>12</v>
      </c>
      <c r="D563" s="2" t="s">
        <v>13</v>
      </c>
      <c r="E563" s="2" t="s">
        <v>17</v>
      </c>
      <c r="F563" s="2" t="s">
        <v>30</v>
      </c>
      <c r="G563" s="3">
        <v>89.2</v>
      </c>
      <c r="H563" s="5">
        <v>10</v>
      </c>
      <c r="I563" s="3">
        <v>44.6</v>
      </c>
      <c r="J563" s="3">
        <v>936.6</v>
      </c>
      <c r="K563" s="1">
        <v>43507</v>
      </c>
      <c r="L563" s="5">
        <f>YEAR(sales[[#This Row],[date]])</f>
        <v>2019</v>
      </c>
      <c r="M563" s="5" t="str">
        <f>TEXT(sales[[#This Row],[date]], "MMM")</f>
        <v>Feb</v>
      </c>
      <c r="N563" s="5" t="str">
        <f>TEXT(sales[[#This Row],[date]], "ddd")</f>
        <v>Mon</v>
      </c>
      <c r="O563" s="6">
        <v>0.65416666666666667</v>
      </c>
      <c r="P563" s="2" t="s">
        <v>19</v>
      </c>
      <c r="Q563" s="3">
        <v>892</v>
      </c>
      <c r="R563" s="7">
        <v>4.7600000000000003E-2</v>
      </c>
      <c r="S563" s="3">
        <v>44.6</v>
      </c>
      <c r="T563" s="4">
        <v>4.4000000000000004</v>
      </c>
      <c r="U563" s="3">
        <f>sales[[#This Row],[total]]-sales[[#This Row],[cogs]]</f>
        <v>44.600000000000023</v>
      </c>
    </row>
    <row r="564" spans="1:21" x14ac:dyDescent="0.3">
      <c r="A564" s="2" t="s">
        <v>584</v>
      </c>
      <c r="B564" s="2" t="s">
        <v>28</v>
      </c>
      <c r="C564" s="2" t="s">
        <v>29</v>
      </c>
      <c r="D564" s="2" t="s">
        <v>13</v>
      </c>
      <c r="E564" s="2" t="s">
        <v>7</v>
      </c>
      <c r="F564" s="2" t="s">
        <v>14</v>
      </c>
      <c r="G564" s="3">
        <v>42.42</v>
      </c>
      <c r="H564" s="5">
        <v>8</v>
      </c>
      <c r="I564" s="3">
        <v>16.97</v>
      </c>
      <c r="J564" s="3">
        <v>356.33</v>
      </c>
      <c r="K564" s="1">
        <v>43495</v>
      </c>
      <c r="L564" s="5">
        <f>YEAR(sales[[#This Row],[date]])</f>
        <v>2019</v>
      </c>
      <c r="M564" s="5" t="str">
        <f>TEXT(sales[[#This Row],[date]], "MMM")</f>
        <v>Jan</v>
      </c>
      <c r="N564" s="5" t="str">
        <f>TEXT(sales[[#This Row],[date]], "ddd")</f>
        <v>Wed</v>
      </c>
      <c r="O564" s="6">
        <v>0.58194444444444449</v>
      </c>
      <c r="P564" s="2" t="s">
        <v>9</v>
      </c>
      <c r="Q564" s="3">
        <v>339.36</v>
      </c>
      <c r="R564" s="7">
        <v>4.7600000000000003E-2</v>
      </c>
      <c r="S564" s="3">
        <v>16.97</v>
      </c>
      <c r="T564" s="4">
        <v>5.7</v>
      </c>
      <c r="U564" s="3">
        <f>sales[[#This Row],[total]]-sales[[#This Row],[cogs]]</f>
        <v>16.96999999999997</v>
      </c>
    </row>
    <row r="565" spans="1:21" x14ac:dyDescent="0.3">
      <c r="A565" s="2" t="s">
        <v>585</v>
      </c>
      <c r="B565" s="2" t="s">
        <v>4</v>
      </c>
      <c r="C565" s="2" t="s">
        <v>5</v>
      </c>
      <c r="D565" s="2" t="s">
        <v>6</v>
      </c>
      <c r="E565" s="2" t="s">
        <v>17</v>
      </c>
      <c r="F565" s="2" t="s">
        <v>14</v>
      </c>
      <c r="G565" s="3">
        <v>74.510000000000005</v>
      </c>
      <c r="H565" s="5">
        <v>6</v>
      </c>
      <c r="I565" s="3">
        <v>22.35</v>
      </c>
      <c r="J565" s="3">
        <v>469.41</v>
      </c>
      <c r="K565" s="1">
        <v>43544</v>
      </c>
      <c r="L565" s="5">
        <f>YEAR(sales[[#This Row],[date]])</f>
        <v>2019</v>
      </c>
      <c r="M565" s="5" t="str">
        <f>TEXT(sales[[#This Row],[date]], "MMM")</f>
        <v>Mar</v>
      </c>
      <c r="N565" s="5" t="str">
        <f>TEXT(sales[[#This Row],[date]], "ddd")</f>
        <v>Wed</v>
      </c>
      <c r="O565" s="6">
        <v>0.63055555555555554</v>
      </c>
      <c r="P565" s="2" t="s">
        <v>9</v>
      </c>
      <c r="Q565" s="3">
        <v>447.06</v>
      </c>
      <c r="R565" s="7">
        <v>4.7600000000000003E-2</v>
      </c>
      <c r="S565" s="3">
        <v>22.35</v>
      </c>
      <c r="T565" s="4">
        <v>5</v>
      </c>
      <c r="U565" s="3">
        <f>sales[[#This Row],[total]]-sales[[#This Row],[cogs]]</f>
        <v>22.350000000000023</v>
      </c>
    </row>
    <row r="566" spans="1:21" x14ac:dyDescent="0.3">
      <c r="A566" s="2" t="s">
        <v>586</v>
      </c>
      <c r="B566" s="2" t="s">
        <v>28</v>
      </c>
      <c r="C566" s="2" t="s">
        <v>29</v>
      </c>
      <c r="D566" s="2" t="s">
        <v>13</v>
      </c>
      <c r="E566" s="2" t="s">
        <v>17</v>
      </c>
      <c r="F566" s="2" t="s">
        <v>32</v>
      </c>
      <c r="G566" s="3">
        <v>99.25</v>
      </c>
      <c r="H566" s="5">
        <v>2</v>
      </c>
      <c r="I566" s="3">
        <v>9.93</v>
      </c>
      <c r="J566" s="3">
        <v>208.43</v>
      </c>
      <c r="K566" s="1">
        <v>43544</v>
      </c>
      <c r="L566" s="5">
        <f>YEAR(sales[[#This Row],[date]])</f>
        <v>2019</v>
      </c>
      <c r="M566" s="5" t="str">
        <f>TEXT(sales[[#This Row],[date]], "MMM")</f>
        <v>Mar</v>
      </c>
      <c r="N566" s="5" t="str">
        <f>TEXT(sales[[#This Row],[date]], "ddd")</f>
        <v>Wed</v>
      </c>
      <c r="O566" s="6">
        <v>0.54305555555555551</v>
      </c>
      <c r="P566" s="2" t="s">
        <v>15</v>
      </c>
      <c r="Q566" s="3">
        <v>198.5</v>
      </c>
      <c r="R566" s="7">
        <v>4.7600000000000003E-2</v>
      </c>
      <c r="S566" s="3">
        <v>9.93</v>
      </c>
      <c r="T566" s="4">
        <v>9</v>
      </c>
      <c r="U566" s="3">
        <f>sales[[#This Row],[total]]-sales[[#This Row],[cogs]]</f>
        <v>9.9300000000000068</v>
      </c>
    </row>
    <row r="567" spans="1:21" x14ac:dyDescent="0.3">
      <c r="A567" s="2" t="s">
        <v>587</v>
      </c>
      <c r="B567" s="2" t="s">
        <v>4</v>
      </c>
      <c r="C567" s="2" t="s">
        <v>5</v>
      </c>
      <c r="D567" s="2" t="s">
        <v>13</v>
      </c>
      <c r="E567" s="2" t="s">
        <v>7</v>
      </c>
      <c r="F567" s="2" t="s">
        <v>30</v>
      </c>
      <c r="G567" s="3">
        <v>81.209999999999994</v>
      </c>
      <c r="H567" s="5">
        <v>10</v>
      </c>
      <c r="I567" s="3">
        <v>40.61</v>
      </c>
      <c r="J567" s="3">
        <v>852.71</v>
      </c>
      <c r="K567" s="1">
        <v>43482</v>
      </c>
      <c r="L567" s="5">
        <f>YEAR(sales[[#This Row],[date]])</f>
        <v>2019</v>
      </c>
      <c r="M567" s="5" t="str">
        <f>TEXT(sales[[#This Row],[date]], "MMM")</f>
        <v>Jan</v>
      </c>
      <c r="N567" s="5" t="str">
        <f>TEXT(sales[[#This Row],[date]], "ddd")</f>
        <v>Thu</v>
      </c>
      <c r="O567" s="6">
        <v>0.54236111111111107</v>
      </c>
      <c r="P567" s="2" t="s">
        <v>19</v>
      </c>
      <c r="Q567" s="3">
        <v>812.1</v>
      </c>
      <c r="R567" s="7">
        <v>4.7600000000000003E-2</v>
      </c>
      <c r="S567" s="3">
        <v>40.61</v>
      </c>
      <c r="T567" s="4">
        <v>6.3</v>
      </c>
      <c r="U567" s="3">
        <f>sales[[#This Row],[total]]-sales[[#This Row],[cogs]]</f>
        <v>40.610000000000014</v>
      </c>
    </row>
    <row r="568" spans="1:21" x14ac:dyDescent="0.3">
      <c r="A568" s="2" t="s">
        <v>588</v>
      </c>
      <c r="B568" s="2" t="s">
        <v>11</v>
      </c>
      <c r="C568" s="2" t="s">
        <v>12</v>
      </c>
      <c r="D568" s="2" t="s">
        <v>13</v>
      </c>
      <c r="E568" s="2" t="s">
        <v>7</v>
      </c>
      <c r="F568" s="2" t="s">
        <v>22</v>
      </c>
      <c r="G568" s="3">
        <v>49.33</v>
      </c>
      <c r="H568" s="5">
        <v>10</v>
      </c>
      <c r="I568" s="3">
        <v>24.67</v>
      </c>
      <c r="J568" s="3">
        <v>517.97</v>
      </c>
      <c r="K568" s="1">
        <v>43499</v>
      </c>
      <c r="L568" s="5">
        <f>YEAR(sales[[#This Row],[date]])</f>
        <v>2019</v>
      </c>
      <c r="M568" s="5" t="str">
        <f>TEXT(sales[[#This Row],[date]], "MMM")</f>
        <v>Feb</v>
      </c>
      <c r="N568" s="5" t="str">
        <f>TEXT(sales[[#This Row],[date]], "ddd")</f>
        <v>Sun</v>
      </c>
      <c r="O568" s="6">
        <v>0.69444444444444442</v>
      </c>
      <c r="P568" s="2" t="s">
        <v>19</v>
      </c>
      <c r="Q568" s="3">
        <v>493.3</v>
      </c>
      <c r="R568" s="7">
        <v>4.7600000000000003E-2</v>
      </c>
      <c r="S568" s="3">
        <v>24.67</v>
      </c>
      <c r="T568" s="4">
        <v>9.4</v>
      </c>
      <c r="U568" s="3">
        <f>sales[[#This Row],[total]]-sales[[#This Row],[cogs]]</f>
        <v>24.670000000000016</v>
      </c>
    </row>
    <row r="569" spans="1:21" x14ac:dyDescent="0.3">
      <c r="A569" s="2" t="s">
        <v>589</v>
      </c>
      <c r="B569" s="2" t="s">
        <v>4</v>
      </c>
      <c r="C569" s="2" t="s">
        <v>5</v>
      </c>
      <c r="D569" s="2" t="s">
        <v>13</v>
      </c>
      <c r="E569" s="2" t="s">
        <v>7</v>
      </c>
      <c r="F569" s="2" t="s">
        <v>32</v>
      </c>
      <c r="G569" s="3">
        <v>65.739999999999995</v>
      </c>
      <c r="H569" s="5">
        <v>9</v>
      </c>
      <c r="I569" s="3">
        <v>29.58</v>
      </c>
      <c r="J569" s="3">
        <v>621.24</v>
      </c>
      <c r="K569" s="1">
        <v>43466</v>
      </c>
      <c r="L569" s="5">
        <f>YEAR(sales[[#This Row],[date]])</f>
        <v>2019</v>
      </c>
      <c r="M569" s="5" t="str">
        <f>TEXT(sales[[#This Row],[date]], "MMM")</f>
        <v>Jan</v>
      </c>
      <c r="N569" s="5" t="str">
        <f>TEXT(sales[[#This Row],[date]], "ddd")</f>
        <v>Tue</v>
      </c>
      <c r="O569" s="6">
        <v>0.57986111111111116</v>
      </c>
      <c r="P569" s="2" t="s">
        <v>15</v>
      </c>
      <c r="Q569" s="3">
        <v>591.66</v>
      </c>
      <c r="R569" s="7">
        <v>4.7600000000000003E-2</v>
      </c>
      <c r="S569" s="3">
        <v>29.58</v>
      </c>
      <c r="T569" s="4">
        <v>7.7</v>
      </c>
      <c r="U569" s="3">
        <f>sales[[#This Row],[total]]-sales[[#This Row],[cogs]]</f>
        <v>29.580000000000041</v>
      </c>
    </row>
    <row r="570" spans="1:21" x14ac:dyDescent="0.3">
      <c r="A570" s="2" t="s">
        <v>590</v>
      </c>
      <c r="B570" s="2" t="s">
        <v>28</v>
      </c>
      <c r="C570" s="2" t="s">
        <v>29</v>
      </c>
      <c r="D570" s="2" t="s">
        <v>13</v>
      </c>
      <c r="E570" s="2" t="s">
        <v>7</v>
      </c>
      <c r="F570" s="2" t="s">
        <v>32</v>
      </c>
      <c r="G570" s="3">
        <v>79.86</v>
      </c>
      <c r="H570" s="5">
        <v>7</v>
      </c>
      <c r="I570" s="3">
        <v>27.95</v>
      </c>
      <c r="J570" s="3">
        <v>586.97</v>
      </c>
      <c r="K570" s="1">
        <v>43475</v>
      </c>
      <c r="L570" s="5">
        <f>YEAR(sales[[#This Row],[date]])</f>
        <v>2019</v>
      </c>
      <c r="M570" s="5" t="str">
        <f>TEXT(sales[[#This Row],[date]], "MMM")</f>
        <v>Jan</v>
      </c>
      <c r="N570" s="5" t="str">
        <f>TEXT(sales[[#This Row],[date]], "ddd")</f>
        <v>Thu</v>
      </c>
      <c r="O570" s="6">
        <v>0.43958333333333333</v>
      </c>
      <c r="P570" s="2" t="s">
        <v>19</v>
      </c>
      <c r="Q570" s="3">
        <v>559.02</v>
      </c>
      <c r="R570" s="7">
        <v>4.7600000000000003E-2</v>
      </c>
      <c r="S570" s="3">
        <v>27.95</v>
      </c>
      <c r="T570" s="4">
        <v>5.5</v>
      </c>
      <c r="U570" s="3">
        <f>sales[[#This Row],[total]]-sales[[#This Row],[cogs]]</f>
        <v>27.950000000000045</v>
      </c>
    </row>
    <row r="571" spans="1:21" x14ac:dyDescent="0.3">
      <c r="A571" s="2" t="s">
        <v>591</v>
      </c>
      <c r="B571" s="2" t="s">
        <v>11</v>
      </c>
      <c r="C571" s="2" t="s">
        <v>12</v>
      </c>
      <c r="D571" s="2" t="s">
        <v>13</v>
      </c>
      <c r="E571" s="2" t="s">
        <v>7</v>
      </c>
      <c r="F571" s="2" t="s">
        <v>22</v>
      </c>
      <c r="G571" s="3">
        <v>73.98</v>
      </c>
      <c r="H571" s="5">
        <v>7</v>
      </c>
      <c r="I571" s="3">
        <v>25.89</v>
      </c>
      <c r="J571" s="3">
        <v>543.75</v>
      </c>
      <c r="K571" s="1">
        <v>43526</v>
      </c>
      <c r="L571" s="5">
        <f>YEAR(sales[[#This Row],[date]])</f>
        <v>2019</v>
      </c>
      <c r="M571" s="5" t="str">
        <f>TEXT(sales[[#This Row],[date]], "MMM")</f>
        <v>Mar</v>
      </c>
      <c r="N571" s="5" t="str">
        <f>TEXT(sales[[#This Row],[date]], "ddd")</f>
        <v>Sat</v>
      </c>
      <c r="O571" s="6">
        <v>0.6958333333333333</v>
      </c>
      <c r="P571" s="2" t="s">
        <v>9</v>
      </c>
      <c r="Q571" s="3">
        <v>517.86</v>
      </c>
      <c r="R571" s="7">
        <v>4.7600000000000003E-2</v>
      </c>
      <c r="S571" s="3">
        <v>25.89</v>
      </c>
      <c r="T571" s="4">
        <v>4.0999999999999996</v>
      </c>
      <c r="U571" s="3">
        <f>sales[[#This Row],[total]]-sales[[#This Row],[cogs]]</f>
        <v>25.889999999999986</v>
      </c>
    </row>
    <row r="572" spans="1:21" x14ac:dyDescent="0.3">
      <c r="A572" s="2" t="s">
        <v>592</v>
      </c>
      <c r="B572" s="2" t="s">
        <v>28</v>
      </c>
      <c r="C572" s="2" t="s">
        <v>29</v>
      </c>
      <c r="D572" s="2" t="s">
        <v>6</v>
      </c>
      <c r="E572" s="2" t="s">
        <v>7</v>
      </c>
      <c r="F572" s="2" t="s">
        <v>18</v>
      </c>
      <c r="G572" s="3">
        <v>82.04</v>
      </c>
      <c r="H572" s="5">
        <v>5</v>
      </c>
      <c r="I572" s="3">
        <v>20.51</v>
      </c>
      <c r="J572" s="3">
        <v>430.71</v>
      </c>
      <c r="K572" s="1">
        <v>43521</v>
      </c>
      <c r="L572" s="5">
        <f>YEAR(sales[[#This Row],[date]])</f>
        <v>2019</v>
      </c>
      <c r="M572" s="5" t="str">
        <f>TEXT(sales[[#This Row],[date]], "MMM")</f>
        <v>Feb</v>
      </c>
      <c r="N572" s="5" t="str">
        <f>TEXT(sales[[#This Row],[date]], "ddd")</f>
        <v>Mon</v>
      </c>
      <c r="O572" s="6">
        <v>0.71944444444444444</v>
      </c>
      <c r="P572" s="2" t="s">
        <v>19</v>
      </c>
      <c r="Q572" s="3">
        <v>410.2</v>
      </c>
      <c r="R572" s="7">
        <v>4.7600000000000003E-2</v>
      </c>
      <c r="S572" s="3">
        <v>20.51</v>
      </c>
      <c r="T572" s="4">
        <v>7.6</v>
      </c>
      <c r="U572" s="3">
        <f>sales[[#This Row],[total]]-sales[[#This Row],[cogs]]</f>
        <v>20.509999999999991</v>
      </c>
    </row>
    <row r="573" spans="1:21" x14ac:dyDescent="0.3">
      <c r="A573" s="2" t="s">
        <v>593</v>
      </c>
      <c r="B573" s="2" t="s">
        <v>28</v>
      </c>
      <c r="C573" s="2" t="s">
        <v>29</v>
      </c>
      <c r="D573" s="2" t="s">
        <v>6</v>
      </c>
      <c r="E573" s="2" t="s">
        <v>17</v>
      </c>
      <c r="F573" s="2" t="s">
        <v>22</v>
      </c>
      <c r="G573" s="3">
        <v>26.67</v>
      </c>
      <c r="H573" s="5">
        <v>10</v>
      </c>
      <c r="I573" s="3">
        <v>13.34</v>
      </c>
      <c r="J573" s="3">
        <v>280.04000000000002</v>
      </c>
      <c r="K573" s="1">
        <v>43494</v>
      </c>
      <c r="L573" s="5">
        <f>YEAR(sales[[#This Row],[date]])</f>
        <v>2019</v>
      </c>
      <c r="M573" s="5" t="str">
        <f>TEXT(sales[[#This Row],[date]], "MMM")</f>
        <v>Jan</v>
      </c>
      <c r="N573" s="5" t="str">
        <f>TEXT(sales[[#This Row],[date]], "ddd")</f>
        <v>Tue</v>
      </c>
      <c r="O573" s="6">
        <v>0.49166666666666664</v>
      </c>
      <c r="P573" s="2" t="s">
        <v>15</v>
      </c>
      <c r="Q573" s="3">
        <v>266.7</v>
      </c>
      <c r="R573" s="7">
        <v>4.7600000000000003E-2</v>
      </c>
      <c r="S573" s="3">
        <v>13.34</v>
      </c>
      <c r="T573" s="4">
        <v>8.6</v>
      </c>
      <c r="U573" s="3">
        <f>sales[[#This Row],[total]]-sales[[#This Row],[cogs]]</f>
        <v>13.340000000000032</v>
      </c>
    </row>
    <row r="574" spans="1:21" x14ac:dyDescent="0.3">
      <c r="A574" s="2" t="s">
        <v>594</v>
      </c>
      <c r="B574" s="2" t="s">
        <v>4</v>
      </c>
      <c r="C574" s="2" t="s">
        <v>5</v>
      </c>
      <c r="D574" s="2" t="s">
        <v>6</v>
      </c>
      <c r="E574" s="2" t="s">
        <v>17</v>
      </c>
      <c r="F574" s="2" t="s">
        <v>30</v>
      </c>
      <c r="G574" s="3">
        <v>10.130000000000001</v>
      </c>
      <c r="H574" s="5">
        <v>7</v>
      </c>
      <c r="I574" s="3">
        <v>3.55</v>
      </c>
      <c r="J574" s="3">
        <v>74.459999999999994</v>
      </c>
      <c r="K574" s="1">
        <v>43534</v>
      </c>
      <c r="L574" s="5">
        <f>YEAR(sales[[#This Row],[date]])</f>
        <v>2019</v>
      </c>
      <c r="M574" s="5" t="str">
        <f>TEXT(sales[[#This Row],[date]], "MMM")</f>
        <v>Mar</v>
      </c>
      <c r="N574" s="5" t="str">
        <f>TEXT(sales[[#This Row],[date]], "ddd")</f>
        <v>Sun</v>
      </c>
      <c r="O574" s="6">
        <v>0.81597222222222221</v>
      </c>
      <c r="P574" s="2" t="s">
        <v>9</v>
      </c>
      <c r="Q574" s="3">
        <v>70.91</v>
      </c>
      <c r="R574" s="7">
        <v>4.7600000000000003E-2</v>
      </c>
      <c r="S574" s="3">
        <v>3.55</v>
      </c>
      <c r="T574" s="4">
        <v>8.3000000000000007</v>
      </c>
      <c r="U574" s="3">
        <f>sales[[#This Row],[total]]-sales[[#This Row],[cogs]]</f>
        <v>3.5499999999999972</v>
      </c>
    </row>
    <row r="575" spans="1:21" x14ac:dyDescent="0.3">
      <c r="A575" s="2" t="s">
        <v>595</v>
      </c>
      <c r="B575" s="2" t="s">
        <v>28</v>
      </c>
      <c r="C575" s="2" t="s">
        <v>29</v>
      </c>
      <c r="D575" s="2" t="s">
        <v>13</v>
      </c>
      <c r="E575" s="2" t="s">
        <v>17</v>
      </c>
      <c r="F575" s="2" t="s">
        <v>30</v>
      </c>
      <c r="G575" s="3">
        <v>72.39</v>
      </c>
      <c r="H575" s="5">
        <v>2</v>
      </c>
      <c r="I575" s="3">
        <v>7.24</v>
      </c>
      <c r="J575" s="3">
        <v>152.02000000000001</v>
      </c>
      <c r="K575" s="1">
        <v>43478</v>
      </c>
      <c r="L575" s="5">
        <f>YEAR(sales[[#This Row],[date]])</f>
        <v>2019</v>
      </c>
      <c r="M575" s="5" t="str">
        <f>TEXT(sales[[#This Row],[date]], "MMM")</f>
        <v>Jan</v>
      </c>
      <c r="N575" s="5" t="str">
        <f>TEXT(sales[[#This Row],[date]], "ddd")</f>
        <v>Sun</v>
      </c>
      <c r="O575" s="6">
        <v>0.82986111111111116</v>
      </c>
      <c r="P575" s="2" t="s">
        <v>19</v>
      </c>
      <c r="Q575" s="3">
        <v>144.78</v>
      </c>
      <c r="R575" s="7">
        <v>4.7600000000000003E-2</v>
      </c>
      <c r="S575" s="3">
        <v>7.24</v>
      </c>
      <c r="T575" s="4">
        <v>8.1</v>
      </c>
      <c r="U575" s="3">
        <f>sales[[#This Row],[total]]-sales[[#This Row],[cogs]]</f>
        <v>7.2400000000000091</v>
      </c>
    </row>
    <row r="576" spans="1:21" x14ac:dyDescent="0.3">
      <c r="A576" s="2" t="s">
        <v>596</v>
      </c>
      <c r="B576" s="2" t="s">
        <v>4</v>
      </c>
      <c r="C576" s="2" t="s">
        <v>5</v>
      </c>
      <c r="D576" s="2" t="s">
        <v>13</v>
      </c>
      <c r="E576" s="2" t="s">
        <v>17</v>
      </c>
      <c r="F576" s="2" t="s">
        <v>22</v>
      </c>
      <c r="G576" s="3">
        <v>85.91</v>
      </c>
      <c r="H576" s="5">
        <v>5</v>
      </c>
      <c r="I576" s="3">
        <v>21.48</v>
      </c>
      <c r="J576" s="3">
        <v>451.03</v>
      </c>
      <c r="K576" s="1">
        <v>43546</v>
      </c>
      <c r="L576" s="5">
        <f>YEAR(sales[[#This Row],[date]])</f>
        <v>2019</v>
      </c>
      <c r="M576" s="5" t="str">
        <f>TEXT(sales[[#This Row],[date]], "MMM")</f>
        <v>Mar</v>
      </c>
      <c r="N576" s="5" t="str">
        <f>TEXT(sales[[#This Row],[date]], "ddd")</f>
        <v>Fri</v>
      </c>
      <c r="O576" s="6">
        <v>0.60624999999999996</v>
      </c>
      <c r="P576" s="2" t="s">
        <v>19</v>
      </c>
      <c r="Q576" s="3">
        <v>429.55</v>
      </c>
      <c r="R576" s="7">
        <v>4.7600000000000003E-2</v>
      </c>
      <c r="S576" s="3">
        <v>21.48</v>
      </c>
      <c r="T576" s="4">
        <v>8.6</v>
      </c>
      <c r="U576" s="3">
        <f>sales[[#This Row],[total]]-sales[[#This Row],[cogs]]</f>
        <v>21.479999999999961</v>
      </c>
    </row>
    <row r="577" spans="1:21" x14ac:dyDescent="0.3">
      <c r="A577" s="2" t="s">
        <v>597</v>
      </c>
      <c r="B577" s="2" t="s">
        <v>28</v>
      </c>
      <c r="C577" s="2" t="s">
        <v>29</v>
      </c>
      <c r="D577" s="2" t="s">
        <v>6</v>
      </c>
      <c r="E577" s="2" t="s">
        <v>17</v>
      </c>
      <c r="F577" s="2" t="s">
        <v>32</v>
      </c>
      <c r="G577" s="3">
        <v>81.31</v>
      </c>
      <c r="H577" s="5">
        <v>7</v>
      </c>
      <c r="I577" s="3">
        <v>28.46</v>
      </c>
      <c r="J577" s="3">
        <v>597.63</v>
      </c>
      <c r="K577" s="1">
        <v>43525</v>
      </c>
      <c r="L577" s="5">
        <f>YEAR(sales[[#This Row],[date]])</f>
        <v>2019</v>
      </c>
      <c r="M577" s="5" t="str">
        <f>TEXT(sales[[#This Row],[date]], "MMM")</f>
        <v>Mar</v>
      </c>
      <c r="N577" s="5" t="str">
        <f>TEXT(sales[[#This Row],[date]], "ddd")</f>
        <v>Fri</v>
      </c>
      <c r="O577" s="6">
        <v>0.8256944444444444</v>
      </c>
      <c r="P577" s="2" t="s">
        <v>9</v>
      </c>
      <c r="Q577" s="3">
        <v>569.16999999999996</v>
      </c>
      <c r="R577" s="7">
        <v>4.7600000000000003E-2</v>
      </c>
      <c r="S577" s="3">
        <v>28.46</v>
      </c>
      <c r="T577" s="4">
        <v>6.3</v>
      </c>
      <c r="U577" s="3">
        <f>sales[[#This Row],[total]]-sales[[#This Row],[cogs]]</f>
        <v>28.460000000000036</v>
      </c>
    </row>
    <row r="578" spans="1:21" x14ac:dyDescent="0.3">
      <c r="A578" s="2" t="s">
        <v>598</v>
      </c>
      <c r="B578" s="2" t="s">
        <v>28</v>
      </c>
      <c r="C578" s="2" t="s">
        <v>29</v>
      </c>
      <c r="D578" s="2" t="s">
        <v>13</v>
      </c>
      <c r="E578" s="2" t="s">
        <v>17</v>
      </c>
      <c r="F578" s="2" t="s">
        <v>30</v>
      </c>
      <c r="G578" s="3">
        <v>60.3</v>
      </c>
      <c r="H578" s="5">
        <v>4</v>
      </c>
      <c r="I578" s="3">
        <v>12.06</v>
      </c>
      <c r="J578" s="3">
        <v>253.26</v>
      </c>
      <c r="K578" s="1">
        <v>43516</v>
      </c>
      <c r="L578" s="5">
        <f>YEAR(sales[[#This Row],[date]])</f>
        <v>2019</v>
      </c>
      <c r="M578" s="5" t="str">
        <f>TEXT(sales[[#This Row],[date]], "MMM")</f>
        <v>Feb</v>
      </c>
      <c r="N578" s="5" t="str">
        <f>TEXT(sales[[#This Row],[date]], "ddd")</f>
        <v>Wed</v>
      </c>
      <c r="O578" s="6">
        <v>0.77986111111111112</v>
      </c>
      <c r="P578" s="2" t="s">
        <v>15</v>
      </c>
      <c r="Q578" s="3">
        <v>241.2</v>
      </c>
      <c r="R578" s="7">
        <v>4.7600000000000003E-2</v>
      </c>
      <c r="S578" s="3">
        <v>12.06</v>
      </c>
      <c r="T578" s="4">
        <v>5.8</v>
      </c>
      <c r="U578" s="3">
        <f>sales[[#This Row],[total]]-sales[[#This Row],[cogs]]</f>
        <v>12.060000000000002</v>
      </c>
    </row>
    <row r="579" spans="1:21" x14ac:dyDescent="0.3">
      <c r="A579" s="2" t="s">
        <v>599</v>
      </c>
      <c r="B579" s="2" t="s">
        <v>11</v>
      </c>
      <c r="C579" s="2" t="s">
        <v>12</v>
      </c>
      <c r="D579" s="2" t="s">
        <v>13</v>
      </c>
      <c r="E579" s="2" t="s">
        <v>17</v>
      </c>
      <c r="F579" s="2" t="s">
        <v>30</v>
      </c>
      <c r="G579" s="3">
        <v>31.77</v>
      </c>
      <c r="H579" s="5">
        <v>4</v>
      </c>
      <c r="I579" s="3">
        <v>6.35</v>
      </c>
      <c r="J579" s="3">
        <v>133.43</v>
      </c>
      <c r="K579" s="1">
        <v>43479</v>
      </c>
      <c r="L579" s="5">
        <f>YEAR(sales[[#This Row],[date]])</f>
        <v>2019</v>
      </c>
      <c r="M579" s="5" t="str">
        <f>TEXT(sales[[#This Row],[date]], "MMM")</f>
        <v>Jan</v>
      </c>
      <c r="N579" s="5" t="str">
        <f>TEXT(sales[[#This Row],[date]], "ddd")</f>
        <v>Mon</v>
      </c>
      <c r="O579" s="6">
        <v>0.61319444444444449</v>
      </c>
      <c r="P579" s="2" t="s">
        <v>9</v>
      </c>
      <c r="Q579" s="3">
        <v>127.08</v>
      </c>
      <c r="R579" s="7">
        <v>4.7600000000000003E-2</v>
      </c>
      <c r="S579" s="3">
        <v>6.35</v>
      </c>
      <c r="T579" s="4">
        <v>6.2</v>
      </c>
      <c r="U579" s="3">
        <f>sales[[#This Row],[total]]-sales[[#This Row],[cogs]]</f>
        <v>6.3500000000000085</v>
      </c>
    </row>
    <row r="580" spans="1:21" x14ac:dyDescent="0.3">
      <c r="A580" s="2" t="s">
        <v>600</v>
      </c>
      <c r="B580" s="2" t="s">
        <v>4</v>
      </c>
      <c r="C580" s="2" t="s">
        <v>5</v>
      </c>
      <c r="D580" s="2" t="s">
        <v>13</v>
      </c>
      <c r="E580" s="2" t="s">
        <v>7</v>
      </c>
      <c r="F580" s="2" t="s">
        <v>8</v>
      </c>
      <c r="G580" s="3">
        <v>64.27</v>
      </c>
      <c r="H580" s="5">
        <v>4</v>
      </c>
      <c r="I580" s="3">
        <v>12.85</v>
      </c>
      <c r="J580" s="3">
        <v>269.93</v>
      </c>
      <c r="K580" s="1">
        <v>43550</v>
      </c>
      <c r="L580" s="5">
        <f>YEAR(sales[[#This Row],[date]])</f>
        <v>2019</v>
      </c>
      <c r="M580" s="5" t="str">
        <f>TEXT(sales[[#This Row],[date]], "MMM")</f>
        <v>Mar</v>
      </c>
      <c r="N580" s="5" t="str">
        <f>TEXT(sales[[#This Row],[date]], "ddd")</f>
        <v>Tue</v>
      </c>
      <c r="O580" s="6">
        <v>0.57916666666666672</v>
      </c>
      <c r="P580" s="2" t="s">
        <v>15</v>
      </c>
      <c r="Q580" s="3">
        <v>257.08</v>
      </c>
      <c r="R580" s="7">
        <v>4.7600000000000003E-2</v>
      </c>
      <c r="S580" s="3">
        <v>12.85</v>
      </c>
      <c r="T580" s="4">
        <v>7.7</v>
      </c>
      <c r="U580" s="3">
        <f>sales[[#This Row],[total]]-sales[[#This Row],[cogs]]</f>
        <v>12.850000000000023</v>
      </c>
    </row>
    <row r="581" spans="1:21" x14ac:dyDescent="0.3">
      <c r="A581" s="2" t="s">
        <v>601</v>
      </c>
      <c r="B581" s="2" t="s">
        <v>28</v>
      </c>
      <c r="C581" s="2" t="s">
        <v>29</v>
      </c>
      <c r="D581" s="2" t="s">
        <v>13</v>
      </c>
      <c r="E581" s="2" t="s">
        <v>17</v>
      </c>
      <c r="F581" s="2" t="s">
        <v>8</v>
      </c>
      <c r="G581" s="3">
        <v>69.510000000000005</v>
      </c>
      <c r="H581" s="5">
        <v>2</v>
      </c>
      <c r="I581" s="3">
        <v>6.95</v>
      </c>
      <c r="J581" s="3">
        <v>145.97</v>
      </c>
      <c r="K581" s="1">
        <v>43525</v>
      </c>
      <c r="L581" s="5">
        <f>YEAR(sales[[#This Row],[date]])</f>
        <v>2019</v>
      </c>
      <c r="M581" s="5" t="str">
        <f>TEXT(sales[[#This Row],[date]], "MMM")</f>
        <v>Mar</v>
      </c>
      <c r="N581" s="5" t="str">
        <f>TEXT(sales[[#This Row],[date]], "ddd")</f>
        <v>Fri</v>
      </c>
      <c r="O581" s="6">
        <v>0.51041666666666663</v>
      </c>
      <c r="P581" s="2" t="s">
        <v>9</v>
      </c>
      <c r="Q581" s="3">
        <v>139.02000000000001</v>
      </c>
      <c r="R581" s="7">
        <v>4.7600000000000003E-2</v>
      </c>
      <c r="S581" s="3">
        <v>6.95</v>
      </c>
      <c r="T581" s="4">
        <v>8.1</v>
      </c>
      <c r="U581" s="3">
        <f>sales[[#This Row],[total]]-sales[[#This Row],[cogs]]</f>
        <v>6.9499999999999886</v>
      </c>
    </row>
    <row r="582" spans="1:21" x14ac:dyDescent="0.3">
      <c r="A582" s="2" t="s">
        <v>602</v>
      </c>
      <c r="B582" s="2" t="s">
        <v>11</v>
      </c>
      <c r="C582" s="2" t="s">
        <v>12</v>
      </c>
      <c r="D582" s="2" t="s">
        <v>13</v>
      </c>
      <c r="E582" s="2" t="s">
        <v>17</v>
      </c>
      <c r="F582" s="2" t="s">
        <v>30</v>
      </c>
      <c r="G582" s="3">
        <v>27.22</v>
      </c>
      <c r="H582" s="5">
        <v>3</v>
      </c>
      <c r="I582" s="3">
        <v>4.08</v>
      </c>
      <c r="J582" s="3">
        <v>85.74</v>
      </c>
      <c r="K582" s="1">
        <v>43472</v>
      </c>
      <c r="L582" s="5">
        <f>YEAR(sales[[#This Row],[date]])</f>
        <v>2019</v>
      </c>
      <c r="M582" s="5" t="str">
        <f>TEXT(sales[[#This Row],[date]], "MMM")</f>
        <v>Jan</v>
      </c>
      <c r="N582" s="5" t="str">
        <f>TEXT(sales[[#This Row],[date]], "ddd")</f>
        <v>Mon</v>
      </c>
      <c r="O582" s="6">
        <v>0.52569444444444446</v>
      </c>
      <c r="P582" s="2" t="s">
        <v>15</v>
      </c>
      <c r="Q582" s="3">
        <v>81.66</v>
      </c>
      <c r="R582" s="7">
        <v>4.7600000000000003E-2</v>
      </c>
      <c r="S582" s="3">
        <v>4.08</v>
      </c>
      <c r="T582" s="4">
        <v>7.3</v>
      </c>
      <c r="U582" s="3">
        <f>sales[[#This Row],[total]]-sales[[#This Row],[cogs]]</f>
        <v>4.0799999999999983</v>
      </c>
    </row>
    <row r="583" spans="1:21" x14ac:dyDescent="0.3">
      <c r="A583" s="2" t="s">
        <v>603</v>
      </c>
      <c r="B583" s="2" t="s">
        <v>4</v>
      </c>
      <c r="C583" s="2" t="s">
        <v>5</v>
      </c>
      <c r="D583" s="2" t="s">
        <v>6</v>
      </c>
      <c r="E583" s="2" t="s">
        <v>7</v>
      </c>
      <c r="F583" s="2" t="s">
        <v>8</v>
      </c>
      <c r="G583" s="3">
        <v>77.680000000000007</v>
      </c>
      <c r="H583" s="5">
        <v>4</v>
      </c>
      <c r="I583" s="3">
        <v>15.54</v>
      </c>
      <c r="J583" s="3">
        <v>326.26</v>
      </c>
      <c r="K583" s="1">
        <v>43497</v>
      </c>
      <c r="L583" s="5">
        <f>YEAR(sales[[#This Row],[date]])</f>
        <v>2019</v>
      </c>
      <c r="M583" s="5" t="str">
        <f>TEXT(sales[[#This Row],[date]], "MMM")</f>
        <v>Feb</v>
      </c>
      <c r="N583" s="5" t="str">
        <f>TEXT(sales[[#This Row],[date]], "ddd")</f>
        <v>Fri</v>
      </c>
      <c r="O583" s="6">
        <v>0.82916666666666672</v>
      </c>
      <c r="P583" s="2" t="s">
        <v>15</v>
      </c>
      <c r="Q583" s="3">
        <v>310.72000000000003</v>
      </c>
      <c r="R583" s="7">
        <v>4.7600000000000003E-2</v>
      </c>
      <c r="S583" s="3">
        <v>15.54</v>
      </c>
      <c r="T583" s="4">
        <v>8.4</v>
      </c>
      <c r="U583" s="3">
        <f>sales[[#This Row],[total]]-sales[[#This Row],[cogs]]</f>
        <v>15.539999999999964</v>
      </c>
    </row>
    <row r="584" spans="1:21" x14ac:dyDescent="0.3">
      <c r="A584" s="2" t="s">
        <v>604</v>
      </c>
      <c r="B584" s="2" t="s">
        <v>11</v>
      </c>
      <c r="C584" s="2" t="s">
        <v>12</v>
      </c>
      <c r="D584" s="2" t="s">
        <v>6</v>
      </c>
      <c r="E584" s="2" t="s">
        <v>7</v>
      </c>
      <c r="F584" s="2" t="s">
        <v>32</v>
      </c>
      <c r="G584" s="3">
        <v>92.98</v>
      </c>
      <c r="H584" s="5">
        <v>2</v>
      </c>
      <c r="I584" s="3">
        <v>9.3000000000000007</v>
      </c>
      <c r="J584" s="3">
        <v>195.26</v>
      </c>
      <c r="K584" s="1">
        <v>43509</v>
      </c>
      <c r="L584" s="5">
        <f>YEAR(sales[[#This Row],[date]])</f>
        <v>2019</v>
      </c>
      <c r="M584" s="5" t="str">
        <f>TEXT(sales[[#This Row],[date]], "MMM")</f>
        <v>Feb</v>
      </c>
      <c r="N584" s="5" t="str">
        <f>TEXT(sales[[#This Row],[date]], "ddd")</f>
        <v>Wed</v>
      </c>
      <c r="O584" s="6">
        <v>0.62916666666666665</v>
      </c>
      <c r="P584" s="2" t="s">
        <v>19</v>
      </c>
      <c r="Q584" s="3">
        <v>185.96</v>
      </c>
      <c r="R584" s="7">
        <v>4.7600000000000003E-2</v>
      </c>
      <c r="S584" s="3">
        <v>9.3000000000000007</v>
      </c>
      <c r="T584" s="4">
        <v>8</v>
      </c>
      <c r="U584" s="3">
        <f>sales[[#This Row],[total]]-sales[[#This Row],[cogs]]</f>
        <v>9.2999999999999829</v>
      </c>
    </row>
    <row r="585" spans="1:21" x14ac:dyDescent="0.3">
      <c r="A585" s="2" t="s">
        <v>605</v>
      </c>
      <c r="B585" s="2" t="s">
        <v>28</v>
      </c>
      <c r="C585" s="2" t="s">
        <v>29</v>
      </c>
      <c r="D585" s="2" t="s">
        <v>6</v>
      </c>
      <c r="E585" s="2" t="s">
        <v>7</v>
      </c>
      <c r="F585" s="2" t="s">
        <v>32</v>
      </c>
      <c r="G585" s="3">
        <v>18.079999999999998</v>
      </c>
      <c r="H585" s="5">
        <v>4</v>
      </c>
      <c r="I585" s="3">
        <v>3.62</v>
      </c>
      <c r="J585" s="3">
        <v>75.94</v>
      </c>
      <c r="K585" s="1">
        <v>43479</v>
      </c>
      <c r="L585" s="5">
        <f>YEAR(sales[[#This Row],[date]])</f>
        <v>2019</v>
      </c>
      <c r="M585" s="5" t="str">
        <f>TEXT(sales[[#This Row],[date]], "MMM")</f>
        <v>Jan</v>
      </c>
      <c r="N585" s="5" t="str">
        <f>TEXT(sales[[#This Row],[date]], "ddd")</f>
        <v>Mon</v>
      </c>
      <c r="O585" s="6">
        <v>0.75208333333333333</v>
      </c>
      <c r="P585" s="2" t="s">
        <v>19</v>
      </c>
      <c r="Q585" s="3">
        <v>72.319999999999993</v>
      </c>
      <c r="R585" s="7">
        <v>4.7600000000000003E-2</v>
      </c>
      <c r="S585" s="3">
        <v>3.62</v>
      </c>
      <c r="T585" s="4">
        <v>9.5</v>
      </c>
      <c r="U585" s="3">
        <f>sales[[#This Row],[total]]-sales[[#This Row],[cogs]]</f>
        <v>3.6200000000000045</v>
      </c>
    </row>
    <row r="586" spans="1:21" x14ac:dyDescent="0.3">
      <c r="A586" s="2" t="s">
        <v>606</v>
      </c>
      <c r="B586" s="2" t="s">
        <v>28</v>
      </c>
      <c r="C586" s="2" t="s">
        <v>29</v>
      </c>
      <c r="D586" s="2" t="s">
        <v>13</v>
      </c>
      <c r="E586" s="2" t="s">
        <v>17</v>
      </c>
      <c r="F586" s="2" t="s">
        <v>22</v>
      </c>
      <c r="G586" s="3">
        <v>63.06</v>
      </c>
      <c r="H586" s="5">
        <v>3</v>
      </c>
      <c r="I586" s="3">
        <v>9.4600000000000009</v>
      </c>
      <c r="J586" s="3">
        <v>198.64</v>
      </c>
      <c r="K586" s="1">
        <v>43484</v>
      </c>
      <c r="L586" s="5">
        <f>YEAR(sales[[#This Row],[date]])</f>
        <v>2019</v>
      </c>
      <c r="M586" s="5" t="str">
        <f>TEXT(sales[[#This Row],[date]], "MMM")</f>
        <v>Jan</v>
      </c>
      <c r="N586" s="5" t="str">
        <f>TEXT(sales[[#This Row],[date]], "ddd")</f>
        <v>Sat</v>
      </c>
      <c r="O586" s="6">
        <v>0.66527777777777775</v>
      </c>
      <c r="P586" s="2" t="s">
        <v>9</v>
      </c>
      <c r="Q586" s="3">
        <v>189.18</v>
      </c>
      <c r="R586" s="7">
        <v>4.7600000000000003E-2</v>
      </c>
      <c r="S586" s="3">
        <v>9.4600000000000009</v>
      </c>
      <c r="T586" s="4">
        <v>7</v>
      </c>
      <c r="U586" s="3">
        <f>sales[[#This Row],[total]]-sales[[#This Row],[cogs]]</f>
        <v>9.4599999999999795</v>
      </c>
    </row>
    <row r="587" spans="1:21" x14ac:dyDescent="0.3">
      <c r="A587" s="2" t="s">
        <v>607</v>
      </c>
      <c r="B587" s="2" t="s">
        <v>4</v>
      </c>
      <c r="C587" s="2" t="s">
        <v>5</v>
      </c>
      <c r="D587" s="2" t="s">
        <v>13</v>
      </c>
      <c r="E587" s="2" t="s">
        <v>17</v>
      </c>
      <c r="F587" s="2" t="s">
        <v>8</v>
      </c>
      <c r="G587" s="3">
        <v>51.71</v>
      </c>
      <c r="H587" s="5">
        <v>4</v>
      </c>
      <c r="I587" s="3">
        <v>10.34</v>
      </c>
      <c r="J587" s="3">
        <v>217.18</v>
      </c>
      <c r="K587" s="1">
        <v>43533</v>
      </c>
      <c r="L587" s="5">
        <f>YEAR(sales[[#This Row],[date]])</f>
        <v>2019</v>
      </c>
      <c r="M587" s="5" t="str">
        <f>TEXT(sales[[#This Row],[date]], "MMM")</f>
        <v>Mar</v>
      </c>
      <c r="N587" s="5" t="str">
        <f>TEXT(sales[[#This Row],[date]], "ddd")</f>
        <v>Sat</v>
      </c>
      <c r="O587" s="6">
        <v>0.57847222222222228</v>
      </c>
      <c r="P587" s="2" t="s">
        <v>19</v>
      </c>
      <c r="Q587" s="3">
        <v>206.84</v>
      </c>
      <c r="R587" s="7">
        <v>4.7600000000000003E-2</v>
      </c>
      <c r="S587" s="3">
        <v>10.34</v>
      </c>
      <c r="T587" s="4">
        <v>9.8000000000000007</v>
      </c>
      <c r="U587" s="3">
        <f>sales[[#This Row],[total]]-sales[[#This Row],[cogs]]</f>
        <v>10.340000000000003</v>
      </c>
    </row>
    <row r="588" spans="1:21" x14ac:dyDescent="0.3">
      <c r="A588" s="2" t="s">
        <v>608</v>
      </c>
      <c r="B588" s="2" t="s">
        <v>4</v>
      </c>
      <c r="C588" s="2" t="s">
        <v>5</v>
      </c>
      <c r="D588" s="2" t="s">
        <v>13</v>
      </c>
      <c r="E588" s="2" t="s">
        <v>7</v>
      </c>
      <c r="F588" s="2" t="s">
        <v>30</v>
      </c>
      <c r="G588" s="3">
        <v>52.34</v>
      </c>
      <c r="H588" s="5">
        <v>3</v>
      </c>
      <c r="I588" s="3">
        <v>7.85</v>
      </c>
      <c r="J588" s="3">
        <v>164.87</v>
      </c>
      <c r="K588" s="1">
        <v>43551</v>
      </c>
      <c r="L588" s="5">
        <f>YEAR(sales[[#This Row],[date]])</f>
        <v>2019</v>
      </c>
      <c r="M588" s="5" t="str">
        <f>TEXT(sales[[#This Row],[date]], "MMM")</f>
        <v>Mar</v>
      </c>
      <c r="N588" s="5" t="str">
        <f>TEXT(sales[[#This Row],[date]], "ddd")</f>
        <v>Wed</v>
      </c>
      <c r="O588" s="6">
        <v>0.5854166666666667</v>
      </c>
      <c r="P588" s="2" t="s">
        <v>15</v>
      </c>
      <c r="Q588" s="3">
        <v>157.02000000000001</v>
      </c>
      <c r="R588" s="7">
        <v>4.7600000000000003E-2</v>
      </c>
      <c r="S588" s="3">
        <v>7.85</v>
      </c>
      <c r="T588" s="4">
        <v>9.1999999999999993</v>
      </c>
      <c r="U588" s="3">
        <f>sales[[#This Row],[total]]-sales[[#This Row],[cogs]]</f>
        <v>7.8499999999999943</v>
      </c>
    </row>
    <row r="589" spans="1:21" x14ac:dyDescent="0.3">
      <c r="A589" s="2" t="s">
        <v>609</v>
      </c>
      <c r="B589" s="2" t="s">
        <v>4</v>
      </c>
      <c r="C589" s="2" t="s">
        <v>5</v>
      </c>
      <c r="D589" s="2" t="s">
        <v>13</v>
      </c>
      <c r="E589" s="2" t="s">
        <v>7</v>
      </c>
      <c r="F589" s="2" t="s">
        <v>22</v>
      </c>
      <c r="G589" s="3">
        <v>43.06</v>
      </c>
      <c r="H589" s="5">
        <v>5</v>
      </c>
      <c r="I589" s="3">
        <v>10.77</v>
      </c>
      <c r="J589" s="3">
        <v>226.07</v>
      </c>
      <c r="K589" s="1">
        <v>43500</v>
      </c>
      <c r="L589" s="5">
        <f>YEAR(sales[[#This Row],[date]])</f>
        <v>2019</v>
      </c>
      <c r="M589" s="5" t="str">
        <f>TEXT(sales[[#This Row],[date]], "MMM")</f>
        <v>Feb</v>
      </c>
      <c r="N589" s="5" t="str">
        <f>TEXT(sales[[#This Row],[date]], "ddd")</f>
        <v>Mon</v>
      </c>
      <c r="O589" s="6">
        <v>0.69305555555555554</v>
      </c>
      <c r="P589" s="2" t="s">
        <v>9</v>
      </c>
      <c r="Q589" s="3">
        <v>215.3</v>
      </c>
      <c r="R589" s="7">
        <v>4.7600000000000003E-2</v>
      </c>
      <c r="S589" s="3">
        <v>10.77</v>
      </c>
      <c r="T589" s="4">
        <v>7.7</v>
      </c>
      <c r="U589" s="3">
        <f>sales[[#This Row],[total]]-sales[[#This Row],[cogs]]</f>
        <v>10.769999999999982</v>
      </c>
    </row>
    <row r="590" spans="1:21" x14ac:dyDescent="0.3">
      <c r="A590" s="2" t="s">
        <v>610</v>
      </c>
      <c r="B590" s="2" t="s">
        <v>11</v>
      </c>
      <c r="C590" s="2" t="s">
        <v>12</v>
      </c>
      <c r="D590" s="2" t="s">
        <v>13</v>
      </c>
      <c r="E590" s="2" t="s">
        <v>17</v>
      </c>
      <c r="F590" s="2" t="s">
        <v>32</v>
      </c>
      <c r="G590" s="3">
        <v>59.61</v>
      </c>
      <c r="H590" s="5">
        <v>10</v>
      </c>
      <c r="I590" s="3">
        <v>29.81</v>
      </c>
      <c r="J590" s="3">
        <v>625.91</v>
      </c>
      <c r="K590" s="1">
        <v>43538</v>
      </c>
      <c r="L590" s="5">
        <f>YEAR(sales[[#This Row],[date]])</f>
        <v>2019</v>
      </c>
      <c r="M590" s="5" t="str">
        <f>TEXT(sales[[#This Row],[date]], "MMM")</f>
        <v>Mar</v>
      </c>
      <c r="N590" s="5" t="str">
        <f>TEXT(sales[[#This Row],[date]], "ddd")</f>
        <v>Thu</v>
      </c>
      <c r="O590" s="6">
        <v>0.46319444444444446</v>
      </c>
      <c r="P590" s="2" t="s">
        <v>15</v>
      </c>
      <c r="Q590" s="3">
        <v>596.1</v>
      </c>
      <c r="R590" s="7">
        <v>4.7600000000000003E-2</v>
      </c>
      <c r="S590" s="3">
        <v>29.81</v>
      </c>
      <c r="T590" s="4">
        <v>5.3</v>
      </c>
      <c r="U590" s="3">
        <f>sales[[#This Row],[total]]-sales[[#This Row],[cogs]]</f>
        <v>29.809999999999945</v>
      </c>
    </row>
    <row r="591" spans="1:21" x14ac:dyDescent="0.3">
      <c r="A591" s="2" t="s">
        <v>611</v>
      </c>
      <c r="B591" s="2" t="s">
        <v>4</v>
      </c>
      <c r="C591" s="2" t="s">
        <v>5</v>
      </c>
      <c r="D591" s="2" t="s">
        <v>13</v>
      </c>
      <c r="E591" s="2" t="s">
        <v>17</v>
      </c>
      <c r="F591" s="2" t="s">
        <v>8</v>
      </c>
      <c r="G591" s="3">
        <v>14.62</v>
      </c>
      <c r="H591" s="5">
        <v>5</v>
      </c>
      <c r="I591" s="3">
        <v>3.66</v>
      </c>
      <c r="J591" s="3">
        <v>76.760000000000005</v>
      </c>
      <c r="K591" s="1">
        <v>43528</v>
      </c>
      <c r="L591" s="5">
        <f>YEAR(sales[[#This Row],[date]])</f>
        <v>2019</v>
      </c>
      <c r="M591" s="5" t="str">
        <f>TEXT(sales[[#This Row],[date]], "MMM")</f>
        <v>Mar</v>
      </c>
      <c r="N591" s="5" t="str">
        <f>TEXT(sales[[#This Row],[date]], "ddd")</f>
        <v>Mon</v>
      </c>
      <c r="O591" s="6">
        <v>0.51597222222222228</v>
      </c>
      <c r="P591" s="2" t="s">
        <v>15</v>
      </c>
      <c r="Q591" s="3">
        <v>73.099999999999994</v>
      </c>
      <c r="R591" s="7">
        <v>4.7600000000000003E-2</v>
      </c>
      <c r="S591" s="3">
        <v>3.66</v>
      </c>
      <c r="T591" s="4">
        <v>4.4000000000000004</v>
      </c>
      <c r="U591" s="3">
        <f>sales[[#This Row],[total]]-sales[[#This Row],[cogs]]</f>
        <v>3.6600000000000108</v>
      </c>
    </row>
    <row r="592" spans="1:21" x14ac:dyDescent="0.3">
      <c r="A592" s="2" t="s">
        <v>612</v>
      </c>
      <c r="B592" s="2" t="s">
        <v>11</v>
      </c>
      <c r="C592" s="2" t="s">
        <v>12</v>
      </c>
      <c r="D592" s="2" t="s">
        <v>6</v>
      </c>
      <c r="E592" s="2" t="s">
        <v>17</v>
      </c>
      <c r="F592" s="2" t="s">
        <v>8</v>
      </c>
      <c r="G592" s="3">
        <v>46.53</v>
      </c>
      <c r="H592" s="5">
        <v>6</v>
      </c>
      <c r="I592" s="3">
        <v>13.96</v>
      </c>
      <c r="J592" s="3">
        <v>293.14</v>
      </c>
      <c r="K592" s="1">
        <v>43527</v>
      </c>
      <c r="L592" s="5">
        <f>YEAR(sales[[#This Row],[date]])</f>
        <v>2019</v>
      </c>
      <c r="M592" s="5" t="str">
        <f>TEXT(sales[[#This Row],[date]], "MMM")</f>
        <v>Mar</v>
      </c>
      <c r="N592" s="5" t="str">
        <f>TEXT(sales[[#This Row],[date]], "ddd")</f>
        <v>Sun</v>
      </c>
      <c r="O592" s="6">
        <v>0.45416666666666666</v>
      </c>
      <c r="P592" s="2" t="s">
        <v>19</v>
      </c>
      <c r="Q592" s="3">
        <v>279.18</v>
      </c>
      <c r="R592" s="7">
        <v>4.7600000000000003E-2</v>
      </c>
      <c r="S592" s="3">
        <v>13.96</v>
      </c>
      <c r="T592" s="4">
        <v>4.3</v>
      </c>
      <c r="U592" s="3">
        <f>sales[[#This Row],[total]]-sales[[#This Row],[cogs]]</f>
        <v>13.95999999999998</v>
      </c>
    </row>
    <row r="593" spans="1:21" x14ac:dyDescent="0.3">
      <c r="A593" s="2" t="s">
        <v>613</v>
      </c>
      <c r="B593" s="2" t="s">
        <v>11</v>
      </c>
      <c r="C593" s="2" t="s">
        <v>12</v>
      </c>
      <c r="D593" s="2" t="s">
        <v>6</v>
      </c>
      <c r="E593" s="2" t="s">
        <v>7</v>
      </c>
      <c r="F593" s="2" t="s">
        <v>18</v>
      </c>
      <c r="G593" s="3">
        <v>24.24</v>
      </c>
      <c r="H593" s="5">
        <v>7</v>
      </c>
      <c r="I593" s="3">
        <v>8.48</v>
      </c>
      <c r="J593" s="3">
        <v>178.16</v>
      </c>
      <c r="K593" s="1">
        <v>43492</v>
      </c>
      <c r="L593" s="5">
        <f>YEAR(sales[[#This Row],[date]])</f>
        <v>2019</v>
      </c>
      <c r="M593" s="5" t="str">
        <f>TEXT(sales[[#This Row],[date]], "MMM")</f>
        <v>Jan</v>
      </c>
      <c r="N593" s="5" t="str">
        <f>TEXT(sales[[#This Row],[date]], "ddd")</f>
        <v>Sun</v>
      </c>
      <c r="O593" s="6">
        <v>0.73472222222222228</v>
      </c>
      <c r="P593" s="2" t="s">
        <v>9</v>
      </c>
      <c r="Q593" s="3">
        <v>169.68</v>
      </c>
      <c r="R593" s="7">
        <v>4.7600000000000003E-2</v>
      </c>
      <c r="S593" s="3">
        <v>8.48</v>
      </c>
      <c r="T593" s="4">
        <v>9.4</v>
      </c>
      <c r="U593" s="3">
        <f>sales[[#This Row],[total]]-sales[[#This Row],[cogs]]</f>
        <v>8.4799999999999898</v>
      </c>
    </row>
    <row r="594" spans="1:21" x14ac:dyDescent="0.3">
      <c r="A594" s="2" t="s">
        <v>614</v>
      </c>
      <c r="B594" s="2" t="s">
        <v>4</v>
      </c>
      <c r="C594" s="2" t="s">
        <v>5</v>
      </c>
      <c r="D594" s="2" t="s">
        <v>6</v>
      </c>
      <c r="E594" s="2" t="s">
        <v>7</v>
      </c>
      <c r="F594" s="2" t="s">
        <v>22</v>
      </c>
      <c r="G594" s="3">
        <v>45.58</v>
      </c>
      <c r="H594" s="5">
        <v>1</v>
      </c>
      <c r="I594" s="3">
        <v>2.2799999999999998</v>
      </c>
      <c r="J594" s="3">
        <v>47.86</v>
      </c>
      <c r="K594" s="1">
        <v>43503</v>
      </c>
      <c r="L594" s="5">
        <f>YEAR(sales[[#This Row],[date]])</f>
        <v>2019</v>
      </c>
      <c r="M594" s="5" t="str">
        <f>TEXT(sales[[#This Row],[date]], "MMM")</f>
        <v>Feb</v>
      </c>
      <c r="N594" s="5" t="str">
        <f>TEXT(sales[[#This Row],[date]], "ddd")</f>
        <v>Thu</v>
      </c>
      <c r="O594" s="6">
        <v>0.59236111111111112</v>
      </c>
      <c r="P594" s="2" t="s">
        <v>15</v>
      </c>
      <c r="Q594" s="3">
        <v>45.58</v>
      </c>
      <c r="R594" s="7">
        <v>4.7600000000000003E-2</v>
      </c>
      <c r="S594" s="3">
        <v>2.2799999999999998</v>
      </c>
      <c r="T594" s="4">
        <v>9.8000000000000007</v>
      </c>
      <c r="U594" s="3">
        <f>sales[[#This Row],[total]]-sales[[#This Row],[cogs]]</f>
        <v>2.2800000000000011</v>
      </c>
    </row>
    <row r="595" spans="1:21" x14ac:dyDescent="0.3">
      <c r="A595" s="2" t="s">
        <v>615</v>
      </c>
      <c r="B595" s="2" t="s">
        <v>4</v>
      </c>
      <c r="C595" s="2" t="s">
        <v>5</v>
      </c>
      <c r="D595" s="2" t="s">
        <v>6</v>
      </c>
      <c r="E595" s="2" t="s">
        <v>7</v>
      </c>
      <c r="F595" s="2" t="s">
        <v>22</v>
      </c>
      <c r="G595" s="3">
        <v>75.2</v>
      </c>
      <c r="H595" s="5">
        <v>3</v>
      </c>
      <c r="I595" s="3">
        <v>11.28</v>
      </c>
      <c r="J595" s="3">
        <v>236.88</v>
      </c>
      <c r="K595" s="1">
        <v>43501</v>
      </c>
      <c r="L595" s="5">
        <f>YEAR(sales[[#This Row],[date]])</f>
        <v>2019</v>
      </c>
      <c r="M595" s="5" t="str">
        <f>TEXT(sales[[#This Row],[date]], "MMM")</f>
        <v>Feb</v>
      </c>
      <c r="N595" s="5" t="str">
        <f>TEXT(sales[[#This Row],[date]], "ddd")</f>
        <v>Tue</v>
      </c>
      <c r="O595" s="6">
        <v>0.49375000000000002</v>
      </c>
      <c r="P595" s="2" t="s">
        <v>9</v>
      </c>
      <c r="Q595" s="3">
        <v>225.6</v>
      </c>
      <c r="R595" s="7">
        <v>4.7600000000000003E-2</v>
      </c>
      <c r="S595" s="3">
        <v>11.28</v>
      </c>
      <c r="T595" s="4">
        <v>4.8</v>
      </c>
      <c r="U595" s="3">
        <f>sales[[#This Row],[total]]-sales[[#This Row],[cogs]]</f>
        <v>11.280000000000001</v>
      </c>
    </row>
    <row r="596" spans="1:21" x14ac:dyDescent="0.3">
      <c r="A596" s="2" t="s">
        <v>616</v>
      </c>
      <c r="B596" s="2" t="s">
        <v>28</v>
      </c>
      <c r="C596" s="2" t="s">
        <v>29</v>
      </c>
      <c r="D596" s="2" t="s">
        <v>6</v>
      </c>
      <c r="E596" s="2" t="s">
        <v>17</v>
      </c>
      <c r="F596" s="2" t="s">
        <v>22</v>
      </c>
      <c r="G596" s="3">
        <v>96.8</v>
      </c>
      <c r="H596" s="5">
        <v>3</v>
      </c>
      <c r="I596" s="3">
        <v>14.52</v>
      </c>
      <c r="J596" s="3">
        <v>304.92</v>
      </c>
      <c r="K596" s="1">
        <v>43539</v>
      </c>
      <c r="L596" s="5">
        <f>YEAR(sales[[#This Row],[date]])</f>
        <v>2019</v>
      </c>
      <c r="M596" s="5" t="str">
        <f>TEXT(sales[[#This Row],[date]], "MMM")</f>
        <v>Mar</v>
      </c>
      <c r="N596" s="5" t="str">
        <f>TEXT(sales[[#This Row],[date]], "ddd")</f>
        <v>Fri</v>
      </c>
      <c r="O596" s="6">
        <v>0.54513888888888884</v>
      </c>
      <c r="P596" s="2" t="s">
        <v>15</v>
      </c>
      <c r="Q596" s="3">
        <v>290.39999999999998</v>
      </c>
      <c r="R596" s="7">
        <v>4.7600000000000003E-2</v>
      </c>
      <c r="S596" s="3">
        <v>14.52</v>
      </c>
      <c r="T596" s="4">
        <v>5.3</v>
      </c>
      <c r="U596" s="3">
        <f>sales[[#This Row],[total]]-sales[[#This Row],[cogs]]</f>
        <v>14.520000000000039</v>
      </c>
    </row>
    <row r="597" spans="1:21" x14ac:dyDescent="0.3">
      <c r="A597" s="2" t="s">
        <v>617</v>
      </c>
      <c r="B597" s="2" t="s">
        <v>28</v>
      </c>
      <c r="C597" s="2" t="s">
        <v>29</v>
      </c>
      <c r="D597" s="2" t="s">
        <v>13</v>
      </c>
      <c r="E597" s="2" t="s">
        <v>17</v>
      </c>
      <c r="F597" s="2" t="s">
        <v>8</v>
      </c>
      <c r="G597" s="3">
        <v>14.82</v>
      </c>
      <c r="H597" s="5">
        <v>3</v>
      </c>
      <c r="I597" s="3">
        <v>2.2200000000000002</v>
      </c>
      <c r="J597" s="3">
        <v>46.68</v>
      </c>
      <c r="K597" s="1">
        <v>43525</v>
      </c>
      <c r="L597" s="5">
        <f>YEAR(sales[[#This Row],[date]])</f>
        <v>2019</v>
      </c>
      <c r="M597" s="5" t="str">
        <f>TEXT(sales[[#This Row],[date]], "MMM")</f>
        <v>Mar</v>
      </c>
      <c r="N597" s="5" t="str">
        <f>TEXT(sales[[#This Row],[date]], "ddd")</f>
        <v>Fri</v>
      </c>
      <c r="O597" s="6">
        <v>0.47916666666666669</v>
      </c>
      <c r="P597" s="2" t="s">
        <v>19</v>
      </c>
      <c r="Q597" s="3">
        <v>44.46</v>
      </c>
      <c r="R597" s="7">
        <v>4.7600000000000003E-2</v>
      </c>
      <c r="S597" s="3">
        <v>2.2200000000000002</v>
      </c>
      <c r="T597" s="4">
        <v>8.6999999999999993</v>
      </c>
      <c r="U597" s="3">
        <f>sales[[#This Row],[total]]-sales[[#This Row],[cogs]]</f>
        <v>2.2199999999999989</v>
      </c>
    </row>
    <row r="598" spans="1:21" x14ac:dyDescent="0.3">
      <c r="A598" s="2" t="s">
        <v>618</v>
      </c>
      <c r="B598" s="2" t="s">
        <v>4</v>
      </c>
      <c r="C598" s="2" t="s">
        <v>5</v>
      </c>
      <c r="D598" s="2" t="s">
        <v>13</v>
      </c>
      <c r="E598" s="2" t="s">
        <v>17</v>
      </c>
      <c r="F598" s="2" t="s">
        <v>30</v>
      </c>
      <c r="G598" s="3">
        <v>52.2</v>
      </c>
      <c r="H598" s="5">
        <v>3</v>
      </c>
      <c r="I598" s="3">
        <v>7.83</v>
      </c>
      <c r="J598" s="3">
        <v>164.43</v>
      </c>
      <c r="K598" s="1">
        <v>43511</v>
      </c>
      <c r="L598" s="5">
        <f>YEAR(sales[[#This Row],[date]])</f>
        <v>2019</v>
      </c>
      <c r="M598" s="5" t="str">
        <f>TEXT(sales[[#This Row],[date]], "MMM")</f>
        <v>Feb</v>
      </c>
      <c r="N598" s="5" t="str">
        <f>TEXT(sales[[#This Row],[date]], "ddd")</f>
        <v>Fri</v>
      </c>
      <c r="O598" s="6">
        <v>0.5625</v>
      </c>
      <c r="P598" s="2" t="s">
        <v>19</v>
      </c>
      <c r="Q598" s="3">
        <v>156.6</v>
      </c>
      <c r="R598" s="7">
        <v>4.7600000000000003E-2</v>
      </c>
      <c r="S598" s="3">
        <v>7.83</v>
      </c>
      <c r="T598" s="4">
        <v>9.5</v>
      </c>
      <c r="U598" s="3">
        <f>sales[[#This Row],[total]]-sales[[#This Row],[cogs]]</f>
        <v>7.8300000000000125</v>
      </c>
    </row>
    <row r="599" spans="1:21" x14ac:dyDescent="0.3">
      <c r="A599" s="2" t="s">
        <v>619</v>
      </c>
      <c r="B599" s="2" t="s">
        <v>11</v>
      </c>
      <c r="C599" s="2" t="s">
        <v>12</v>
      </c>
      <c r="D599" s="2" t="s">
        <v>13</v>
      </c>
      <c r="E599" s="2" t="s">
        <v>7</v>
      </c>
      <c r="F599" s="2" t="s">
        <v>22</v>
      </c>
      <c r="G599" s="3">
        <v>46.66</v>
      </c>
      <c r="H599" s="5">
        <v>9</v>
      </c>
      <c r="I599" s="3">
        <v>21</v>
      </c>
      <c r="J599" s="3">
        <v>440.94</v>
      </c>
      <c r="K599" s="1">
        <v>43513</v>
      </c>
      <c r="L599" s="5">
        <f>YEAR(sales[[#This Row],[date]])</f>
        <v>2019</v>
      </c>
      <c r="M599" s="5" t="str">
        <f>TEXT(sales[[#This Row],[date]], "MMM")</f>
        <v>Feb</v>
      </c>
      <c r="N599" s="5" t="str">
        <f>TEXT(sales[[#This Row],[date]], "ddd")</f>
        <v>Sun</v>
      </c>
      <c r="O599" s="6">
        <v>0.7993055555555556</v>
      </c>
      <c r="P599" s="2" t="s">
        <v>9</v>
      </c>
      <c r="Q599" s="3">
        <v>419.94</v>
      </c>
      <c r="R599" s="7">
        <v>4.7600000000000003E-2</v>
      </c>
      <c r="S599" s="3">
        <v>21</v>
      </c>
      <c r="T599" s="4">
        <v>5.3</v>
      </c>
      <c r="U599" s="3">
        <f>sales[[#This Row],[total]]-sales[[#This Row],[cogs]]</f>
        <v>21</v>
      </c>
    </row>
    <row r="600" spans="1:21" x14ac:dyDescent="0.3">
      <c r="A600" s="2" t="s">
        <v>620</v>
      </c>
      <c r="B600" s="2" t="s">
        <v>11</v>
      </c>
      <c r="C600" s="2" t="s">
        <v>12</v>
      </c>
      <c r="D600" s="2" t="s">
        <v>13</v>
      </c>
      <c r="E600" s="2" t="s">
        <v>7</v>
      </c>
      <c r="F600" s="2" t="s">
        <v>32</v>
      </c>
      <c r="G600" s="3">
        <v>36.85</v>
      </c>
      <c r="H600" s="5">
        <v>5</v>
      </c>
      <c r="I600" s="3">
        <v>9.2100000000000009</v>
      </c>
      <c r="J600" s="3">
        <v>193.46</v>
      </c>
      <c r="K600" s="1">
        <v>43491</v>
      </c>
      <c r="L600" s="5">
        <f>YEAR(sales[[#This Row],[date]])</f>
        <v>2019</v>
      </c>
      <c r="M600" s="5" t="str">
        <f>TEXT(sales[[#This Row],[date]], "MMM")</f>
        <v>Jan</v>
      </c>
      <c r="N600" s="5" t="str">
        <f>TEXT(sales[[#This Row],[date]], "ddd")</f>
        <v>Sat</v>
      </c>
      <c r="O600" s="6">
        <v>0.78680555555555554</v>
      </c>
      <c r="P600" s="2" t="s">
        <v>15</v>
      </c>
      <c r="Q600" s="3">
        <v>184.25</v>
      </c>
      <c r="R600" s="7">
        <v>4.7600000000000003E-2</v>
      </c>
      <c r="S600" s="3">
        <v>9.2100000000000009</v>
      </c>
      <c r="T600" s="4">
        <v>9.1999999999999993</v>
      </c>
      <c r="U600" s="3">
        <f>sales[[#This Row],[total]]-sales[[#This Row],[cogs]]</f>
        <v>9.210000000000008</v>
      </c>
    </row>
    <row r="601" spans="1:21" x14ac:dyDescent="0.3">
      <c r="A601" s="2" t="s">
        <v>621</v>
      </c>
      <c r="B601" s="2" t="s">
        <v>4</v>
      </c>
      <c r="C601" s="2" t="s">
        <v>5</v>
      </c>
      <c r="D601" s="2" t="s">
        <v>6</v>
      </c>
      <c r="E601" s="2" t="s">
        <v>7</v>
      </c>
      <c r="F601" s="2" t="s">
        <v>18</v>
      </c>
      <c r="G601" s="3">
        <v>70.319999999999993</v>
      </c>
      <c r="H601" s="5">
        <v>2</v>
      </c>
      <c r="I601" s="3">
        <v>7.03</v>
      </c>
      <c r="J601" s="3">
        <v>147.66999999999999</v>
      </c>
      <c r="K601" s="1">
        <v>43548</v>
      </c>
      <c r="L601" s="5">
        <f>YEAR(sales[[#This Row],[date]])</f>
        <v>2019</v>
      </c>
      <c r="M601" s="5" t="str">
        <f>TEXT(sales[[#This Row],[date]], "MMM")</f>
        <v>Mar</v>
      </c>
      <c r="N601" s="5" t="str">
        <f>TEXT(sales[[#This Row],[date]], "ddd")</f>
        <v>Sun</v>
      </c>
      <c r="O601" s="6">
        <v>0.59861111111111109</v>
      </c>
      <c r="P601" s="2" t="s">
        <v>9</v>
      </c>
      <c r="Q601" s="3">
        <v>140.63999999999999</v>
      </c>
      <c r="R601" s="7">
        <v>4.7600000000000003E-2</v>
      </c>
      <c r="S601" s="3">
        <v>7.03</v>
      </c>
      <c r="T601" s="4">
        <v>9.6</v>
      </c>
      <c r="U601" s="3">
        <f>sales[[#This Row],[total]]-sales[[#This Row],[cogs]]</f>
        <v>7.0300000000000011</v>
      </c>
    </row>
    <row r="602" spans="1:21" x14ac:dyDescent="0.3">
      <c r="A602" s="2" t="s">
        <v>622</v>
      </c>
      <c r="B602" s="2" t="s">
        <v>11</v>
      </c>
      <c r="C602" s="2" t="s">
        <v>12</v>
      </c>
      <c r="D602" s="2" t="s">
        <v>13</v>
      </c>
      <c r="E602" s="2" t="s">
        <v>17</v>
      </c>
      <c r="F602" s="2" t="s">
        <v>14</v>
      </c>
      <c r="G602" s="3">
        <v>83.08</v>
      </c>
      <c r="H602" s="5">
        <v>1</v>
      </c>
      <c r="I602" s="3">
        <v>4.1500000000000004</v>
      </c>
      <c r="J602" s="3">
        <v>87.23</v>
      </c>
      <c r="K602" s="1">
        <v>43488</v>
      </c>
      <c r="L602" s="5">
        <f>YEAR(sales[[#This Row],[date]])</f>
        <v>2019</v>
      </c>
      <c r="M602" s="5" t="str">
        <f>TEXT(sales[[#This Row],[date]], "MMM")</f>
        <v>Jan</v>
      </c>
      <c r="N602" s="5" t="str">
        <f>TEXT(sales[[#This Row],[date]], "ddd")</f>
        <v>Wed</v>
      </c>
      <c r="O602" s="6">
        <v>0.71944444444444444</v>
      </c>
      <c r="P602" s="2" t="s">
        <v>9</v>
      </c>
      <c r="Q602" s="3">
        <v>83.08</v>
      </c>
      <c r="R602" s="7">
        <v>4.7600000000000003E-2</v>
      </c>
      <c r="S602" s="3">
        <v>4.1500000000000004</v>
      </c>
      <c r="T602" s="4">
        <v>6.4</v>
      </c>
      <c r="U602" s="3">
        <f>sales[[#This Row],[total]]-sales[[#This Row],[cogs]]</f>
        <v>4.1500000000000057</v>
      </c>
    </row>
    <row r="603" spans="1:21" x14ac:dyDescent="0.3">
      <c r="A603" s="2" t="s">
        <v>623</v>
      </c>
      <c r="B603" s="2" t="s">
        <v>11</v>
      </c>
      <c r="C603" s="2" t="s">
        <v>12</v>
      </c>
      <c r="D603" s="2" t="s">
        <v>13</v>
      </c>
      <c r="E603" s="2" t="s">
        <v>7</v>
      </c>
      <c r="F603" s="2" t="s">
        <v>32</v>
      </c>
      <c r="G603" s="3">
        <v>64.989999999999995</v>
      </c>
      <c r="H603" s="5">
        <v>1</v>
      </c>
      <c r="I603" s="3">
        <v>3.25</v>
      </c>
      <c r="J603" s="3">
        <v>68.239999999999995</v>
      </c>
      <c r="K603" s="1">
        <v>43491</v>
      </c>
      <c r="L603" s="5">
        <f>YEAR(sales[[#This Row],[date]])</f>
        <v>2019</v>
      </c>
      <c r="M603" s="5" t="str">
        <f>TEXT(sales[[#This Row],[date]], "MMM")</f>
        <v>Jan</v>
      </c>
      <c r="N603" s="5" t="str">
        <f>TEXT(sales[[#This Row],[date]], "ddd")</f>
        <v>Sat</v>
      </c>
      <c r="O603" s="6">
        <v>0.42083333333333334</v>
      </c>
      <c r="P603" s="2" t="s">
        <v>19</v>
      </c>
      <c r="Q603" s="3">
        <v>64.989999999999995</v>
      </c>
      <c r="R603" s="7">
        <v>4.7600000000000003E-2</v>
      </c>
      <c r="S603" s="3">
        <v>3.25</v>
      </c>
      <c r="T603" s="4">
        <v>4.5</v>
      </c>
      <c r="U603" s="3">
        <f>sales[[#This Row],[total]]-sales[[#This Row],[cogs]]</f>
        <v>3.25</v>
      </c>
    </row>
    <row r="604" spans="1:21" x14ac:dyDescent="0.3">
      <c r="A604" s="2" t="s">
        <v>624</v>
      </c>
      <c r="B604" s="2" t="s">
        <v>11</v>
      </c>
      <c r="C604" s="2" t="s">
        <v>12</v>
      </c>
      <c r="D604" s="2" t="s">
        <v>13</v>
      </c>
      <c r="E604" s="2" t="s">
        <v>17</v>
      </c>
      <c r="F604" s="2" t="s">
        <v>30</v>
      </c>
      <c r="G604" s="3">
        <v>77.56</v>
      </c>
      <c r="H604" s="5">
        <v>10</v>
      </c>
      <c r="I604" s="3">
        <v>38.78</v>
      </c>
      <c r="J604" s="3">
        <v>814.38</v>
      </c>
      <c r="K604" s="1">
        <v>43538</v>
      </c>
      <c r="L604" s="5">
        <f>YEAR(sales[[#This Row],[date]])</f>
        <v>2019</v>
      </c>
      <c r="M604" s="5" t="str">
        <f>TEXT(sales[[#This Row],[date]], "MMM")</f>
        <v>Mar</v>
      </c>
      <c r="N604" s="5" t="str">
        <f>TEXT(sales[[#This Row],[date]], "ddd")</f>
        <v>Thu</v>
      </c>
      <c r="O604" s="6">
        <v>0.85763888888888884</v>
      </c>
      <c r="P604" s="2" t="s">
        <v>9</v>
      </c>
      <c r="Q604" s="3">
        <v>775.6</v>
      </c>
      <c r="R604" s="7">
        <v>4.7600000000000003E-2</v>
      </c>
      <c r="S604" s="3">
        <v>38.78</v>
      </c>
      <c r="T604" s="4">
        <v>6.9</v>
      </c>
      <c r="U604" s="3">
        <f>sales[[#This Row],[total]]-sales[[#This Row],[cogs]]</f>
        <v>38.779999999999973</v>
      </c>
    </row>
    <row r="605" spans="1:21" x14ac:dyDescent="0.3">
      <c r="A605" s="2" t="s">
        <v>625</v>
      </c>
      <c r="B605" s="2" t="s">
        <v>28</v>
      </c>
      <c r="C605" s="2" t="s">
        <v>29</v>
      </c>
      <c r="D605" s="2" t="s">
        <v>13</v>
      </c>
      <c r="E605" s="2" t="s">
        <v>7</v>
      </c>
      <c r="F605" s="2" t="s">
        <v>22</v>
      </c>
      <c r="G605" s="3">
        <v>54.51</v>
      </c>
      <c r="H605" s="5">
        <v>6</v>
      </c>
      <c r="I605" s="3">
        <v>16.350000000000001</v>
      </c>
      <c r="J605" s="3">
        <v>343.41</v>
      </c>
      <c r="K605" s="1">
        <v>43541</v>
      </c>
      <c r="L605" s="5">
        <f>YEAR(sales[[#This Row],[date]])</f>
        <v>2019</v>
      </c>
      <c r="M605" s="5" t="str">
        <f>TEXT(sales[[#This Row],[date]], "MMM")</f>
        <v>Mar</v>
      </c>
      <c r="N605" s="5" t="str">
        <f>TEXT(sales[[#This Row],[date]], "ddd")</f>
        <v>Sun</v>
      </c>
      <c r="O605" s="6">
        <v>0.57916666666666672</v>
      </c>
      <c r="P605" s="2" t="s">
        <v>9</v>
      </c>
      <c r="Q605" s="3">
        <v>327.06</v>
      </c>
      <c r="R605" s="7">
        <v>4.7600000000000003E-2</v>
      </c>
      <c r="S605" s="3">
        <v>16.350000000000001</v>
      </c>
      <c r="T605" s="4">
        <v>7.8</v>
      </c>
      <c r="U605" s="3">
        <f>sales[[#This Row],[total]]-sales[[#This Row],[cogs]]</f>
        <v>16.350000000000023</v>
      </c>
    </row>
    <row r="606" spans="1:21" x14ac:dyDescent="0.3">
      <c r="A606" s="2" t="s">
        <v>626</v>
      </c>
      <c r="B606" s="2" t="s">
        <v>11</v>
      </c>
      <c r="C606" s="2" t="s">
        <v>12</v>
      </c>
      <c r="D606" s="2" t="s">
        <v>6</v>
      </c>
      <c r="E606" s="2" t="s">
        <v>7</v>
      </c>
      <c r="F606" s="2" t="s">
        <v>32</v>
      </c>
      <c r="G606" s="3">
        <v>51.89</v>
      </c>
      <c r="H606" s="5">
        <v>7</v>
      </c>
      <c r="I606" s="3">
        <v>18.16</v>
      </c>
      <c r="J606" s="3">
        <v>381.39</v>
      </c>
      <c r="K606" s="1">
        <v>43473</v>
      </c>
      <c r="L606" s="5">
        <f>YEAR(sales[[#This Row],[date]])</f>
        <v>2019</v>
      </c>
      <c r="M606" s="5" t="str">
        <f>TEXT(sales[[#This Row],[date]], "MMM")</f>
        <v>Jan</v>
      </c>
      <c r="N606" s="5" t="str">
        <f>TEXT(sales[[#This Row],[date]], "ddd")</f>
        <v>Tue</v>
      </c>
      <c r="O606" s="6">
        <v>0.83888888888888891</v>
      </c>
      <c r="P606" s="2" t="s">
        <v>15</v>
      </c>
      <c r="Q606" s="3">
        <v>363.23</v>
      </c>
      <c r="R606" s="7">
        <v>4.7600000000000003E-2</v>
      </c>
      <c r="S606" s="3">
        <v>18.16</v>
      </c>
      <c r="T606" s="4">
        <v>4.5</v>
      </c>
      <c r="U606" s="3">
        <f>sales[[#This Row],[total]]-sales[[#This Row],[cogs]]</f>
        <v>18.159999999999968</v>
      </c>
    </row>
    <row r="607" spans="1:21" x14ac:dyDescent="0.3">
      <c r="A607" s="2" t="s">
        <v>627</v>
      </c>
      <c r="B607" s="2" t="s">
        <v>28</v>
      </c>
      <c r="C607" s="2" t="s">
        <v>29</v>
      </c>
      <c r="D607" s="2" t="s">
        <v>13</v>
      </c>
      <c r="E607" s="2" t="s">
        <v>17</v>
      </c>
      <c r="F607" s="2" t="s">
        <v>18</v>
      </c>
      <c r="G607" s="3">
        <v>31.75</v>
      </c>
      <c r="H607" s="5">
        <v>4</v>
      </c>
      <c r="I607" s="3">
        <v>6.35</v>
      </c>
      <c r="J607" s="3">
        <v>133.35</v>
      </c>
      <c r="K607" s="1">
        <v>43504</v>
      </c>
      <c r="L607" s="5">
        <f>YEAR(sales[[#This Row],[date]])</f>
        <v>2019</v>
      </c>
      <c r="M607" s="5" t="str">
        <f>TEXT(sales[[#This Row],[date]], "MMM")</f>
        <v>Feb</v>
      </c>
      <c r="N607" s="5" t="str">
        <f>TEXT(sales[[#This Row],[date]], "ddd")</f>
        <v>Fri</v>
      </c>
      <c r="O607" s="6">
        <v>0.6430555555555556</v>
      </c>
      <c r="P607" s="2" t="s">
        <v>15</v>
      </c>
      <c r="Q607" s="3">
        <v>127</v>
      </c>
      <c r="R607" s="7">
        <v>4.7600000000000003E-2</v>
      </c>
      <c r="S607" s="3">
        <v>6.35</v>
      </c>
      <c r="T607" s="4">
        <v>8.6</v>
      </c>
      <c r="U607" s="3">
        <f>sales[[#This Row],[total]]-sales[[#This Row],[cogs]]</f>
        <v>6.3499999999999943</v>
      </c>
    </row>
    <row r="608" spans="1:21" x14ac:dyDescent="0.3">
      <c r="A608" s="2" t="s">
        <v>628</v>
      </c>
      <c r="B608" s="2" t="s">
        <v>4</v>
      </c>
      <c r="C608" s="2" t="s">
        <v>5</v>
      </c>
      <c r="D608" s="2" t="s">
        <v>6</v>
      </c>
      <c r="E608" s="2" t="s">
        <v>7</v>
      </c>
      <c r="F608" s="2" t="s">
        <v>32</v>
      </c>
      <c r="G608" s="3">
        <v>53.65</v>
      </c>
      <c r="H608" s="5">
        <v>7</v>
      </c>
      <c r="I608" s="3">
        <v>18.78</v>
      </c>
      <c r="J608" s="3">
        <v>394.33</v>
      </c>
      <c r="K608" s="1">
        <v>43506</v>
      </c>
      <c r="L608" s="5">
        <f>YEAR(sales[[#This Row],[date]])</f>
        <v>2019</v>
      </c>
      <c r="M608" s="5" t="str">
        <f>TEXT(sales[[#This Row],[date]], "MMM")</f>
        <v>Feb</v>
      </c>
      <c r="N608" s="5" t="str">
        <f>TEXT(sales[[#This Row],[date]], "ddd")</f>
        <v>Sun</v>
      </c>
      <c r="O608" s="6">
        <v>0.53888888888888886</v>
      </c>
      <c r="P608" s="2" t="s">
        <v>9</v>
      </c>
      <c r="Q608" s="3">
        <v>375.55</v>
      </c>
      <c r="R608" s="7">
        <v>4.7600000000000003E-2</v>
      </c>
      <c r="S608" s="3">
        <v>18.78</v>
      </c>
      <c r="T608" s="4">
        <v>5.2</v>
      </c>
      <c r="U608" s="3">
        <f>sales[[#This Row],[total]]-sales[[#This Row],[cogs]]</f>
        <v>18.779999999999973</v>
      </c>
    </row>
    <row r="609" spans="1:21" x14ac:dyDescent="0.3">
      <c r="A609" s="2" t="s">
        <v>629</v>
      </c>
      <c r="B609" s="2" t="s">
        <v>11</v>
      </c>
      <c r="C609" s="2" t="s">
        <v>12</v>
      </c>
      <c r="D609" s="2" t="s">
        <v>6</v>
      </c>
      <c r="E609" s="2" t="s">
        <v>7</v>
      </c>
      <c r="F609" s="2" t="s">
        <v>30</v>
      </c>
      <c r="G609" s="3">
        <v>49.79</v>
      </c>
      <c r="H609" s="5">
        <v>4</v>
      </c>
      <c r="I609" s="3">
        <v>9.9600000000000009</v>
      </c>
      <c r="J609" s="3">
        <v>209.12</v>
      </c>
      <c r="K609" s="1">
        <v>43552</v>
      </c>
      <c r="L609" s="5">
        <f>YEAR(sales[[#This Row],[date]])</f>
        <v>2019</v>
      </c>
      <c r="M609" s="5" t="str">
        <f>TEXT(sales[[#This Row],[date]], "MMM")</f>
        <v>Mar</v>
      </c>
      <c r="N609" s="5" t="str">
        <f>TEXT(sales[[#This Row],[date]], "ddd")</f>
        <v>Thu</v>
      </c>
      <c r="O609" s="6">
        <v>0.80277777777777781</v>
      </c>
      <c r="P609" s="2" t="s">
        <v>19</v>
      </c>
      <c r="Q609" s="3">
        <v>199.16</v>
      </c>
      <c r="R609" s="7">
        <v>4.7600000000000003E-2</v>
      </c>
      <c r="S609" s="3">
        <v>9.9600000000000009</v>
      </c>
      <c r="T609" s="4">
        <v>6.4</v>
      </c>
      <c r="U609" s="3">
        <f>sales[[#This Row],[total]]-sales[[#This Row],[cogs]]</f>
        <v>9.960000000000008</v>
      </c>
    </row>
    <row r="610" spans="1:21" x14ac:dyDescent="0.3">
      <c r="A610" s="2" t="s">
        <v>630</v>
      </c>
      <c r="B610" s="2" t="s">
        <v>4</v>
      </c>
      <c r="C610" s="2" t="s">
        <v>5</v>
      </c>
      <c r="D610" s="2" t="s">
        <v>13</v>
      </c>
      <c r="E610" s="2" t="s">
        <v>17</v>
      </c>
      <c r="F610" s="2" t="s">
        <v>32</v>
      </c>
      <c r="G610" s="3">
        <v>30.61</v>
      </c>
      <c r="H610" s="5">
        <v>1</v>
      </c>
      <c r="I610" s="3">
        <v>1.53</v>
      </c>
      <c r="J610" s="3">
        <v>32.14</v>
      </c>
      <c r="K610" s="1">
        <v>43488</v>
      </c>
      <c r="L610" s="5">
        <f>YEAR(sales[[#This Row],[date]])</f>
        <v>2019</v>
      </c>
      <c r="M610" s="5" t="str">
        <f>TEXT(sales[[#This Row],[date]], "MMM")</f>
        <v>Jan</v>
      </c>
      <c r="N610" s="5" t="str">
        <f>TEXT(sales[[#This Row],[date]], "ddd")</f>
        <v>Wed</v>
      </c>
      <c r="O610" s="6">
        <v>0.51388888888888884</v>
      </c>
      <c r="P610" s="2" t="s">
        <v>9</v>
      </c>
      <c r="Q610" s="3">
        <v>30.61</v>
      </c>
      <c r="R610" s="7">
        <v>4.7600000000000003E-2</v>
      </c>
      <c r="S610" s="3">
        <v>1.53</v>
      </c>
      <c r="T610" s="4">
        <v>5.2</v>
      </c>
      <c r="U610" s="3">
        <f>sales[[#This Row],[total]]-sales[[#This Row],[cogs]]</f>
        <v>1.5300000000000011</v>
      </c>
    </row>
    <row r="611" spans="1:21" x14ac:dyDescent="0.3">
      <c r="A611" s="2" t="s">
        <v>631</v>
      </c>
      <c r="B611" s="2" t="s">
        <v>28</v>
      </c>
      <c r="C611" s="2" t="s">
        <v>29</v>
      </c>
      <c r="D611" s="2" t="s">
        <v>6</v>
      </c>
      <c r="E611" s="2" t="s">
        <v>17</v>
      </c>
      <c r="F611" s="2" t="s">
        <v>30</v>
      </c>
      <c r="G611" s="3">
        <v>57.89</v>
      </c>
      <c r="H611" s="5">
        <v>2</v>
      </c>
      <c r="I611" s="3">
        <v>5.79</v>
      </c>
      <c r="J611" s="3">
        <v>121.57</v>
      </c>
      <c r="K611" s="1">
        <v>43482</v>
      </c>
      <c r="L611" s="5">
        <f>YEAR(sales[[#This Row],[date]])</f>
        <v>2019</v>
      </c>
      <c r="M611" s="5" t="str">
        <f>TEXT(sales[[#This Row],[date]], "MMM")</f>
        <v>Jan</v>
      </c>
      <c r="N611" s="5" t="str">
        <f>TEXT(sales[[#This Row],[date]], "ddd")</f>
        <v>Thu</v>
      </c>
      <c r="O611" s="6">
        <v>0.44236111111111109</v>
      </c>
      <c r="P611" s="2" t="s">
        <v>9</v>
      </c>
      <c r="Q611" s="3">
        <v>115.78</v>
      </c>
      <c r="R611" s="7">
        <v>4.7600000000000003E-2</v>
      </c>
      <c r="S611" s="3">
        <v>5.79</v>
      </c>
      <c r="T611" s="4">
        <v>8.9</v>
      </c>
      <c r="U611" s="3">
        <f>sales[[#This Row],[total]]-sales[[#This Row],[cogs]]</f>
        <v>5.789999999999992</v>
      </c>
    </row>
    <row r="612" spans="1:21" x14ac:dyDescent="0.3">
      <c r="A612" s="2" t="s">
        <v>632</v>
      </c>
      <c r="B612" s="2" t="s">
        <v>4</v>
      </c>
      <c r="C612" s="2" t="s">
        <v>5</v>
      </c>
      <c r="D612" s="2" t="s">
        <v>13</v>
      </c>
      <c r="E612" s="2" t="s">
        <v>7</v>
      </c>
      <c r="F612" s="2" t="s">
        <v>14</v>
      </c>
      <c r="G612" s="3">
        <v>28.96</v>
      </c>
      <c r="H612" s="5">
        <v>1</v>
      </c>
      <c r="I612" s="3">
        <v>1.45</v>
      </c>
      <c r="J612" s="3">
        <v>30.41</v>
      </c>
      <c r="K612" s="1">
        <v>43503</v>
      </c>
      <c r="L612" s="5">
        <f>YEAR(sales[[#This Row],[date]])</f>
        <v>2019</v>
      </c>
      <c r="M612" s="5" t="str">
        <f>TEXT(sales[[#This Row],[date]], "MMM")</f>
        <v>Feb</v>
      </c>
      <c r="N612" s="5" t="str">
        <f>TEXT(sales[[#This Row],[date]], "ddd")</f>
        <v>Thu</v>
      </c>
      <c r="O612" s="6">
        <v>0.42916666666666664</v>
      </c>
      <c r="P612" s="2" t="s">
        <v>19</v>
      </c>
      <c r="Q612" s="3">
        <v>28.96</v>
      </c>
      <c r="R612" s="7">
        <v>4.7600000000000003E-2</v>
      </c>
      <c r="S612" s="3">
        <v>1.45</v>
      </c>
      <c r="T612" s="4">
        <v>6.2</v>
      </c>
      <c r="U612" s="3">
        <f>sales[[#This Row],[total]]-sales[[#This Row],[cogs]]</f>
        <v>1.4499999999999993</v>
      </c>
    </row>
    <row r="613" spans="1:21" x14ac:dyDescent="0.3">
      <c r="A613" s="2" t="s">
        <v>633</v>
      </c>
      <c r="B613" s="2" t="s">
        <v>11</v>
      </c>
      <c r="C613" s="2" t="s">
        <v>12</v>
      </c>
      <c r="D613" s="2" t="s">
        <v>6</v>
      </c>
      <c r="E613" s="2" t="s">
        <v>7</v>
      </c>
      <c r="F613" s="2" t="s">
        <v>30</v>
      </c>
      <c r="G613" s="3">
        <v>98.97</v>
      </c>
      <c r="H613" s="5">
        <v>9</v>
      </c>
      <c r="I613" s="3">
        <v>44.54</v>
      </c>
      <c r="J613" s="3">
        <v>935.27</v>
      </c>
      <c r="K613" s="1">
        <v>43533</v>
      </c>
      <c r="L613" s="5">
        <f>YEAR(sales[[#This Row],[date]])</f>
        <v>2019</v>
      </c>
      <c r="M613" s="5" t="str">
        <f>TEXT(sales[[#This Row],[date]], "MMM")</f>
        <v>Mar</v>
      </c>
      <c r="N613" s="5" t="str">
        <f>TEXT(sales[[#This Row],[date]], "ddd")</f>
        <v>Sat</v>
      </c>
      <c r="O613" s="6">
        <v>0.47430555555555554</v>
      </c>
      <c r="P613" s="2" t="s">
        <v>15</v>
      </c>
      <c r="Q613" s="3">
        <v>890.73</v>
      </c>
      <c r="R613" s="7">
        <v>4.7600000000000003E-2</v>
      </c>
      <c r="S613" s="3">
        <v>44.54</v>
      </c>
      <c r="T613" s="4">
        <v>6.7</v>
      </c>
      <c r="U613" s="3">
        <f>sales[[#This Row],[total]]-sales[[#This Row],[cogs]]</f>
        <v>44.539999999999964</v>
      </c>
    </row>
    <row r="614" spans="1:21" x14ac:dyDescent="0.3">
      <c r="A614" s="2" t="s">
        <v>634</v>
      </c>
      <c r="B614" s="2" t="s">
        <v>28</v>
      </c>
      <c r="C614" s="2" t="s">
        <v>29</v>
      </c>
      <c r="D614" s="2" t="s">
        <v>6</v>
      </c>
      <c r="E614" s="2" t="s">
        <v>17</v>
      </c>
      <c r="F614" s="2" t="s">
        <v>32</v>
      </c>
      <c r="G614" s="3">
        <v>93.22</v>
      </c>
      <c r="H614" s="5">
        <v>3</v>
      </c>
      <c r="I614" s="3">
        <v>13.98</v>
      </c>
      <c r="J614" s="3">
        <v>293.64</v>
      </c>
      <c r="K614" s="1">
        <v>43489</v>
      </c>
      <c r="L614" s="5">
        <f>YEAR(sales[[#This Row],[date]])</f>
        <v>2019</v>
      </c>
      <c r="M614" s="5" t="str">
        <f>TEXT(sales[[#This Row],[date]], "MMM")</f>
        <v>Jan</v>
      </c>
      <c r="N614" s="5" t="str">
        <f>TEXT(sales[[#This Row],[date]], "ddd")</f>
        <v>Thu</v>
      </c>
      <c r="O614" s="6">
        <v>0.48958333333333331</v>
      </c>
      <c r="P614" s="2" t="s">
        <v>15</v>
      </c>
      <c r="Q614" s="3">
        <v>279.66000000000003</v>
      </c>
      <c r="R614" s="7">
        <v>4.7600000000000003E-2</v>
      </c>
      <c r="S614" s="3">
        <v>13.98</v>
      </c>
      <c r="T614" s="4">
        <v>7.2</v>
      </c>
      <c r="U614" s="3">
        <f>sales[[#This Row],[total]]-sales[[#This Row],[cogs]]</f>
        <v>13.979999999999961</v>
      </c>
    </row>
    <row r="615" spans="1:21" x14ac:dyDescent="0.3">
      <c r="A615" s="2" t="s">
        <v>635</v>
      </c>
      <c r="B615" s="2" t="s">
        <v>11</v>
      </c>
      <c r="C615" s="2" t="s">
        <v>12</v>
      </c>
      <c r="D615" s="2" t="s">
        <v>6</v>
      </c>
      <c r="E615" s="2" t="s">
        <v>17</v>
      </c>
      <c r="F615" s="2" t="s">
        <v>22</v>
      </c>
      <c r="G615" s="3">
        <v>80.930000000000007</v>
      </c>
      <c r="H615" s="5">
        <v>1</v>
      </c>
      <c r="I615" s="3">
        <v>4.05</v>
      </c>
      <c r="J615" s="3">
        <v>84.98</v>
      </c>
      <c r="K615" s="1">
        <v>43484</v>
      </c>
      <c r="L615" s="5">
        <f>YEAR(sales[[#This Row],[date]])</f>
        <v>2019</v>
      </c>
      <c r="M615" s="5" t="str">
        <f>TEXT(sales[[#This Row],[date]], "MMM")</f>
        <v>Jan</v>
      </c>
      <c r="N615" s="5" t="str">
        <f>TEXT(sales[[#This Row],[date]], "ddd")</f>
        <v>Sat</v>
      </c>
      <c r="O615" s="6">
        <v>0.67222222222222228</v>
      </c>
      <c r="P615" s="2" t="s">
        <v>19</v>
      </c>
      <c r="Q615" s="3">
        <v>80.930000000000007</v>
      </c>
      <c r="R615" s="7">
        <v>4.7600000000000003E-2</v>
      </c>
      <c r="S615" s="3">
        <v>4.05</v>
      </c>
      <c r="T615" s="4">
        <v>9</v>
      </c>
      <c r="U615" s="3">
        <f>sales[[#This Row],[total]]-sales[[#This Row],[cogs]]</f>
        <v>4.0499999999999972</v>
      </c>
    </row>
    <row r="616" spans="1:21" x14ac:dyDescent="0.3">
      <c r="A616" s="2" t="s">
        <v>636</v>
      </c>
      <c r="B616" s="2" t="s">
        <v>4</v>
      </c>
      <c r="C616" s="2" t="s">
        <v>5</v>
      </c>
      <c r="D616" s="2" t="s">
        <v>6</v>
      </c>
      <c r="E616" s="2" t="s">
        <v>17</v>
      </c>
      <c r="F616" s="2" t="s">
        <v>30</v>
      </c>
      <c r="G616" s="3">
        <v>67.45</v>
      </c>
      <c r="H616" s="5">
        <v>10</v>
      </c>
      <c r="I616" s="3">
        <v>33.729999999999997</v>
      </c>
      <c r="J616" s="3">
        <v>708.23</v>
      </c>
      <c r="K616" s="1">
        <v>43499</v>
      </c>
      <c r="L616" s="5">
        <f>YEAR(sales[[#This Row],[date]])</f>
        <v>2019</v>
      </c>
      <c r="M616" s="5" t="str">
        <f>TEXT(sales[[#This Row],[date]], "MMM")</f>
        <v>Feb</v>
      </c>
      <c r="N616" s="5" t="str">
        <f>TEXT(sales[[#This Row],[date]], "ddd")</f>
        <v>Sun</v>
      </c>
      <c r="O616" s="6">
        <v>0.47569444444444442</v>
      </c>
      <c r="P616" s="2" t="s">
        <v>9</v>
      </c>
      <c r="Q616" s="3">
        <v>674.5</v>
      </c>
      <c r="R616" s="7">
        <v>4.7600000000000003E-2</v>
      </c>
      <c r="S616" s="3">
        <v>33.729999999999997</v>
      </c>
      <c r="T616" s="4">
        <v>4.2</v>
      </c>
      <c r="U616" s="3">
        <f>sales[[#This Row],[total]]-sales[[#This Row],[cogs]]</f>
        <v>33.730000000000018</v>
      </c>
    </row>
    <row r="617" spans="1:21" x14ac:dyDescent="0.3">
      <c r="A617" s="2" t="s">
        <v>637</v>
      </c>
      <c r="B617" s="2" t="s">
        <v>4</v>
      </c>
      <c r="C617" s="2" t="s">
        <v>5</v>
      </c>
      <c r="D617" s="2" t="s">
        <v>6</v>
      </c>
      <c r="E617" s="2" t="s">
        <v>7</v>
      </c>
      <c r="F617" s="2" t="s">
        <v>22</v>
      </c>
      <c r="G617" s="3">
        <v>38.72</v>
      </c>
      <c r="H617" s="5">
        <v>9</v>
      </c>
      <c r="I617" s="3">
        <v>17.420000000000002</v>
      </c>
      <c r="J617" s="3">
        <v>365.9</v>
      </c>
      <c r="K617" s="1">
        <v>43544</v>
      </c>
      <c r="L617" s="5">
        <f>YEAR(sales[[#This Row],[date]])</f>
        <v>2019</v>
      </c>
      <c r="M617" s="5" t="str">
        <f>TEXT(sales[[#This Row],[date]], "MMM")</f>
        <v>Mar</v>
      </c>
      <c r="N617" s="5" t="str">
        <f>TEXT(sales[[#This Row],[date]], "ddd")</f>
        <v>Wed</v>
      </c>
      <c r="O617" s="6">
        <v>0.51666666666666672</v>
      </c>
      <c r="P617" s="2" t="s">
        <v>9</v>
      </c>
      <c r="Q617" s="3">
        <v>348.48</v>
      </c>
      <c r="R617" s="7">
        <v>4.7600000000000003E-2</v>
      </c>
      <c r="S617" s="3">
        <v>17.420000000000002</v>
      </c>
      <c r="T617" s="4">
        <v>4.2</v>
      </c>
      <c r="U617" s="3">
        <f>sales[[#This Row],[total]]-sales[[#This Row],[cogs]]</f>
        <v>17.419999999999959</v>
      </c>
    </row>
    <row r="618" spans="1:21" x14ac:dyDescent="0.3">
      <c r="A618" s="2" t="s">
        <v>638</v>
      </c>
      <c r="B618" s="2" t="s">
        <v>28</v>
      </c>
      <c r="C618" s="2" t="s">
        <v>29</v>
      </c>
      <c r="D618" s="2" t="s">
        <v>6</v>
      </c>
      <c r="E618" s="2" t="s">
        <v>17</v>
      </c>
      <c r="F618" s="2" t="s">
        <v>22</v>
      </c>
      <c r="G618" s="3">
        <v>72.599999999999994</v>
      </c>
      <c r="H618" s="5">
        <v>6</v>
      </c>
      <c r="I618" s="3">
        <v>21.78</v>
      </c>
      <c r="J618" s="3">
        <v>457.38</v>
      </c>
      <c r="K618" s="1">
        <v>43478</v>
      </c>
      <c r="L618" s="5">
        <f>YEAR(sales[[#This Row],[date]])</f>
        <v>2019</v>
      </c>
      <c r="M618" s="5" t="str">
        <f>TEXT(sales[[#This Row],[date]], "MMM")</f>
        <v>Jan</v>
      </c>
      <c r="N618" s="5" t="str">
        <f>TEXT(sales[[#This Row],[date]], "ddd")</f>
        <v>Sun</v>
      </c>
      <c r="O618" s="6">
        <v>0.82708333333333328</v>
      </c>
      <c r="P618" s="2" t="s">
        <v>15</v>
      </c>
      <c r="Q618" s="3">
        <v>435.6</v>
      </c>
      <c r="R618" s="7">
        <v>4.7600000000000003E-2</v>
      </c>
      <c r="S618" s="3">
        <v>21.78</v>
      </c>
      <c r="T618" s="4">
        <v>6.9</v>
      </c>
      <c r="U618" s="3">
        <f>sales[[#This Row],[total]]-sales[[#This Row],[cogs]]</f>
        <v>21.779999999999973</v>
      </c>
    </row>
    <row r="619" spans="1:21" x14ac:dyDescent="0.3">
      <c r="A619" s="2" t="s">
        <v>639</v>
      </c>
      <c r="B619" s="2" t="s">
        <v>11</v>
      </c>
      <c r="C619" s="2" t="s">
        <v>12</v>
      </c>
      <c r="D619" s="2" t="s">
        <v>6</v>
      </c>
      <c r="E619" s="2" t="s">
        <v>17</v>
      </c>
      <c r="F619" s="2" t="s">
        <v>14</v>
      </c>
      <c r="G619" s="3">
        <v>87.91</v>
      </c>
      <c r="H619" s="5">
        <v>5</v>
      </c>
      <c r="I619" s="3">
        <v>21.98</v>
      </c>
      <c r="J619" s="3">
        <v>461.53</v>
      </c>
      <c r="K619" s="1">
        <v>43538</v>
      </c>
      <c r="L619" s="5">
        <f>YEAR(sales[[#This Row],[date]])</f>
        <v>2019</v>
      </c>
      <c r="M619" s="5" t="str">
        <f>TEXT(sales[[#This Row],[date]], "MMM")</f>
        <v>Mar</v>
      </c>
      <c r="N619" s="5" t="str">
        <f>TEXT(sales[[#This Row],[date]], "ddd")</f>
        <v>Thu</v>
      </c>
      <c r="O619" s="6">
        <v>0.75694444444444442</v>
      </c>
      <c r="P619" s="2" t="s">
        <v>9</v>
      </c>
      <c r="Q619" s="3">
        <v>439.55</v>
      </c>
      <c r="R619" s="7">
        <v>4.7600000000000003E-2</v>
      </c>
      <c r="S619" s="3">
        <v>21.98</v>
      </c>
      <c r="T619" s="4">
        <v>4.4000000000000004</v>
      </c>
      <c r="U619" s="3">
        <f>sales[[#This Row],[total]]-sales[[#This Row],[cogs]]</f>
        <v>21.979999999999961</v>
      </c>
    </row>
    <row r="620" spans="1:21" x14ac:dyDescent="0.3">
      <c r="A620" s="2" t="s">
        <v>640</v>
      </c>
      <c r="B620" s="2" t="s">
        <v>4</v>
      </c>
      <c r="C620" s="2" t="s">
        <v>5</v>
      </c>
      <c r="D620" s="2" t="s">
        <v>6</v>
      </c>
      <c r="E620" s="2" t="s">
        <v>17</v>
      </c>
      <c r="F620" s="2" t="s">
        <v>30</v>
      </c>
      <c r="G620" s="3">
        <v>98.53</v>
      </c>
      <c r="H620" s="5">
        <v>6</v>
      </c>
      <c r="I620" s="3">
        <v>29.56</v>
      </c>
      <c r="J620" s="3">
        <v>620.74</v>
      </c>
      <c r="K620" s="1">
        <v>43488</v>
      </c>
      <c r="L620" s="5">
        <f>YEAR(sales[[#This Row],[date]])</f>
        <v>2019</v>
      </c>
      <c r="M620" s="5" t="str">
        <f>TEXT(sales[[#This Row],[date]], "MMM")</f>
        <v>Jan</v>
      </c>
      <c r="N620" s="5" t="str">
        <f>TEXT(sales[[#This Row],[date]], "ddd")</f>
        <v>Wed</v>
      </c>
      <c r="O620" s="6">
        <v>0.47361111111111109</v>
      </c>
      <c r="P620" s="2" t="s">
        <v>19</v>
      </c>
      <c r="Q620" s="3">
        <v>591.17999999999995</v>
      </c>
      <c r="R620" s="7">
        <v>4.7600000000000003E-2</v>
      </c>
      <c r="S620" s="3">
        <v>29.56</v>
      </c>
      <c r="T620" s="4">
        <v>4</v>
      </c>
      <c r="U620" s="3">
        <f>sales[[#This Row],[total]]-sales[[#This Row],[cogs]]</f>
        <v>29.560000000000059</v>
      </c>
    </row>
    <row r="621" spans="1:21" x14ac:dyDescent="0.3">
      <c r="A621" s="2" t="s">
        <v>641</v>
      </c>
      <c r="B621" s="2" t="s">
        <v>11</v>
      </c>
      <c r="C621" s="2" t="s">
        <v>12</v>
      </c>
      <c r="D621" s="2" t="s">
        <v>6</v>
      </c>
      <c r="E621" s="2" t="s">
        <v>7</v>
      </c>
      <c r="F621" s="2" t="s">
        <v>32</v>
      </c>
      <c r="G621" s="3">
        <v>43.46</v>
      </c>
      <c r="H621" s="5">
        <v>6</v>
      </c>
      <c r="I621" s="3">
        <v>13.04</v>
      </c>
      <c r="J621" s="3">
        <v>273.8</v>
      </c>
      <c r="K621" s="1">
        <v>43503</v>
      </c>
      <c r="L621" s="5">
        <f>YEAR(sales[[#This Row],[date]])</f>
        <v>2019</v>
      </c>
      <c r="M621" s="5" t="str">
        <f>TEXT(sales[[#This Row],[date]], "MMM")</f>
        <v>Feb</v>
      </c>
      <c r="N621" s="5" t="str">
        <f>TEXT(sales[[#This Row],[date]], "ddd")</f>
        <v>Thu</v>
      </c>
      <c r="O621" s="6">
        <v>0.74652777777777779</v>
      </c>
      <c r="P621" s="2" t="s">
        <v>9</v>
      </c>
      <c r="Q621" s="3">
        <v>260.76</v>
      </c>
      <c r="R621" s="7">
        <v>4.7600000000000003E-2</v>
      </c>
      <c r="S621" s="3">
        <v>13.04</v>
      </c>
      <c r="T621" s="4">
        <v>8.5</v>
      </c>
      <c r="U621" s="3">
        <f>sales[[#This Row],[total]]-sales[[#This Row],[cogs]]</f>
        <v>13.04000000000002</v>
      </c>
    </row>
    <row r="622" spans="1:21" x14ac:dyDescent="0.3">
      <c r="A622" s="2" t="s">
        <v>642</v>
      </c>
      <c r="B622" s="2" t="s">
        <v>4</v>
      </c>
      <c r="C622" s="2" t="s">
        <v>5</v>
      </c>
      <c r="D622" s="2" t="s">
        <v>13</v>
      </c>
      <c r="E622" s="2" t="s">
        <v>7</v>
      </c>
      <c r="F622" s="2" t="s">
        <v>30</v>
      </c>
      <c r="G622" s="3">
        <v>71.680000000000007</v>
      </c>
      <c r="H622" s="5">
        <v>3</v>
      </c>
      <c r="I622" s="3">
        <v>10.75</v>
      </c>
      <c r="J622" s="3">
        <v>225.79</v>
      </c>
      <c r="K622" s="1">
        <v>43552</v>
      </c>
      <c r="L622" s="5">
        <f>YEAR(sales[[#This Row],[date]])</f>
        <v>2019</v>
      </c>
      <c r="M622" s="5" t="str">
        <f>TEXT(sales[[#This Row],[date]], "MMM")</f>
        <v>Mar</v>
      </c>
      <c r="N622" s="5" t="str">
        <f>TEXT(sales[[#This Row],[date]], "ddd")</f>
        <v>Thu</v>
      </c>
      <c r="O622" s="6">
        <v>0.64583333333333337</v>
      </c>
      <c r="P622" s="2" t="s">
        <v>19</v>
      </c>
      <c r="Q622" s="3">
        <v>215.04</v>
      </c>
      <c r="R622" s="7">
        <v>4.7600000000000003E-2</v>
      </c>
      <c r="S622" s="3">
        <v>10.75</v>
      </c>
      <c r="T622" s="4">
        <v>9.1999999999999993</v>
      </c>
      <c r="U622" s="3">
        <f>sales[[#This Row],[total]]-sales[[#This Row],[cogs]]</f>
        <v>10.75</v>
      </c>
    </row>
    <row r="623" spans="1:21" x14ac:dyDescent="0.3">
      <c r="A623" s="2" t="s">
        <v>643</v>
      </c>
      <c r="B623" s="2" t="s">
        <v>4</v>
      </c>
      <c r="C623" s="2" t="s">
        <v>5</v>
      </c>
      <c r="D623" s="2" t="s">
        <v>6</v>
      </c>
      <c r="E623" s="2" t="s">
        <v>7</v>
      </c>
      <c r="F623" s="2" t="s">
        <v>30</v>
      </c>
      <c r="G623" s="3">
        <v>91.61</v>
      </c>
      <c r="H623" s="5">
        <v>1</v>
      </c>
      <c r="I623" s="3">
        <v>4.58</v>
      </c>
      <c r="J623" s="3">
        <v>96.19</v>
      </c>
      <c r="K623" s="1">
        <v>43544</v>
      </c>
      <c r="L623" s="5">
        <f>YEAR(sales[[#This Row],[date]])</f>
        <v>2019</v>
      </c>
      <c r="M623" s="5" t="str">
        <f>TEXT(sales[[#This Row],[date]], "MMM")</f>
        <v>Mar</v>
      </c>
      <c r="N623" s="5" t="str">
        <f>TEXT(sales[[#This Row],[date]], "ddd")</f>
        <v>Wed</v>
      </c>
      <c r="O623" s="6">
        <v>0.82222222222222219</v>
      </c>
      <c r="P623" s="2" t="s">
        <v>15</v>
      </c>
      <c r="Q623" s="3">
        <v>91.61</v>
      </c>
      <c r="R623" s="7">
        <v>4.7600000000000003E-2</v>
      </c>
      <c r="S623" s="3">
        <v>4.58</v>
      </c>
      <c r="T623" s="4">
        <v>9.8000000000000007</v>
      </c>
      <c r="U623" s="3">
        <f>sales[[#This Row],[total]]-sales[[#This Row],[cogs]]</f>
        <v>4.5799999999999983</v>
      </c>
    </row>
    <row r="624" spans="1:21" x14ac:dyDescent="0.3">
      <c r="A624" s="2" t="s">
        <v>644</v>
      </c>
      <c r="B624" s="2" t="s">
        <v>28</v>
      </c>
      <c r="C624" s="2" t="s">
        <v>29</v>
      </c>
      <c r="D624" s="2" t="s">
        <v>6</v>
      </c>
      <c r="E624" s="2" t="s">
        <v>7</v>
      </c>
      <c r="F624" s="2" t="s">
        <v>18</v>
      </c>
      <c r="G624" s="3">
        <v>94.59</v>
      </c>
      <c r="H624" s="5">
        <v>7</v>
      </c>
      <c r="I624" s="3">
        <v>33.11</v>
      </c>
      <c r="J624" s="3">
        <v>695.24</v>
      </c>
      <c r="K624" s="1">
        <v>43482</v>
      </c>
      <c r="L624" s="5">
        <f>YEAR(sales[[#This Row],[date]])</f>
        <v>2019</v>
      </c>
      <c r="M624" s="5" t="str">
        <f>TEXT(sales[[#This Row],[date]], "MMM")</f>
        <v>Jan</v>
      </c>
      <c r="N624" s="5" t="str">
        <f>TEXT(sales[[#This Row],[date]], "ddd")</f>
        <v>Thu</v>
      </c>
      <c r="O624" s="6">
        <v>0.64375000000000004</v>
      </c>
      <c r="P624" s="2" t="s">
        <v>19</v>
      </c>
      <c r="Q624" s="3">
        <v>662.13</v>
      </c>
      <c r="R624" s="7">
        <v>4.7600000000000003E-2</v>
      </c>
      <c r="S624" s="3">
        <v>33.11</v>
      </c>
      <c r="T624" s="4">
        <v>4.9000000000000004</v>
      </c>
      <c r="U624" s="3">
        <f>sales[[#This Row],[total]]-sales[[#This Row],[cogs]]</f>
        <v>33.110000000000014</v>
      </c>
    </row>
    <row r="625" spans="1:21" x14ac:dyDescent="0.3">
      <c r="A625" s="2" t="s">
        <v>645</v>
      </c>
      <c r="B625" s="2" t="s">
        <v>28</v>
      </c>
      <c r="C625" s="2" t="s">
        <v>29</v>
      </c>
      <c r="D625" s="2" t="s">
        <v>13</v>
      </c>
      <c r="E625" s="2" t="s">
        <v>7</v>
      </c>
      <c r="F625" s="2" t="s">
        <v>32</v>
      </c>
      <c r="G625" s="3">
        <v>83.25</v>
      </c>
      <c r="H625" s="5">
        <v>10</v>
      </c>
      <c r="I625" s="3">
        <v>41.63</v>
      </c>
      <c r="J625" s="3">
        <v>874.13</v>
      </c>
      <c r="K625" s="1">
        <v>43477</v>
      </c>
      <c r="L625" s="5">
        <f>YEAR(sales[[#This Row],[date]])</f>
        <v>2019</v>
      </c>
      <c r="M625" s="5" t="str">
        <f>TEXT(sales[[#This Row],[date]], "MMM")</f>
        <v>Jan</v>
      </c>
      <c r="N625" s="5" t="str">
        <f>TEXT(sales[[#This Row],[date]], "ddd")</f>
        <v>Sat</v>
      </c>
      <c r="O625" s="6">
        <v>0.47569444444444442</v>
      </c>
      <c r="P625" s="2" t="s">
        <v>19</v>
      </c>
      <c r="Q625" s="3">
        <v>832.5</v>
      </c>
      <c r="R625" s="7">
        <v>4.7600000000000003E-2</v>
      </c>
      <c r="S625" s="3">
        <v>41.63</v>
      </c>
      <c r="T625" s="4">
        <v>4.4000000000000004</v>
      </c>
      <c r="U625" s="3">
        <f>sales[[#This Row],[total]]-sales[[#This Row],[cogs]]</f>
        <v>41.629999999999995</v>
      </c>
    </row>
    <row r="626" spans="1:21" x14ac:dyDescent="0.3">
      <c r="A626" s="2" t="s">
        <v>646</v>
      </c>
      <c r="B626" s="2" t="s">
        <v>28</v>
      </c>
      <c r="C626" s="2" t="s">
        <v>29</v>
      </c>
      <c r="D626" s="2" t="s">
        <v>6</v>
      </c>
      <c r="E626" s="2" t="s">
        <v>17</v>
      </c>
      <c r="F626" s="2" t="s">
        <v>32</v>
      </c>
      <c r="G626" s="3">
        <v>91.35</v>
      </c>
      <c r="H626" s="5">
        <v>1</v>
      </c>
      <c r="I626" s="3">
        <v>4.57</v>
      </c>
      <c r="J626" s="3">
        <v>95.92</v>
      </c>
      <c r="K626" s="1">
        <v>43512</v>
      </c>
      <c r="L626" s="5">
        <f>YEAR(sales[[#This Row],[date]])</f>
        <v>2019</v>
      </c>
      <c r="M626" s="5" t="str">
        <f>TEXT(sales[[#This Row],[date]], "MMM")</f>
        <v>Feb</v>
      </c>
      <c r="N626" s="5" t="str">
        <f>TEXT(sales[[#This Row],[date]], "ddd")</f>
        <v>Sat</v>
      </c>
      <c r="O626" s="6">
        <v>0.65416666666666667</v>
      </c>
      <c r="P626" s="2" t="s">
        <v>15</v>
      </c>
      <c r="Q626" s="3">
        <v>91.35</v>
      </c>
      <c r="R626" s="7">
        <v>4.7600000000000003E-2</v>
      </c>
      <c r="S626" s="3">
        <v>4.57</v>
      </c>
      <c r="T626" s="4">
        <v>6.8</v>
      </c>
      <c r="U626" s="3">
        <f>sales[[#This Row],[total]]-sales[[#This Row],[cogs]]</f>
        <v>4.5700000000000074</v>
      </c>
    </row>
    <row r="627" spans="1:21" x14ac:dyDescent="0.3">
      <c r="A627" s="2" t="s">
        <v>647</v>
      </c>
      <c r="B627" s="2" t="s">
        <v>28</v>
      </c>
      <c r="C627" s="2" t="s">
        <v>29</v>
      </c>
      <c r="D627" s="2" t="s">
        <v>6</v>
      </c>
      <c r="E627" s="2" t="s">
        <v>7</v>
      </c>
      <c r="F627" s="2" t="s">
        <v>30</v>
      </c>
      <c r="G627" s="3">
        <v>78.88</v>
      </c>
      <c r="H627" s="5">
        <v>2</v>
      </c>
      <c r="I627" s="3">
        <v>7.89</v>
      </c>
      <c r="J627" s="3">
        <v>165.65</v>
      </c>
      <c r="K627" s="1">
        <v>43491</v>
      </c>
      <c r="L627" s="5">
        <f>YEAR(sales[[#This Row],[date]])</f>
        <v>2019</v>
      </c>
      <c r="M627" s="5" t="str">
        <f>TEXT(sales[[#This Row],[date]], "MMM")</f>
        <v>Jan</v>
      </c>
      <c r="N627" s="5" t="str">
        <f>TEXT(sales[[#This Row],[date]], "ddd")</f>
        <v>Sat</v>
      </c>
      <c r="O627" s="6">
        <v>0.6694444444444444</v>
      </c>
      <c r="P627" s="2" t="s">
        <v>15</v>
      </c>
      <c r="Q627" s="3">
        <v>157.76</v>
      </c>
      <c r="R627" s="7">
        <v>4.7600000000000003E-2</v>
      </c>
      <c r="S627" s="3">
        <v>7.89</v>
      </c>
      <c r="T627" s="4">
        <v>9.1</v>
      </c>
      <c r="U627" s="3">
        <f>sales[[#This Row],[total]]-sales[[#This Row],[cogs]]</f>
        <v>7.8900000000000148</v>
      </c>
    </row>
    <row r="628" spans="1:21" x14ac:dyDescent="0.3">
      <c r="A628" s="2" t="s">
        <v>648</v>
      </c>
      <c r="B628" s="2" t="s">
        <v>4</v>
      </c>
      <c r="C628" s="2" t="s">
        <v>5</v>
      </c>
      <c r="D628" s="2" t="s">
        <v>13</v>
      </c>
      <c r="E628" s="2" t="s">
        <v>17</v>
      </c>
      <c r="F628" s="2" t="s">
        <v>22</v>
      </c>
      <c r="G628" s="3">
        <v>60.87</v>
      </c>
      <c r="H628" s="5">
        <v>2</v>
      </c>
      <c r="I628" s="3">
        <v>6.09</v>
      </c>
      <c r="J628" s="3">
        <v>127.83</v>
      </c>
      <c r="K628" s="1">
        <v>43533</v>
      </c>
      <c r="L628" s="5">
        <f>YEAR(sales[[#This Row],[date]])</f>
        <v>2019</v>
      </c>
      <c r="M628" s="5" t="str">
        <f>TEXT(sales[[#This Row],[date]], "MMM")</f>
        <v>Mar</v>
      </c>
      <c r="N628" s="5" t="str">
        <f>TEXT(sales[[#This Row],[date]], "ddd")</f>
        <v>Sat</v>
      </c>
      <c r="O628" s="6">
        <v>0.52569444444444446</v>
      </c>
      <c r="P628" s="2" t="s">
        <v>9</v>
      </c>
      <c r="Q628" s="3">
        <v>121.74</v>
      </c>
      <c r="R628" s="7">
        <v>4.7600000000000003E-2</v>
      </c>
      <c r="S628" s="3">
        <v>6.09</v>
      </c>
      <c r="T628" s="4">
        <v>8.6999999999999993</v>
      </c>
      <c r="U628" s="3">
        <f>sales[[#This Row],[total]]-sales[[#This Row],[cogs]]</f>
        <v>6.0900000000000034</v>
      </c>
    </row>
    <row r="629" spans="1:21" x14ac:dyDescent="0.3">
      <c r="A629" s="2" t="s">
        <v>649</v>
      </c>
      <c r="B629" s="2" t="s">
        <v>28</v>
      </c>
      <c r="C629" s="2" t="s">
        <v>29</v>
      </c>
      <c r="D629" s="2" t="s">
        <v>6</v>
      </c>
      <c r="E629" s="2" t="s">
        <v>17</v>
      </c>
      <c r="F629" s="2" t="s">
        <v>8</v>
      </c>
      <c r="G629" s="3">
        <v>82.58</v>
      </c>
      <c r="H629" s="5">
        <v>10</v>
      </c>
      <c r="I629" s="3">
        <v>41.29</v>
      </c>
      <c r="J629" s="3">
        <v>867.09</v>
      </c>
      <c r="K629" s="1">
        <v>43538</v>
      </c>
      <c r="L629" s="5">
        <f>YEAR(sales[[#This Row],[date]])</f>
        <v>2019</v>
      </c>
      <c r="M629" s="5" t="str">
        <f>TEXT(sales[[#This Row],[date]], "MMM")</f>
        <v>Mar</v>
      </c>
      <c r="N629" s="5" t="str">
        <f>TEXT(sales[[#This Row],[date]], "ddd")</f>
        <v>Thu</v>
      </c>
      <c r="O629" s="6">
        <v>0.6118055555555556</v>
      </c>
      <c r="P629" s="2" t="s">
        <v>15</v>
      </c>
      <c r="Q629" s="3">
        <v>825.8</v>
      </c>
      <c r="R629" s="7">
        <v>4.7600000000000003E-2</v>
      </c>
      <c r="S629" s="3">
        <v>41.29</v>
      </c>
      <c r="T629" s="4">
        <v>5</v>
      </c>
      <c r="U629" s="3">
        <f>sales[[#This Row],[total]]-sales[[#This Row],[cogs]]</f>
        <v>41.290000000000077</v>
      </c>
    </row>
    <row r="630" spans="1:21" x14ac:dyDescent="0.3">
      <c r="A630" s="2" t="s">
        <v>650</v>
      </c>
      <c r="B630" s="2" t="s">
        <v>4</v>
      </c>
      <c r="C630" s="2" t="s">
        <v>5</v>
      </c>
      <c r="D630" s="2" t="s">
        <v>6</v>
      </c>
      <c r="E630" s="2" t="s">
        <v>17</v>
      </c>
      <c r="F630" s="2" t="s">
        <v>18</v>
      </c>
      <c r="G630" s="3">
        <v>53.3</v>
      </c>
      <c r="H630" s="5">
        <v>3</v>
      </c>
      <c r="I630" s="3">
        <v>8</v>
      </c>
      <c r="J630" s="3">
        <v>167.9</v>
      </c>
      <c r="K630" s="1">
        <v>43490</v>
      </c>
      <c r="L630" s="5">
        <f>YEAR(sales[[#This Row],[date]])</f>
        <v>2019</v>
      </c>
      <c r="M630" s="5" t="str">
        <f>TEXT(sales[[#This Row],[date]], "MMM")</f>
        <v>Jan</v>
      </c>
      <c r="N630" s="5" t="str">
        <f>TEXT(sales[[#This Row],[date]], "ddd")</f>
        <v>Fri</v>
      </c>
      <c r="O630" s="6">
        <v>0.59652777777777777</v>
      </c>
      <c r="P630" s="2" t="s">
        <v>9</v>
      </c>
      <c r="Q630" s="3">
        <v>159.9</v>
      </c>
      <c r="R630" s="7">
        <v>4.7600000000000003E-2</v>
      </c>
      <c r="S630" s="3">
        <v>8</v>
      </c>
      <c r="T630" s="4">
        <v>7.5</v>
      </c>
      <c r="U630" s="3">
        <f>sales[[#This Row],[total]]-sales[[#This Row],[cogs]]</f>
        <v>8</v>
      </c>
    </row>
    <row r="631" spans="1:21" x14ac:dyDescent="0.3">
      <c r="A631" s="2" t="s">
        <v>651</v>
      </c>
      <c r="B631" s="2" t="s">
        <v>4</v>
      </c>
      <c r="C631" s="2" t="s">
        <v>5</v>
      </c>
      <c r="D631" s="2" t="s">
        <v>13</v>
      </c>
      <c r="E631" s="2" t="s">
        <v>7</v>
      </c>
      <c r="F631" s="2" t="s">
        <v>32</v>
      </c>
      <c r="G631" s="3">
        <v>12.09</v>
      </c>
      <c r="H631" s="5">
        <v>1</v>
      </c>
      <c r="I631" s="3">
        <v>0.6</v>
      </c>
      <c r="J631" s="3">
        <v>12.69</v>
      </c>
      <c r="K631" s="1">
        <v>43491</v>
      </c>
      <c r="L631" s="5">
        <f>YEAR(sales[[#This Row],[date]])</f>
        <v>2019</v>
      </c>
      <c r="M631" s="5" t="str">
        <f>TEXT(sales[[#This Row],[date]], "MMM")</f>
        <v>Jan</v>
      </c>
      <c r="N631" s="5" t="str">
        <f>TEXT(sales[[#This Row],[date]], "ddd")</f>
        <v>Sat</v>
      </c>
      <c r="O631" s="6">
        <v>0.7631944444444444</v>
      </c>
      <c r="P631" s="2" t="s">
        <v>19</v>
      </c>
      <c r="Q631" s="3">
        <v>12.09</v>
      </c>
      <c r="R631" s="7">
        <v>4.7600000000000003E-2</v>
      </c>
      <c r="S631" s="3">
        <v>0.6</v>
      </c>
      <c r="T631" s="4">
        <v>8.1999999999999993</v>
      </c>
      <c r="U631" s="3">
        <f>sales[[#This Row],[total]]-sales[[#This Row],[cogs]]</f>
        <v>0.59999999999999964</v>
      </c>
    </row>
    <row r="632" spans="1:21" x14ac:dyDescent="0.3">
      <c r="A632" s="2" t="s">
        <v>652</v>
      </c>
      <c r="B632" s="2" t="s">
        <v>4</v>
      </c>
      <c r="C632" s="2" t="s">
        <v>5</v>
      </c>
      <c r="D632" s="2" t="s">
        <v>13</v>
      </c>
      <c r="E632" s="2" t="s">
        <v>17</v>
      </c>
      <c r="F632" s="2" t="s">
        <v>22</v>
      </c>
      <c r="G632" s="3">
        <v>64.19</v>
      </c>
      <c r="H632" s="5">
        <v>10</v>
      </c>
      <c r="I632" s="3">
        <v>32.1</v>
      </c>
      <c r="J632" s="3">
        <v>674</v>
      </c>
      <c r="K632" s="1">
        <v>43484</v>
      </c>
      <c r="L632" s="5">
        <f>YEAR(sales[[#This Row],[date]])</f>
        <v>2019</v>
      </c>
      <c r="M632" s="5" t="str">
        <f>TEXT(sales[[#This Row],[date]], "MMM")</f>
        <v>Jan</v>
      </c>
      <c r="N632" s="5" t="str">
        <f>TEXT(sales[[#This Row],[date]], "ddd")</f>
        <v>Sat</v>
      </c>
      <c r="O632" s="6">
        <v>0.58888888888888891</v>
      </c>
      <c r="P632" s="2" t="s">
        <v>19</v>
      </c>
      <c r="Q632" s="3">
        <v>641.9</v>
      </c>
      <c r="R632" s="7">
        <v>4.7600000000000003E-2</v>
      </c>
      <c r="S632" s="3">
        <v>32.1</v>
      </c>
      <c r="T632" s="4">
        <v>6.7</v>
      </c>
      <c r="U632" s="3">
        <f>sales[[#This Row],[total]]-sales[[#This Row],[cogs]]</f>
        <v>32.100000000000023</v>
      </c>
    </row>
    <row r="633" spans="1:21" x14ac:dyDescent="0.3">
      <c r="A633" s="2" t="s">
        <v>653</v>
      </c>
      <c r="B633" s="2" t="s">
        <v>4</v>
      </c>
      <c r="C633" s="2" t="s">
        <v>5</v>
      </c>
      <c r="D633" s="2" t="s">
        <v>13</v>
      </c>
      <c r="E633" s="2" t="s">
        <v>17</v>
      </c>
      <c r="F633" s="2" t="s">
        <v>14</v>
      </c>
      <c r="G633" s="3">
        <v>78.31</v>
      </c>
      <c r="H633" s="5">
        <v>3</v>
      </c>
      <c r="I633" s="3">
        <v>11.75</v>
      </c>
      <c r="J633" s="3">
        <v>246.68</v>
      </c>
      <c r="K633" s="1">
        <v>43529</v>
      </c>
      <c r="L633" s="5">
        <f>YEAR(sales[[#This Row],[date]])</f>
        <v>2019</v>
      </c>
      <c r="M633" s="5" t="str">
        <f>TEXT(sales[[#This Row],[date]], "MMM")</f>
        <v>Mar</v>
      </c>
      <c r="N633" s="5" t="str">
        <f>TEXT(sales[[#This Row],[date]], "ddd")</f>
        <v>Tue</v>
      </c>
      <c r="O633" s="6">
        <v>0.69305555555555554</v>
      </c>
      <c r="P633" s="2" t="s">
        <v>9</v>
      </c>
      <c r="Q633" s="3">
        <v>234.93</v>
      </c>
      <c r="R633" s="7">
        <v>4.7600000000000003E-2</v>
      </c>
      <c r="S633" s="3">
        <v>11.75</v>
      </c>
      <c r="T633" s="4">
        <v>5.4</v>
      </c>
      <c r="U633" s="3">
        <f>sales[[#This Row],[total]]-sales[[#This Row],[cogs]]</f>
        <v>11.75</v>
      </c>
    </row>
    <row r="634" spans="1:21" x14ac:dyDescent="0.3">
      <c r="A634" s="2" t="s">
        <v>654</v>
      </c>
      <c r="B634" s="2" t="s">
        <v>4</v>
      </c>
      <c r="C634" s="2" t="s">
        <v>5</v>
      </c>
      <c r="D634" s="2" t="s">
        <v>6</v>
      </c>
      <c r="E634" s="2" t="s">
        <v>17</v>
      </c>
      <c r="F634" s="2" t="s">
        <v>30</v>
      </c>
      <c r="G634" s="3">
        <v>83.77</v>
      </c>
      <c r="H634" s="5">
        <v>2</v>
      </c>
      <c r="I634" s="3">
        <v>8.3800000000000008</v>
      </c>
      <c r="J634" s="3">
        <v>175.92</v>
      </c>
      <c r="K634" s="1">
        <v>43480</v>
      </c>
      <c r="L634" s="5">
        <f>YEAR(sales[[#This Row],[date]])</f>
        <v>2019</v>
      </c>
      <c r="M634" s="5" t="str">
        <f>TEXT(sales[[#This Row],[date]], "MMM")</f>
        <v>Jan</v>
      </c>
      <c r="N634" s="5" t="str">
        <f>TEXT(sales[[#This Row],[date]], "ddd")</f>
        <v>Tue</v>
      </c>
      <c r="O634" s="6">
        <v>0.45416666666666666</v>
      </c>
      <c r="P634" s="2" t="s">
        <v>19</v>
      </c>
      <c r="Q634" s="3">
        <v>167.54</v>
      </c>
      <c r="R634" s="7">
        <v>4.7600000000000003E-2</v>
      </c>
      <c r="S634" s="3">
        <v>8.3800000000000008</v>
      </c>
      <c r="T634" s="4">
        <v>7</v>
      </c>
      <c r="U634" s="3">
        <f>sales[[#This Row],[total]]-sales[[#This Row],[cogs]]</f>
        <v>8.3799999999999955</v>
      </c>
    </row>
    <row r="635" spans="1:21" x14ac:dyDescent="0.3">
      <c r="A635" s="2" t="s">
        <v>655</v>
      </c>
      <c r="B635" s="2" t="s">
        <v>28</v>
      </c>
      <c r="C635" s="2" t="s">
        <v>29</v>
      </c>
      <c r="D635" s="2" t="s">
        <v>13</v>
      </c>
      <c r="E635" s="2" t="s">
        <v>17</v>
      </c>
      <c r="F635" s="2" t="s">
        <v>18</v>
      </c>
      <c r="G635" s="3">
        <v>99.7</v>
      </c>
      <c r="H635" s="5">
        <v>3</v>
      </c>
      <c r="I635" s="3">
        <v>14.96</v>
      </c>
      <c r="J635" s="3">
        <v>314.06</v>
      </c>
      <c r="K635" s="1">
        <v>43542</v>
      </c>
      <c r="L635" s="5">
        <f>YEAR(sales[[#This Row],[date]])</f>
        <v>2019</v>
      </c>
      <c r="M635" s="5" t="str">
        <f>TEXT(sales[[#This Row],[date]], "MMM")</f>
        <v>Mar</v>
      </c>
      <c r="N635" s="5" t="str">
        <f>TEXT(sales[[#This Row],[date]], "ddd")</f>
        <v>Mon</v>
      </c>
      <c r="O635" s="6">
        <v>0.47847222222222224</v>
      </c>
      <c r="P635" s="2" t="s">
        <v>9</v>
      </c>
      <c r="Q635" s="3">
        <v>299.10000000000002</v>
      </c>
      <c r="R635" s="7">
        <v>4.7600000000000003E-2</v>
      </c>
      <c r="S635" s="3">
        <v>14.96</v>
      </c>
      <c r="T635" s="4">
        <v>4.7</v>
      </c>
      <c r="U635" s="3">
        <f>sales[[#This Row],[total]]-sales[[#This Row],[cogs]]</f>
        <v>14.95999999999998</v>
      </c>
    </row>
    <row r="636" spans="1:21" x14ac:dyDescent="0.3">
      <c r="A636" s="2" t="s">
        <v>656</v>
      </c>
      <c r="B636" s="2" t="s">
        <v>28</v>
      </c>
      <c r="C636" s="2" t="s">
        <v>29</v>
      </c>
      <c r="D636" s="2" t="s">
        <v>6</v>
      </c>
      <c r="E636" s="2" t="s">
        <v>17</v>
      </c>
      <c r="F636" s="2" t="s">
        <v>30</v>
      </c>
      <c r="G636" s="3">
        <v>79.91</v>
      </c>
      <c r="H636" s="5">
        <v>3</v>
      </c>
      <c r="I636" s="3">
        <v>11.99</v>
      </c>
      <c r="J636" s="3">
        <v>251.72</v>
      </c>
      <c r="K636" s="1">
        <v>43544</v>
      </c>
      <c r="L636" s="5">
        <f>YEAR(sales[[#This Row],[date]])</f>
        <v>2019</v>
      </c>
      <c r="M636" s="5" t="str">
        <f>TEXT(sales[[#This Row],[date]], "MMM")</f>
        <v>Mar</v>
      </c>
      <c r="N636" s="5" t="str">
        <f>TEXT(sales[[#This Row],[date]], "ddd")</f>
        <v>Wed</v>
      </c>
      <c r="O636" s="6">
        <v>0.81111111111111112</v>
      </c>
      <c r="P636" s="2" t="s">
        <v>19</v>
      </c>
      <c r="Q636" s="3">
        <v>239.73</v>
      </c>
      <c r="R636" s="7">
        <v>4.7600000000000003E-2</v>
      </c>
      <c r="S636" s="3">
        <v>11.99</v>
      </c>
      <c r="T636" s="4">
        <v>5</v>
      </c>
      <c r="U636" s="3">
        <f>sales[[#This Row],[total]]-sales[[#This Row],[cogs]]</f>
        <v>11.990000000000009</v>
      </c>
    </row>
    <row r="637" spans="1:21" x14ac:dyDescent="0.3">
      <c r="A637" s="2" t="s">
        <v>657</v>
      </c>
      <c r="B637" s="2" t="s">
        <v>28</v>
      </c>
      <c r="C637" s="2" t="s">
        <v>29</v>
      </c>
      <c r="D637" s="2" t="s">
        <v>6</v>
      </c>
      <c r="E637" s="2" t="s">
        <v>17</v>
      </c>
      <c r="F637" s="2" t="s">
        <v>8</v>
      </c>
      <c r="G637" s="3">
        <v>66.47</v>
      </c>
      <c r="H637" s="5">
        <v>10</v>
      </c>
      <c r="I637" s="3">
        <v>33.24</v>
      </c>
      <c r="J637" s="3">
        <v>697.94</v>
      </c>
      <c r="K637" s="1">
        <v>43480</v>
      </c>
      <c r="L637" s="5">
        <f>YEAR(sales[[#This Row],[date]])</f>
        <v>2019</v>
      </c>
      <c r="M637" s="5" t="str">
        <f>TEXT(sales[[#This Row],[date]], "MMM")</f>
        <v>Jan</v>
      </c>
      <c r="N637" s="5" t="str">
        <f>TEXT(sales[[#This Row],[date]], "ddd")</f>
        <v>Tue</v>
      </c>
      <c r="O637" s="6">
        <v>0.62569444444444444</v>
      </c>
      <c r="P637" s="2" t="s">
        <v>19</v>
      </c>
      <c r="Q637" s="3">
        <v>664.7</v>
      </c>
      <c r="R637" s="7">
        <v>4.7600000000000003E-2</v>
      </c>
      <c r="S637" s="3">
        <v>33.24</v>
      </c>
      <c r="T637" s="4">
        <v>5</v>
      </c>
      <c r="U637" s="3">
        <f>sales[[#This Row],[total]]-sales[[#This Row],[cogs]]</f>
        <v>33.240000000000009</v>
      </c>
    </row>
    <row r="638" spans="1:21" x14ac:dyDescent="0.3">
      <c r="A638" s="2" t="s">
        <v>658</v>
      </c>
      <c r="B638" s="2" t="s">
        <v>4</v>
      </c>
      <c r="C638" s="2" t="s">
        <v>5</v>
      </c>
      <c r="D638" s="2" t="s">
        <v>13</v>
      </c>
      <c r="E638" s="2" t="s">
        <v>17</v>
      </c>
      <c r="F638" s="2" t="s">
        <v>8</v>
      </c>
      <c r="G638" s="3">
        <v>28.95</v>
      </c>
      <c r="H638" s="5">
        <v>7</v>
      </c>
      <c r="I638" s="3">
        <v>10.130000000000001</v>
      </c>
      <c r="J638" s="3">
        <v>212.78</v>
      </c>
      <c r="K638" s="1">
        <v>43527</v>
      </c>
      <c r="L638" s="5">
        <f>YEAR(sales[[#This Row],[date]])</f>
        <v>2019</v>
      </c>
      <c r="M638" s="5" t="str">
        <f>TEXT(sales[[#This Row],[date]], "MMM")</f>
        <v>Mar</v>
      </c>
      <c r="N638" s="5" t="str">
        <f>TEXT(sales[[#This Row],[date]], "ddd")</f>
        <v>Sun</v>
      </c>
      <c r="O638" s="6">
        <v>0.85486111111111107</v>
      </c>
      <c r="P638" s="2" t="s">
        <v>19</v>
      </c>
      <c r="Q638" s="3">
        <v>202.65</v>
      </c>
      <c r="R638" s="7">
        <v>4.7600000000000003E-2</v>
      </c>
      <c r="S638" s="3">
        <v>10.130000000000001</v>
      </c>
      <c r="T638" s="4">
        <v>6</v>
      </c>
      <c r="U638" s="3">
        <f>sales[[#This Row],[total]]-sales[[#This Row],[cogs]]</f>
        <v>10.129999999999995</v>
      </c>
    </row>
    <row r="639" spans="1:21" x14ac:dyDescent="0.3">
      <c r="A639" s="2" t="s">
        <v>659</v>
      </c>
      <c r="B639" s="2" t="s">
        <v>11</v>
      </c>
      <c r="C639" s="2" t="s">
        <v>12</v>
      </c>
      <c r="D639" s="2" t="s">
        <v>13</v>
      </c>
      <c r="E639" s="2" t="s">
        <v>7</v>
      </c>
      <c r="F639" s="2" t="s">
        <v>14</v>
      </c>
      <c r="G639" s="3">
        <v>46.2</v>
      </c>
      <c r="H639" s="5">
        <v>1</v>
      </c>
      <c r="I639" s="3">
        <v>2.31</v>
      </c>
      <c r="J639" s="3">
        <v>48.51</v>
      </c>
      <c r="K639" s="1">
        <v>43543</v>
      </c>
      <c r="L639" s="5">
        <f>YEAR(sales[[#This Row],[date]])</f>
        <v>2019</v>
      </c>
      <c r="M639" s="5" t="str">
        <f>TEXT(sales[[#This Row],[date]], "MMM")</f>
        <v>Mar</v>
      </c>
      <c r="N639" s="5" t="str">
        <f>TEXT(sales[[#This Row],[date]], "ddd")</f>
        <v>Tue</v>
      </c>
      <c r="O639" s="6">
        <v>0.51111111111111107</v>
      </c>
      <c r="P639" s="2" t="s">
        <v>15</v>
      </c>
      <c r="Q639" s="3">
        <v>46.2</v>
      </c>
      <c r="R639" s="7">
        <v>4.7600000000000003E-2</v>
      </c>
      <c r="S639" s="3">
        <v>2.31</v>
      </c>
      <c r="T639" s="4">
        <v>6.3</v>
      </c>
      <c r="U639" s="3">
        <f>sales[[#This Row],[total]]-sales[[#This Row],[cogs]]</f>
        <v>2.3099999999999952</v>
      </c>
    </row>
    <row r="640" spans="1:21" x14ac:dyDescent="0.3">
      <c r="A640" s="2" t="s">
        <v>660</v>
      </c>
      <c r="B640" s="2" t="s">
        <v>28</v>
      </c>
      <c r="C640" s="2" t="s">
        <v>29</v>
      </c>
      <c r="D640" s="2" t="s">
        <v>6</v>
      </c>
      <c r="E640" s="2" t="s">
        <v>7</v>
      </c>
      <c r="F640" s="2" t="s">
        <v>30</v>
      </c>
      <c r="G640" s="3">
        <v>17.63</v>
      </c>
      <c r="H640" s="5">
        <v>5</v>
      </c>
      <c r="I640" s="3">
        <v>4.41</v>
      </c>
      <c r="J640" s="3">
        <v>92.56</v>
      </c>
      <c r="K640" s="1">
        <v>43532</v>
      </c>
      <c r="L640" s="5">
        <f>YEAR(sales[[#This Row],[date]])</f>
        <v>2019</v>
      </c>
      <c r="M640" s="5" t="str">
        <f>TEXT(sales[[#This Row],[date]], "MMM")</f>
        <v>Mar</v>
      </c>
      <c r="N640" s="5" t="str">
        <f>TEXT(sales[[#This Row],[date]], "ddd")</f>
        <v>Fri</v>
      </c>
      <c r="O640" s="6">
        <v>0.64375000000000004</v>
      </c>
      <c r="P640" s="2" t="s">
        <v>15</v>
      </c>
      <c r="Q640" s="3">
        <v>88.15</v>
      </c>
      <c r="R640" s="7">
        <v>4.7600000000000003E-2</v>
      </c>
      <c r="S640" s="3">
        <v>4.41</v>
      </c>
      <c r="T640" s="4">
        <v>8.5</v>
      </c>
      <c r="U640" s="3">
        <f>sales[[#This Row],[total]]-sales[[#This Row],[cogs]]</f>
        <v>4.4099999999999966</v>
      </c>
    </row>
    <row r="641" spans="1:21" x14ac:dyDescent="0.3">
      <c r="A641" s="2" t="s">
        <v>661</v>
      </c>
      <c r="B641" s="2" t="s">
        <v>28</v>
      </c>
      <c r="C641" s="2" t="s">
        <v>29</v>
      </c>
      <c r="D641" s="2" t="s">
        <v>13</v>
      </c>
      <c r="E641" s="2" t="s">
        <v>17</v>
      </c>
      <c r="F641" s="2" t="s">
        <v>32</v>
      </c>
      <c r="G641" s="3">
        <v>52.42</v>
      </c>
      <c r="H641" s="5">
        <v>3</v>
      </c>
      <c r="I641" s="3">
        <v>7.86</v>
      </c>
      <c r="J641" s="3">
        <v>165.12</v>
      </c>
      <c r="K641" s="1">
        <v>43523</v>
      </c>
      <c r="L641" s="5">
        <f>YEAR(sales[[#This Row],[date]])</f>
        <v>2019</v>
      </c>
      <c r="M641" s="5" t="str">
        <f>TEXT(sales[[#This Row],[date]], "MMM")</f>
        <v>Feb</v>
      </c>
      <c r="N641" s="5" t="str">
        <f>TEXT(sales[[#This Row],[date]], "ddd")</f>
        <v>Wed</v>
      </c>
      <c r="O641" s="6">
        <v>0.73333333333333328</v>
      </c>
      <c r="P641" s="2" t="s">
        <v>9</v>
      </c>
      <c r="Q641" s="3">
        <v>157.26</v>
      </c>
      <c r="R641" s="7">
        <v>4.7600000000000003E-2</v>
      </c>
      <c r="S641" s="3">
        <v>7.86</v>
      </c>
      <c r="T641" s="4">
        <v>7.5</v>
      </c>
      <c r="U641" s="3">
        <f>sales[[#This Row],[total]]-sales[[#This Row],[cogs]]</f>
        <v>7.8600000000000136</v>
      </c>
    </row>
    <row r="642" spans="1:21" x14ac:dyDescent="0.3">
      <c r="A642" s="2" t="s">
        <v>662</v>
      </c>
      <c r="B642" s="2" t="s">
        <v>28</v>
      </c>
      <c r="C642" s="2" t="s">
        <v>29</v>
      </c>
      <c r="D642" s="2" t="s">
        <v>6</v>
      </c>
      <c r="E642" s="2" t="s">
        <v>7</v>
      </c>
      <c r="F642" s="2" t="s">
        <v>30</v>
      </c>
      <c r="G642" s="3">
        <v>98.79</v>
      </c>
      <c r="H642" s="5">
        <v>3</v>
      </c>
      <c r="I642" s="3">
        <v>14.82</v>
      </c>
      <c r="J642" s="3">
        <v>311.19</v>
      </c>
      <c r="K642" s="1">
        <v>43519</v>
      </c>
      <c r="L642" s="5">
        <f>YEAR(sales[[#This Row],[date]])</f>
        <v>2019</v>
      </c>
      <c r="M642" s="5" t="str">
        <f>TEXT(sales[[#This Row],[date]], "MMM")</f>
        <v>Feb</v>
      </c>
      <c r="N642" s="5" t="str">
        <f>TEXT(sales[[#This Row],[date]], "ddd")</f>
        <v>Sat</v>
      </c>
      <c r="O642" s="6">
        <v>0.83333333333333337</v>
      </c>
      <c r="P642" s="2" t="s">
        <v>9</v>
      </c>
      <c r="Q642" s="3">
        <v>296.37</v>
      </c>
      <c r="R642" s="7">
        <v>4.7600000000000003E-2</v>
      </c>
      <c r="S642" s="3">
        <v>14.82</v>
      </c>
      <c r="T642" s="4">
        <v>6.4</v>
      </c>
      <c r="U642" s="3">
        <f>sales[[#This Row],[total]]-sales[[#This Row],[cogs]]</f>
        <v>14.819999999999993</v>
      </c>
    </row>
    <row r="643" spans="1:21" x14ac:dyDescent="0.3">
      <c r="A643" s="2" t="s">
        <v>663</v>
      </c>
      <c r="B643" s="2" t="s">
        <v>11</v>
      </c>
      <c r="C643" s="2" t="s">
        <v>12</v>
      </c>
      <c r="D643" s="2" t="s">
        <v>6</v>
      </c>
      <c r="E643" s="2" t="s">
        <v>7</v>
      </c>
      <c r="F643" s="2" t="s">
        <v>14</v>
      </c>
      <c r="G643" s="3">
        <v>88.55</v>
      </c>
      <c r="H643" s="5">
        <v>8</v>
      </c>
      <c r="I643" s="3">
        <v>35.42</v>
      </c>
      <c r="J643" s="3">
        <v>743.82</v>
      </c>
      <c r="K643" s="1">
        <v>43543</v>
      </c>
      <c r="L643" s="5">
        <f>YEAR(sales[[#This Row],[date]])</f>
        <v>2019</v>
      </c>
      <c r="M643" s="5" t="str">
        <f>TEXT(sales[[#This Row],[date]], "MMM")</f>
        <v>Mar</v>
      </c>
      <c r="N643" s="5" t="str">
        <f>TEXT(sales[[#This Row],[date]], "ddd")</f>
        <v>Tue</v>
      </c>
      <c r="O643" s="6">
        <v>0.64513888888888893</v>
      </c>
      <c r="P643" s="2" t="s">
        <v>9</v>
      </c>
      <c r="Q643" s="3">
        <v>708.4</v>
      </c>
      <c r="R643" s="7">
        <v>4.7600000000000003E-2</v>
      </c>
      <c r="S643" s="3">
        <v>35.42</v>
      </c>
      <c r="T643" s="4">
        <v>4.7</v>
      </c>
      <c r="U643" s="3">
        <f>sales[[#This Row],[total]]-sales[[#This Row],[cogs]]</f>
        <v>35.420000000000073</v>
      </c>
    </row>
    <row r="644" spans="1:21" x14ac:dyDescent="0.3">
      <c r="A644" s="2" t="s">
        <v>664</v>
      </c>
      <c r="B644" s="2" t="s">
        <v>28</v>
      </c>
      <c r="C644" s="2" t="s">
        <v>29</v>
      </c>
      <c r="D644" s="2" t="s">
        <v>6</v>
      </c>
      <c r="E644" s="2" t="s">
        <v>17</v>
      </c>
      <c r="F644" s="2" t="s">
        <v>14</v>
      </c>
      <c r="G644" s="3">
        <v>55.67</v>
      </c>
      <c r="H644" s="5">
        <v>2</v>
      </c>
      <c r="I644" s="3">
        <v>5.57</v>
      </c>
      <c r="J644" s="3">
        <v>116.91</v>
      </c>
      <c r="K644" s="1">
        <v>43551</v>
      </c>
      <c r="L644" s="5">
        <f>YEAR(sales[[#This Row],[date]])</f>
        <v>2019</v>
      </c>
      <c r="M644" s="5" t="str">
        <f>TEXT(sales[[#This Row],[date]], "MMM")</f>
        <v>Mar</v>
      </c>
      <c r="N644" s="5" t="str">
        <f>TEXT(sales[[#This Row],[date]], "ddd")</f>
        <v>Wed</v>
      </c>
      <c r="O644" s="6">
        <v>0.63055555555555554</v>
      </c>
      <c r="P644" s="2" t="s">
        <v>9</v>
      </c>
      <c r="Q644" s="3">
        <v>111.34</v>
      </c>
      <c r="R644" s="7">
        <v>4.7600000000000003E-2</v>
      </c>
      <c r="S644" s="3">
        <v>5.57</v>
      </c>
      <c r="T644" s="4">
        <v>6</v>
      </c>
      <c r="U644" s="3">
        <f>sales[[#This Row],[total]]-sales[[#This Row],[cogs]]</f>
        <v>5.5699999999999932</v>
      </c>
    </row>
    <row r="645" spans="1:21" x14ac:dyDescent="0.3">
      <c r="A645" s="2" t="s">
        <v>665</v>
      </c>
      <c r="B645" s="2" t="s">
        <v>11</v>
      </c>
      <c r="C645" s="2" t="s">
        <v>12</v>
      </c>
      <c r="D645" s="2" t="s">
        <v>6</v>
      </c>
      <c r="E645" s="2" t="s">
        <v>7</v>
      </c>
      <c r="F645" s="2" t="s">
        <v>30</v>
      </c>
      <c r="G645" s="3">
        <v>72.52</v>
      </c>
      <c r="H645" s="5">
        <v>8</v>
      </c>
      <c r="I645" s="3">
        <v>29.01</v>
      </c>
      <c r="J645" s="3">
        <v>609.16999999999996</v>
      </c>
      <c r="K645" s="1">
        <v>43554</v>
      </c>
      <c r="L645" s="5">
        <f>YEAR(sales[[#This Row],[date]])</f>
        <v>2019</v>
      </c>
      <c r="M645" s="5" t="str">
        <f>TEXT(sales[[#This Row],[date]], "MMM")</f>
        <v>Mar</v>
      </c>
      <c r="N645" s="5" t="str">
        <f>TEXT(sales[[#This Row],[date]], "ddd")</f>
        <v>Sat</v>
      </c>
      <c r="O645" s="6">
        <v>0.80972222222222223</v>
      </c>
      <c r="P645" s="2" t="s">
        <v>19</v>
      </c>
      <c r="Q645" s="3">
        <v>580.16</v>
      </c>
      <c r="R645" s="7">
        <v>4.7600000000000003E-2</v>
      </c>
      <c r="S645" s="3">
        <v>29.01</v>
      </c>
      <c r="T645" s="4">
        <v>4</v>
      </c>
      <c r="U645" s="3">
        <f>sales[[#This Row],[total]]-sales[[#This Row],[cogs]]</f>
        <v>29.009999999999991</v>
      </c>
    </row>
    <row r="646" spans="1:21" x14ac:dyDescent="0.3">
      <c r="A646" s="2" t="s">
        <v>666</v>
      </c>
      <c r="B646" s="2" t="s">
        <v>11</v>
      </c>
      <c r="C646" s="2" t="s">
        <v>12</v>
      </c>
      <c r="D646" s="2" t="s">
        <v>6</v>
      </c>
      <c r="E646" s="2" t="s">
        <v>17</v>
      </c>
      <c r="F646" s="2" t="s">
        <v>14</v>
      </c>
      <c r="G646" s="3">
        <v>12.05</v>
      </c>
      <c r="H646" s="5">
        <v>5</v>
      </c>
      <c r="I646" s="3">
        <v>3.01</v>
      </c>
      <c r="J646" s="3">
        <v>63.26</v>
      </c>
      <c r="K646" s="1">
        <v>43512</v>
      </c>
      <c r="L646" s="5">
        <f>YEAR(sales[[#This Row],[date]])</f>
        <v>2019</v>
      </c>
      <c r="M646" s="5" t="str">
        <f>TEXT(sales[[#This Row],[date]], "MMM")</f>
        <v>Feb</v>
      </c>
      <c r="N646" s="5" t="str">
        <f>TEXT(sales[[#This Row],[date]], "ddd")</f>
        <v>Sat</v>
      </c>
      <c r="O646" s="6">
        <v>0.66180555555555554</v>
      </c>
      <c r="P646" s="2" t="s">
        <v>9</v>
      </c>
      <c r="Q646" s="3">
        <v>60.25</v>
      </c>
      <c r="R646" s="7">
        <v>4.7600000000000003E-2</v>
      </c>
      <c r="S646" s="3">
        <v>3.01</v>
      </c>
      <c r="T646" s="4">
        <v>5.5</v>
      </c>
      <c r="U646" s="3">
        <f>sales[[#This Row],[total]]-sales[[#This Row],[cogs]]</f>
        <v>3.009999999999998</v>
      </c>
    </row>
    <row r="647" spans="1:21" x14ac:dyDescent="0.3">
      <c r="A647" s="2" t="s">
        <v>667</v>
      </c>
      <c r="B647" s="2" t="s">
        <v>4</v>
      </c>
      <c r="C647" s="2" t="s">
        <v>5</v>
      </c>
      <c r="D647" s="2" t="s">
        <v>6</v>
      </c>
      <c r="E647" s="2" t="s">
        <v>17</v>
      </c>
      <c r="F647" s="2" t="s">
        <v>18</v>
      </c>
      <c r="G647" s="3">
        <v>19.36</v>
      </c>
      <c r="H647" s="5">
        <v>9</v>
      </c>
      <c r="I647" s="3">
        <v>8.7100000000000009</v>
      </c>
      <c r="J647" s="3">
        <v>182.95</v>
      </c>
      <c r="K647" s="1">
        <v>43483</v>
      </c>
      <c r="L647" s="5">
        <f>YEAR(sales[[#This Row],[date]])</f>
        <v>2019</v>
      </c>
      <c r="M647" s="5" t="str">
        <f>TEXT(sales[[#This Row],[date]], "MMM")</f>
        <v>Jan</v>
      </c>
      <c r="N647" s="5" t="str">
        <f>TEXT(sales[[#This Row],[date]], "ddd")</f>
        <v>Fri</v>
      </c>
      <c r="O647" s="6">
        <v>0.77986111111111112</v>
      </c>
      <c r="P647" s="2" t="s">
        <v>9</v>
      </c>
      <c r="Q647" s="3">
        <v>174.24</v>
      </c>
      <c r="R647" s="7">
        <v>4.7600000000000003E-2</v>
      </c>
      <c r="S647" s="3">
        <v>8.7100000000000009</v>
      </c>
      <c r="T647" s="4">
        <v>8.6999999999999993</v>
      </c>
      <c r="U647" s="3">
        <f>sales[[#This Row],[total]]-sales[[#This Row],[cogs]]</f>
        <v>8.7099999999999795</v>
      </c>
    </row>
    <row r="648" spans="1:21" x14ac:dyDescent="0.3">
      <c r="A648" s="2" t="s">
        <v>668</v>
      </c>
      <c r="B648" s="2" t="s">
        <v>11</v>
      </c>
      <c r="C648" s="2" t="s">
        <v>12</v>
      </c>
      <c r="D648" s="2" t="s">
        <v>13</v>
      </c>
      <c r="E648" s="2" t="s">
        <v>17</v>
      </c>
      <c r="F648" s="2" t="s">
        <v>8</v>
      </c>
      <c r="G648" s="3">
        <v>70.209999999999994</v>
      </c>
      <c r="H648" s="5">
        <v>6</v>
      </c>
      <c r="I648" s="3">
        <v>21.06</v>
      </c>
      <c r="J648" s="3">
        <v>442.32</v>
      </c>
      <c r="K648" s="1">
        <v>43554</v>
      </c>
      <c r="L648" s="5">
        <f>YEAR(sales[[#This Row],[date]])</f>
        <v>2019</v>
      </c>
      <c r="M648" s="5" t="str">
        <f>TEXT(sales[[#This Row],[date]], "MMM")</f>
        <v>Mar</v>
      </c>
      <c r="N648" s="5" t="str">
        <f>TEXT(sales[[#This Row],[date]], "ddd")</f>
        <v>Sat</v>
      </c>
      <c r="O648" s="6">
        <v>0.62361111111111112</v>
      </c>
      <c r="P648" s="2" t="s">
        <v>15</v>
      </c>
      <c r="Q648" s="3">
        <v>421.26</v>
      </c>
      <c r="R648" s="7">
        <v>4.7600000000000003E-2</v>
      </c>
      <c r="S648" s="3">
        <v>21.06</v>
      </c>
      <c r="T648" s="4">
        <v>7.4</v>
      </c>
      <c r="U648" s="3">
        <f>sales[[#This Row],[total]]-sales[[#This Row],[cogs]]</f>
        <v>21.060000000000002</v>
      </c>
    </row>
    <row r="649" spans="1:21" x14ac:dyDescent="0.3">
      <c r="A649" s="2" t="s">
        <v>669</v>
      </c>
      <c r="B649" s="2" t="s">
        <v>28</v>
      </c>
      <c r="C649" s="2" t="s">
        <v>29</v>
      </c>
      <c r="D649" s="2" t="s">
        <v>6</v>
      </c>
      <c r="E649" s="2" t="s">
        <v>17</v>
      </c>
      <c r="F649" s="2" t="s">
        <v>32</v>
      </c>
      <c r="G649" s="3">
        <v>33.630000000000003</v>
      </c>
      <c r="H649" s="5">
        <v>1</v>
      </c>
      <c r="I649" s="3">
        <v>1.68</v>
      </c>
      <c r="J649" s="3">
        <v>35.31</v>
      </c>
      <c r="K649" s="1">
        <v>43544</v>
      </c>
      <c r="L649" s="5">
        <f>YEAR(sales[[#This Row],[date]])</f>
        <v>2019</v>
      </c>
      <c r="M649" s="5" t="str">
        <f>TEXT(sales[[#This Row],[date]], "MMM")</f>
        <v>Mar</v>
      </c>
      <c r="N649" s="5" t="str">
        <f>TEXT(sales[[#This Row],[date]], "ddd")</f>
        <v>Wed</v>
      </c>
      <c r="O649" s="6">
        <v>0.82986111111111116</v>
      </c>
      <c r="P649" s="2" t="s">
        <v>15</v>
      </c>
      <c r="Q649" s="3">
        <v>33.630000000000003</v>
      </c>
      <c r="R649" s="7">
        <v>4.7600000000000003E-2</v>
      </c>
      <c r="S649" s="3">
        <v>1.68</v>
      </c>
      <c r="T649" s="4">
        <v>5.6</v>
      </c>
      <c r="U649" s="3">
        <f>sales[[#This Row],[total]]-sales[[#This Row],[cogs]]</f>
        <v>1.6799999999999997</v>
      </c>
    </row>
    <row r="650" spans="1:21" x14ac:dyDescent="0.3">
      <c r="A650" s="2" t="s">
        <v>670</v>
      </c>
      <c r="B650" s="2" t="s">
        <v>11</v>
      </c>
      <c r="C650" s="2" t="s">
        <v>12</v>
      </c>
      <c r="D650" s="2" t="s">
        <v>6</v>
      </c>
      <c r="E650" s="2" t="s">
        <v>7</v>
      </c>
      <c r="F650" s="2" t="s">
        <v>22</v>
      </c>
      <c r="G650" s="3">
        <v>15.49</v>
      </c>
      <c r="H650" s="5">
        <v>2</v>
      </c>
      <c r="I650" s="3">
        <v>1.55</v>
      </c>
      <c r="J650" s="3">
        <v>32.53</v>
      </c>
      <c r="K650" s="1">
        <v>43481</v>
      </c>
      <c r="L650" s="5">
        <f>YEAR(sales[[#This Row],[date]])</f>
        <v>2019</v>
      </c>
      <c r="M650" s="5" t="str">
        <f>TEXT(sales[[#This Row],[date]], "MMM")</f>
        <v>Jan</v>
      </c>
      <c r="N650" s="5" t="str">
        <f>TEXT(sales[[#This Row],[date]], "ddd")</f>
        <v>Wed</v>
      </c>
      <c r="O650" s="6">
        <v>0.63194444444444442</v>
      </c>
      <c r="P650" s="2" t="s">
        <v>15</v>
      </c>
      <c r="Q650" s="3">
        <v>30.98</v>
      </c>
      <c r="R650" s="7">
        <v>4.7600000000000003E-2</v>
      </c>
      <c r="S650" s="3">
        <v>1.55</v>
      </c>
      <c r="T650" s="4">
        <v>6.3</v>
      </c>
      <c r="U650" s="3">
        <f>sales[[#This Row],[total]]-sales[[#This Row],[cogs]]</f>
        <v>1.5500000000000007</v>
      </c>
    </row>
    <row r="651" spans="1:21" x14ac:dyDescent="0.3">
      <c r="A651" s="2" t="s">
        <v>671</v>
      </c>
      <c r="B651" s="2" t="s">
        <v>11</v>
      </c>
      <c r="C651" s="2" t="s">
        <v>12</v>
      </c>
      <c r="D651" s="2" t="s">
        <v>13</v>
      </c>
      <c r="E651" s="2" t="s">
        <v>17</v>
      </c>
      <c r="F651" s="2" t="s">
        <v>14</v>
      </c>
      <c r="G651" s="3">
        <v>24.74</v>
      </c>
      <c r="H651" s="5">
        <v>10</v>
      </c>
      <c r="I651" s="3">
        <v>12.37</v>
      </c>
      <c r="J651" s="3">
        <v>259.77</v>
      </c>
      <c r="K651" s="1">
        <v>43520</v>
      </c>
      <c r="L651" s="5">
        <f>YEAR(sales[[#This Row],[date]])</f>
        <v>2019</v>
      </c>
      <c r="M651" s="5" t="str">
        <f>TEXT(sales[[#This Row],[date]], "MMM")</f>
        <v>Feb</v>
      </c>
      <c r="N651" s="5" t="str">
        <f>TEXT(sales[[#This Row],[date]], "ddd")</f>
        <v>Sun</v>
      </c>
      <c r="O651" s="6">
        <v>0.69722222222222219</v>
      </c>
      <c r="P651" s="2" t="s">
        <v>15</v>
      </c>
      <c r="Q651" s="3">
        <v>247.4</v>
      </c>
      <c r="R651" s="7">
        <v>4.7600000000000003E-2</v>
      </c>
      <c r="S651" s="3">
        <v>12.37</v>
      </c>
      <c r="T651" s="4">
        <v>7.1</v>
      </c>
      <c r="U651" s="3">
        <f>sales[[#This Row],[total]]-sales[[#This Row],[cogs]]</f>
        <v>12.369999999999976</v>
      </c>
    </row>
    <row r="652" spans="1:21" x14ac:dyDescent="0.3">
      <c r="A652" s="2" t="s">
        <v>672</v>
      </c>
      <c r="B652" s="2" t="s">
        <v>28</v>
      </c>
      <c r="C652" s="2" t="s">
        <v>29</v>
      </c>
      <c r="D652" s="2" t="s">
        <v>13</v>
      </c>
      <c r="E652" s="2" t="s">
        <v>17</v>
      </c>
      <c r="F652" s="2" t="s">
        <v>14</v>
      </c>
      <c r="G652" s="3">
        <v>75.66</v>
      </c>
      <c r="H652" s="5">
        <v>5</v>
      </c>
      <c r="I652" s="3">
        <v>18.920000000000002</v>
      </c>
      <c r="J652" s="3">
        <v>397.22</v>
      </c>
      <c r="K652" s="1">
        <v>43480</v>
      </c>
      <c r="L652" s="5">
        <f>YEAR(sales[[#This Row],[date]])</f>
        <v>2019</v>
      </c>
      <c r="M652" s="5" t="str">
        <f>TEXT(sales[[#This Row],[date]], "MMM")</f>
        <v>Jan</v>
      </c>
      <c r="N652" s="5" t="str">
        <f>TEXT(sales[[#This Row],[date]], "ddd")</f>
        <v>Tue</v>
      </c>
      <c r="O652" s="6">
        <v>0.76527777777777772</v>
      </c>
      <c r="P652" s="2" t="s">
        <v>9</v>
      </c>
      <c r="Q652" s="3">
        <v>378.3</v>
      </c>
      <c r="R652" s="7">
        <v>4.7600000000000003E-2</v>
      </c>
      <c r="S652" s="3">
        <v>18.920000000000002</v>
      </c>
      <c r="T652" s="4">
        <v>7.8</v>
      </c>
      <c r="U652" s="3">
        <f>sales[[#This Row],[total]]-sales[[#This Row],[cogs]]</f>
        <v>18.920000000000016</v>
      </c>
    </row>
    <row r="653" spans="1:21" x14ac:dyDescent="0.3">
      <c r="A653" s="2" t="s">
        <v>673</v>
      </c>
      <c r="B653" s="2" t="s">
        <v>28</v>
      </c>
      <c r="C653" s="2" t="s">
        <v>29</v>
      </c>
      <c r="D653" s="2" t="s">
        <v>13</v>
      </c>
      <c r="E653" s="2" t="s">
        <v>7</v>
      </c>
      <c r="F653" s="2" t="s">
        <v>8</v>
      </c>
      <c r="G653" s="3">
        <v>55.81</v>
      </c>
      <c r="H653" s="5">
        <v>6</v>
      </c>
      <c r="I653" s="3">
        <v>16.739999999999998</v>
      </c>
      <c r="J653" s="3">
        <v>351.6</v>
      </c>
      <c r="K653" s="1">
        <v>43487</v>
      </c>
      <c r="L653" s="5">
        <f>YEAR(sales[[#This Row],[date]])</f>
        <v>2019</v>
      </c>
      <c r="M653" s="5" t="str">
        <f>TEXT(sales[[#This Row],[date]], "MMM")</f>
        <v>Jan</v>
      </c>
      <c r="N653" s="5" t="str">
        <f>TEXT(sales[[#This Row],[date]], "ddd")</f>
        <v>Tue</v>
      </c>
      <c r="O653" s="6">
        <v>0.49444444444444446</v>
      </c>
      <c r="P653" s="2" t="s">
        <v>15</v>
      </c>
      <c r="Q653" s="3">
        <v>334.86</v>
      </c>
      <c r="R653" s="7">
        <v>4.7600000000000003E-2</v>
      </c>
      <c r="S653" s="3">
        <v>16.739999999999998</v>
      </c>
      <c r="T653" s="4">
        <v>9.9</v>
      </c>
      <c r="U653" s="3">
        <f>sales[[#This Row],[total]]-sales[[#This Row],[cogs]]</f>
        <v>16.740000000000009</v>
      </c>
    </row>
    <row r="654" spans="1:21" x14ac:dyDescent="0.3">
      <c r="A654" s="2" t="s">
        <v>674</v>
      </c>
      <c r="B654" s="2" t="s">
        <v>4</v>
      </c>
      <c r="C654" s="2" t="s">
        <v>5</v>
      </c>
      <c r="D654" s="2" t="s">
        <v>6</v>
      </c>
      <c r="E654" s="2" t="s">
        <v>17</v>
      </c>
      <c r="F654" s="2" t="s">
        <v>18</v>
      </c>
      <c r="G654" s="3">
        <v>72.78</v>
      </c>
      <c r="H654" s="5">
        <v>10</v>
      </c>
      <c r="I654" s="3">
        <v>36.39</v>
      </c>
      <c r="J654" s="3">
        <v>764.19</v>
      </c>
      <c r="K654" s="1">
        <v>43499</v>
      </c>
      <c r="L654" s="5">
        <f>YEAR(sales[[#This Row],[date]])</f>
        <v>2019</v>
      </c>
      <c r="M654" s="5" t="str">
        <f>TEXT(sales[[#This Row],[date]], "MMM")</f>
        <v>Feb</v>
      </c>
      <c r="N654" s="5" t="str">
        <f>TEXT(sales[[#This Row],[date]], "ddd")</f>
        <v>Sun</v>
      </c>
      <c r="O654" s="6">
        <v>0.72499999999999998</v>
      </c>
      <c r="P654" s="2" t="s">
        <v>15</v>
      </c>
      <c r="Q654" s="3">
        <v>727.8</v>
      </c>
      <c r="R654" s="7">
        <v>4.7600000000000003E-2</v>
      </c>
      <c r="S654" s="3">
        <v>36.39</v>
      </c>
      <c r="T654" s="4">
        <v>7.3</v>
      </c>
      <c r="U654" s="3">
        <f>sales[[#This Row],[total]]-sales[[#This Row],[cogs]]</f>
        <v>36.3900000000001</v>
      </c>
    </row>
    <row r="655" spans="1:21" x14ac:dyDescent="0.3">
      <c r="A655" s="2" t="s">
        <v>675</v>
      </c>
      <c r="B655" s="2" t="s">
        <v>28</v>
      </c>
      <c r="C655" s="2" t="s">
        <v>29</v>
      </c>
      <c r="D655" s="2" t="s">
        <v>6</v>
      </c>
      <c r="E655" s="2" t="s">
        <v>17</v>
      </c>
      <c r="F655" s="2" t="s">
        <v>22</v>
      </c>
      <c r="G655" s="3">
        <v>37.32</v>
      </c>
      <c r="H655" s="5">
        <v>9</v>
      </c>
      <c r="I655" s="3">
        <v>16.79</v>
      </c>
      <c r="J655" s="3">
        <v>352.67</v>
      </c>
      <c r="K655" s="1">
        <v>43530</v>
      </c>
      <c r="L655" s="5">
        <f>YEAR(sales[[#This Row],[date]])</f>
        <v>2019</v>
      </c>
      <c r="M655" s="5" t="str">
        <f>TEXT(sales[[#This Row],[date]], "MMM")</f>
        <v>Mar</v>
      </c>
      <c r="N655" s="5" t="str">
        <f>TEXT(sales[[#This Row],[date]], "ddd")</f>
        <v>Wed</v>
      </c>
      <c r="O655" s="6">
        <v>0.64652777777777781</v>
      </c>
      <c r="P655" s="2" t="s">
        <v>9</v>
      </c>
      <c r="Q655" s="3">
        <v>335.88</v>
      </c>
      <c r="R655" s="7">
        <v>4.7600000000000003E-2</v>
      </c>
      <c r="S655" s="3">
        <v>16.79</v>
      </c>
      <c r="T655" s="4">
        <v>5.0999999999999996</v>
      </c>
      <c r="U655" s="3">
        <f>sales[[#This Row],[total]]-sales[[#This Row],[cogs]]</f>
        <v>16.79000000000002</v>
      </c>
    </row>
    <row r="656" spans="1:21" x14ac:dyDescent="0.3">
      <c r="A656" s="2" t="s">
        <v>676</v>
      </c>
      <c r="B656" s="2" t="s">
        <v>28</v>
      </c>
      <c r="C656" s="2" t="s">
        <v>29</v>
      </c>
      <c r="D656" s="2" t="s">
        <v>6</v>
      </c>
      <c r="E656" s="2" t="s">
        <v>17</v>
      </c>
      <c r="F656" s="2" t="s">
        <v>32</v>
      </c>
      <c r="G656" s="3">
        <v>60.18</v>
      </c>
      <c r="H656" s="5">
        <v>4</v>
      </c>
      <c r="I656" s="3">
        <v>12.04</v>
      </c>
      <c r="J656" s="3">
        <v>252.76</v>
      </c>
      <c r="K656" s="1">
        <v>43512</v>
      </c>
      <c r="L656" s="5">
        <f>YEAR(sales[[#This Row],[date]])</f>
        <v>2019</v>
      </c>
      <c r="M656" s="5" t="str">
        <f>TEXT(sales[[#This Row],[date]], "MMM")</f>
        <v>Feb</v>
      </c>
      <c r="N656" s="5" t="str">
        <f>TEXT(sales[[#This Row],[date]], "ddd")</f>
        <v>Sat</v>
      </c>
      <c r="O656" s="6">
        <v>0.75277777777777777</v>
      </c>
      <c r="P656" s="2" t="s">
        <v>19</v>
      </c>
      <c r="Q656" s="3">
        <v>240.72</v>
      </c>
      <c r="R656" s="7">
        <v>4.7600000000000003E-2</v>
      </c>
      <c r="S656" s="3">
        <v>12.04</v>
      </c>
      <c r="T656" s="4">
        <v>9.4</v>
      </c>
      <c r="U656" s="3">
        <f>sales[[#This Row],[total]]-sales[[#This Row],[cogs]]</f>
        <v>12.039999999999992</v>
      </c>
    </row>
    <row r="657" spans="1:21" x14ac:dyDescent="0.3">
      <c r="A657" s="2" t="s">
        <v>677</v>
      </c>
      <c r="B657" s="2" t="s">
        <v>4</v>
      </c>
      <c r="C657" s="2" t="s">
        <v>5</v>
      </c>
      <c r="D657" s="2" t="s">
        <v>13</v>
      </c>
      <c r="E657" s="2" t="s">
        <v>7</v>
      </c>
      <c r="F657" s="2" t="s">
        <v>14</v>
      </c>
      <c r="G657" s="3">
        <v>15.69</v>
      </c>
      <c r="H657" s="5">
        <v>3</v>
      </c>
      <c r="I657" s="3">
        <v>2.35</v>
      </c>
      <c r="J657" s="3">
        <v>49.42</v>
      </c>
      <c r="K657" s="1">
        <v>43538</v>
      </c>
      <c r="L657" s="5">
        <f>YEAR(sales[[#This Row],[date]])</f>
        <v>2019</v>
      </c>
      <c r="M657" s="5" t="str">
        <f>TEXT(sales[[#This Row],[date]], "MMM")</f>
        <v>Mar</v>
      </c>
      <c r="N657" s="5" t="str">
        <f>TEXT(sales[[#This Row],[date]], "ddd")</f>
        <v>Thu</v>
      </c>
      <c r="O657" s="6">
        <v>0.59236111111111112</v>
      </c>
      <c r="P657" s="2" t="s">
        <v>19</v>
      </c>
      <c r="Q657" s="3">
        <v>47.07</v>
      </c>
      <c r="R657" s="7">
        <v>4.7600000000000003E-2</v>
      </c>
      <c r="S657" s="3">
        <v>2.35</v>
      </c>
      <c r="T657" s="4">
        <v>5.8</v>
      </c>
      <c r="U657" s="3">
        <f>sales[[#This Row],[total]]-sales[[#This Row],[cogs]]</f>
        <v>2.3500000000000014</v>
      </c>
    </row>
    <row r="658" spans="1:21" x14ac:dyDescent="0.3">
      <c r="A658" s="2" t="s">
        <v>678</v>
      </c>
      <c r="B658" s="2" t="s">
        <v>11</v>
      </c>
      <c r="C658" s="2" t="s">
        <v>12</v>
      </c>
      <c r="D658" s="2" t="s">
        <v>13</v>
      </c>
      <c r="E658" s="2" t="s">
        <v>7</v>
      </c>
      <c r="F658" s="2" t="s">
        <v>14</v>
      </c>
      <c r="G658" s="3">
        <v>99.69</v>
      </c>
      <c r="H658" s="5">
        <v>1</v>
      </c>
      <c r="I658" s="3">
        <v>4.9800000000000004</v>
      </c>
      <c r="J658" s="3">
        <v>104.67</v>
      </c>
      <c r="K658" s="1">
        <v>43523</v>
      </c>
      <c r="L658" s="5">
        <f>YEAR(sales[[#This Row],[date]])</f>
        <v>2019</v>
      </c>
      <c r="M658" s="5" t="str">
        <f>TEXT(sales[[#This Row],[date]], "MMM")</f>
        <v>Feb</v>
      </c>
      <c r="N658" s="5" t="str">
        <f>TEXT(sales[[#This Row],[date]], "ddd")</f>
        <v>Wed</v>
      </c>
      <c r="O658" s="6">
        <v>0.43263888888888891</v>
      </c>
      <c r="P658" s="2" t="s">
        <v>19</v>
      </c>
      <c r="Q658" s="3">
        <v>99.69</v>
      </c>
      <c r="R658" s="7">
        <v>4.7600000000000003E-2</v>
      </c>
      <c r="S658" s="3">
        <v>4.9800000000000004</v>
      </c>
      <c r="T658" s="4">
        <v>8</v>
      </c>
      <c r="U658" s="3">
        <f>sales[[#This Row],[total]]-sales[[#This Row],[cogs]]</f>
        <v>4.980000000000004</v>
      </c>
    </row>
    <row r="659" spans="1:21" x14ac:dyDescent="0.3">
      <c r="A659" s="2" t="s">
        <v>679</v>
      </c>
      <c r="B659" s="2" t="s">
        <v>4</v>
      </c>
      <c r="C659" s="2" t="s">
        <v>5</v>
      </c>
      <c r="D659" s="2" t="s">
        <v>6</v>
      </c>
      <c r="E659" s="2" t="s">
        <v>7</v>
      </c>
      <c r="F659" s="2" t="s">
        <v>32</v>
      </c>
      <c r="G659" s="3">
        <v>88.15</v>
      </c>
      <c r="H659" s="5">
        <v>3</v>
      </c>
      <c r="I659" s="3">
        <v>13.22</v>
      </c>
      <c r="J659" s="3">
        <v>277.67</v>
      </c>
      <c r="K659" s="1">
        <v>43483</v>
      </c>
      <c r="L659" s="5">
        <f>YEAR(sales[[#This Row],[date]])</f>
        <v>2019</v>
      </c>
      <c r="M659" s="5" t="str">
        <f>TEXT(sales[[#This Row],[date]], "MMM")</f>
        <v>Jan</v>
      </c>
      <c r="N659" s="5" t="str">
        <f>TEXT(sales[[#This Row],[date]], "ddd")</f>
        <v>Fri</v>
      </c>
      <c r="O659" s="6">
        <v>0.42430555555555555</v>
      </c>
      <c r="P659" s="2" t="s">
        <v>9</v>
      </c>
      <c r="Q659" s="3">
        <v>264.45</v>
      </c>
      <c r="R659" s="7">
        <v>4.7600000000000003E-2</v>
      </c>
      <c r="S659" s="3">
        <v>13.22</v>
      </c>
      <c r="T659" s="4">
        <v>7.9</v>
      </c>
      <c r="U659" s="3">
        <f>sales[[#This Row],[total]]-sales[[#This Row],[cogs]]</f>
        <v>13.220000000000027</v>
      </c>
    </row>
    <row r="660" spans="1:21" x14ac:dyDescent="0.3">
      <c r="A660" s="2" t="s">
        <v>680</v>
      </c>
      <c r="B660" s="2" t="s">
        <v>4</v>
      </c>
      <c r="C660" s="2" t="s">
        <v>5</v>
      </c>
      <c r="D660" s="2" t="s">
        <v>6</v>
      </c>
      <c r="E660" s="2" t="s">
        <v>7</v>
      </c>
      <c r="F660" s="2" t="s">
        <v>22</v>
      </c>
      <c r="G660" s="3">
        <v>27.93</v>
      </c>
      <c r="H660" s="5">
        <v>5</v>
      </c>
      <c r="I660" s="3">
        <v>6.98</v>
      </c>
      <c r="J660" s="3">
        <v>146.63</v>
      </c>
      <c r="K660" s="1">
        <v>43494</v>
      </c>
      <c r="L660" s="5">
        <f>YEAR(sales[[#This Row],[date]])</f>
        <v>2019</v>
      </c>
      <c r="M660" s="5" t="str">
        <f>TEXT(sales[[#This Row],[date]], "MMM")</f>
        <v>Jan</v>
      </c>
      <c r="N660" s="5" t="str">
        <f>TEXT(sales[[#This Row],[date]], "ddd")</f>
        <v>Tue</v>
      </c>
      <c r="O660" s="6">
        <v>0.65833333333333333</v>
      </c>
      <c r="P660" s="2" t="s">
        <v>15</v>
      </c>
      <c r="Q660" s="3">
        <v>139.65</v>
      </c>
      <c r="R660" s="7">
        <v>4.7600000000000003E-2</v>
      </c>
      <c r="S660" s="3">
        <v>6.98</v>
      </c>
      <c r="T660" s="4">
        <v>5.9</v>
      </c>
      <c r="U660" s="3">
        <f>sales[[#This Row],[total]]-sales[[#This Row],[cogs]]</f>
        <v>6.9799999999999898</v>
      </c>
    </row>
    <row r="661" spans="1:21" x14ac:dyDescent="0.3">
      <c r="A661" s="2" t="s">
        <v>681</v>
      </c>
      <c r="B661" s="2" t="s">
        <v>4</v>
      </c>
      <c r="C661" s="2" t="s">
        <v>5</v>
      </c>
      <c r="D661" s="2" t="s">
        <v>6</v>
      </c>
      <c r="E661" s="2" t="s">
        <v>17</v>
      </c>
      <c r="F661" s="2" t="s">
        <v>32</v>
      </c>
      <c r="G661" s="3">
        <v>55.45</v>
      </c>
      <c r="H661" s="5">
        <v>1</v>
      </c>
      <c r="I661" s="3">
        <v>2.77</v>
      </c>
      <c r="J661" s="3">
        <v>58.22</v>
      </c>
      <c r="K661" s="1">
        <v>43522</v>
      </c>
      <c r="L661" s="5">
        <f>YEAR(sales[[#This Row],[date]])</f>
        <v>2019</v>
      </c>
      <c r="M661" s="5" t="str">
        <f>TEXT(sales[[#This Row],[date]], "MMM")</f>
        <v>Feb</v>
      </c>
      <c r="N661" s="5" t="str">
        <f>TEXT(sales[[#This Row],[date]], "ddd")</f>
        <v>Tue</v>
      </c>
      <c r="O661" s="6">
        <v>0.74027777777777781</v>
      </c>
      <c r="P661" s="2" t="s">
        <v>19</v>
      </c>
      <c r="Q661" s="3">
        <v>55.45</v>
      </c>
      <c r="R661" s="7">
        <v>4.7600000000000003E-2</v>
      </c>
      <c r="S661" s="3">
        <v>2.77</v>
      </c>
      <c r="T661" s="4">
        <v>4.9000000000000004</v>
      </c>
      <c r="U661" s="3">
        <f>sales[[#This Row],[total]]-sales[[#This Row],[cogs]]</f>
        <v>2.769999999999996</v>
      </c>
    </row>
    <row r="662" spans="1:21" x14ac:dyDescent="0.3">
      <c r="A662" s="2" t="s">
        <v>682</v>
      </c>
      <c r="B662" s="2" t="s">
        <v>28</v>
      </c>
      <c r="C662" s="2" t="s">
        <v>29</v>
      </c>
      <c r="D662" s="2" t="s">
        <v>13</v>
      </c>
      <c r="E662" s="2" t="s">
        <v>7</v>
      </c>
      <c r="F662" s="2" t="s">
        <v>22</v>
      </c>
      <c r="G662" s="3">
        <v>42.97</v>
      </c>
      <c r="H662" s="5">
        <v>3</v>
      </c>
      <c r="I662" s="3">
        <v>6.45</v>
      </c>
      <c r="J662" s="3">
        <v>135.36000000000001</v>
      </c>
      <c r="K662" s="1">
        <v>43499</v>
      </c>
      <c r="L662" s="5">
        <f>YEAR(sales[[#This Row],[date]])</f>
        <v>2019</v>
      </c>
      <c r="M662" s="5" t="str">
        <f>TEXT(sales[[#This Row],[date]], "MMM")</f>
        <v>Feb</v>
      </c>
      <c r="N662" s="5" t="str">
        <f>TEXT(sales[[#This Row],[date]], "ddd")</f>
        <v>Sun</v>
      </c>
      <c r="O662" s="6">
        <v>0.49027777777777776</v>
      </c>
      <c r="P662" s="2" t="s">
        <v>15</v>
      </c>
      <c r="Q662" s="3">
        <v>128.91</v>
      </c>
      <c r="R662" s="7">
        <v>4.7600000000000003E-2</v>
      </c>
      <c r="S662" s="3">
        <v>6.45</v>
      </c>
      <c r="T662" s="4">
        <v>9.3000000000000007</v>
      </c>
      <c r="U662" s="3">
        <f>sales[[#This Row],[total]]-sales[[#This Row],[cogs]]</f>
        <v>6.4500000000000171</v>
      </c>
    </row>
    <row r="663" spans="1:21" x14ac:dyDescent="0.3">
      <c r="A663" s="2" t="s">
        <v>683</v>
      </c>
      <c r="B663" s="2" t="s">
        <v>11</v>
      </c>
      <c r="C663" s="2" t="s">
        <v>12</v>
      </c>
      <c r="D663" s="2" t="s">
        <v>6</v>
      </c>
      <c r="E663" s="2" t="s">
        <v>17</v>
      </c>
      <c r="F663" s="2" t="s">
        <v>22</v>
      </c>
      <c r="G663" s="3">
        <v>17.14</v>
      </c>
      <c r="H663" s="5">
        <v>7</v>
      </c>
      <c r="I663" s="3">
        <v>6</v>
      </c>
      <c r="J663" s="3">
        <v>125.98</v>
      </c>
      <c r="K663" s="1">
        <v>43481</v>
      </c>
      <c r="L663" s="5">
        <f>YEAR(sales[[#This Row],[date]])</f>
        <v>2019</v>
      </c>
      <c r="M663" s="5" t="str">
        <f>TEXT(sales[[#This Row],[date]], "MMM")</f>
        <v>Jan</v>
      </c>
      <c r="N663" s="5" t="str">
        <f>TEXT(sales[[#This Row],[date]], "ddd")</f>
        <v>Wed</v>
      </c>
      <c r="O663" s="6">
        <v>0.50486111111111109</v>
      </c>
      <c r="P663" s="2" t="s">
        <v>19</v>
      </c>
      <c r="Q663" s="3">
        <v>119.98</v>
      </c>
      <c r="R663" s="7">
        <v>4.7600000000000003E-2</v>
      </c>
      <c r="S663" s="3">
        <v>6</v>
      </c>
      <c r="T663" s="4">
        <v>7.9</v>
      </c>
      <c r="U663" s="3">
        <f>sales[[#This Row],[total]]-sales[[#This Row],[cogs]]</f>
        <v>6</v>
      </c>
    </row>
    <row r="664" spans="1:21" x14ac:dyDescent="0.3">
      <c r="A664" s="2" t="s">
        <v>684</v>
      </c>
      <c r="B664" s="2" t="s">
        <v>28</v>
      </c>
      <c r="C664" s="2" t="s">
        <v>29</v>
      </c>
      <c r="D664" s="2" t="s">
        <v>6</v>
      </c>
      <c r="E664" s="2" t="s">
        <v>7</v>
      </c>
      <c r="F664" s="2" t="s">
        <v>32</v>
      </c>
      <c r="G664" s="3">
        <v>58.75</v>
      </c>
      <c r="H664" s="5">
        <v>6</v>
      </c>
      <c r="I664" s="3">
        <v>17.63</v>
      </c>
      <c r="J664" s="3">
        <v>370.13</v>
      </c>
      <c r="K664" s="1">
        <v>43548</v>
      </c>
      <c r="L664" s="5">
        <f>YEAR(sales[[#This Row],[date]])</f>
        <v>2019</v>
      </c>
      <c r="M664" s="5" t="str">
        <f>TEXT(sales[[#This Row],[date]], "MMM")</f>
        <v>Mar</v>
      </c>
      <c r="N664" s="5" t="str">
        <f>TEXT(sales[[#This Row],[date]], "ddd")</f>
        <v>Sun</v>
      </c>
      <c r="O664" s="6">
        <v>0.75972222222222219</v>
      </c>
      <c r="P664" s="2" t="s">
        <v>19</v>
      </c>
      <c r="Q664" s="3">
        <v>352.5</v>
      </c>
      <c r="R664" s="7">
        <v>4.7600000000000003E-2</v>
      </c>
      <c r="S664" s="3">
        <v>17.63</v>
      </c>
      <c r="T664" s="4">
        <v>5.9</v>
      </c>
      <c r="U664" s="3">
        <f>sales[[#This Row],[total]]-sales[[#This Row],[cogs]]</f>
        <v>17.629999999999995</v>
      </c>
    </row>
    <row r="665" spans="1:21" x14ac:dyDescent="0.3">
      <c r="A665" s="2" t="s">
        <v>685</v>
      </c>
      <c r="B665" s="2" t="s">
        <v>11</v>
      </c>
      <c r="C665" s="2" t="s">
        <v>12</v>
      </c>
      <c r="D665" s="2" t="s">
        <v>6</v>
      </c>
      <c r="E665" s="2" t="s">
        <v>7</v>
      </c>
      <c r="F665" s="2" t="s">
        <v>30</v>
      </c>
      <c r="G665" s="3">
        <v>87.1</v>
      </c>
      <c r="H665" s="5">
        <v>10</v>
      </c>
      <c r="I665" s="3">
        <v>43.55</v>
      </c>
      <c r="J665" s="3">
        <v>914.55</v>
      </c>
      <c r="K665" s="1">
        <v>43508</v>
      </c>
      <c r="L665" s="5">
        <f>YEAR(sales[[#This Row],[date]])</f>
        <v>2019</v>
      </c>
      <c r="M665" s="5" t="str">
        <f>TEXT(sales[[#This Row],[date]], "MMM")</f>
        <v>Feb</v>
      </c>
      <c r="N665" s="5" t="str">
        <f>TEXT(sales[[#This Row],[date]], "ddd")</f>
        <v>Tue</v>
      </c>
      <c r="O665" s="6">
        <v>0.61458333333333337</v>
      </c>
      <c r="P665" s="2" t="s">
        <v>19</v>
      </c>
      <c r="Q665" s="3">
        <v>871</v>
      </c>
      <c r="R665" s="7">
        <v>4.7600000000000003E-2</v>
      </c>
      <c r="S665" s="3">
        <v>43.55</v>
      </c>
      <c r="T665" s="4">
        <v>9.9</v>
      </c>
      <c r="U665" s="3">
        <f>sales[[#This Row],[total]]-sales[[#This Row],[cogs]]</f>
        <v>43.549999999999955</v>
      </c>
    </row>
    <row r="666" spans="1:21" x14ac:dyDescent="0.3">
      <c r="A666" s="2" t="s">
        <v>686</v>
      </c>
      <c r="B666" s="2" t="s">
        <v>11</v>
      </c>
      <c r="C666" s="2" t="s">
        <v>12</v>
      </c>
      <c r="D666" s="2" t="s">
        <v>13</v>
      </c>
      <c r="E666" s="2" t="s">
        <v>7</v>
      </c>
      <c r="F666" s="2" t="s">
        <v>22</v>
      </c>
      <c r="G666" s="3">
        <v>98.8</v>
      </c>
      <c r="H666" s="5">
        <v>2</v>
      </c>
      <c r="I666" s="3">
        <v>9.8800000000000008</v>
      </c>
      <c r="J666" s="3">
        <v>207.48</v>
      </c>
      <c r="K666" s="1">
        <v>43517</v>
      </c>
      <c r="L666" s="5">
        <f>YEAR(sales[[#This Row],[date]])</f>
        <v>2019</v>
      </c>
      <c r="M666" s="5" t="str">
        <f>TEXT(sales[[#This Row],[date]], "MMM")</f>
        <v>Feb</v>
      </c>
      <c r="N666" s="5" t="str">
        <f>TEXT(sales[[#This Row],[date]], "ddd")</f>
        <v>Thu</v>
      </c>
      <c r="O666" s="6">
        <v>0.48541666666666666</v>
      </c>
      <c r="P666" s="2" t="s">
        <v>15</v>
      </c>
      <c r="Q666" s="3">
        <v>197.6</v>
      </c>
      <c r="R666" s="7">
        <v>4.7600000000000003E-2</v>
      </c>
      <c r="S666" s="3">
        <v>9.8800000000000008</v>
      </c>
      <c r="T666" s="4">
        <v>7.7</v>
      </c>
      <c r="U666" s="3">
        <f>sales[[#This Row],[total]]-sales[[#This Row],[cogs]]</f>
        <v>9.8799999999999955</v>
      </c>
    </row>
    <row r="667" spans="1:21" x14ac:dyDescent="0.3">
      <c r="A667" s="2" t="s">
        <v>687</v>
      </c>
      <c r="B667" s="2" t="s">
        <v>4</v>
      </c>
      <c r="C667" s="2" t="s">
        <v>5</v>
      </c>
      <c r="D667" s="2" t="s">
        <v>13</v>
      </c>
      <c r="E667" s="2" t="s">
        <v>7</v>
      </c>
      <c r="F667" s="2" t="s">
        <v>32</v>
      </c>
      <c r="G667" s="3">
        <v>48.63</v>
      </c>
      <c r="H667" s="5">
        <v>4</v>
      </c>
      <c r="I667" s="3">
        <v>9.73</v>
      </c>
      <c r="J667" s="3">
        <v>204.25</v>
      </c>
      <c r="K667" s="1">
        <v>43500</v>
      </c>
      <c r="L667" s="5">
        <f>YEAR(sales[[#This Row],[date]])</f>
        <v>2019</v>
      </c>
      <c r="M667" s="5" t="str">
        <f>TEXT(sales[[#This Row],[date]], "MMM")</f>
        <v>Feb</v>
      </c>
      <c r="N667" s="5" t="str">
        <f>TEXT(sales[[#This Row],[date]], "ddd")</f>
        <v>Mon</v>
      </c>
      <c r="O667" s="6">
        <v>0.65555555555555556</v>
      </c>
      <c r="P667" s="2" t="s">
        <v>9</v>
      </c>
      <c r="Q667" s="3">
        <v>194.52</v>
      </c>
      <c r="R667" s="7">
        <v>4.7600000000000003E-2</v>
      </c>
      <c r="S667" s="3">
        <v>9.73</v>
      </c>
      <c r="T667" s="4">
        <v>7.6</v>
      </c>
      <c r="U667" s="3">
        <f>sales[[#This Row],[total]]-sales[[#This Row],[cogs]]</f>
        <v>9.7299999999999898</v>
      </c>
    </row>
    <row r="668" spans="1:21" x14ac:dyDescent="0.3">
      <c r="A668" s="2" t="s">
        <v>688</v>
      </c>
      <c r="B668" s="2" t="s">
        <v>28</v>
      </c>
      <c r="C668" s="2" t="s">
        <v>29</v>
      </c>
      <c r="D668" s="2" t="s">
        <v>6</v>
      </c>
      <c r="E668" s="2" t="s">
        <v>17</v>
      </c>
      <c r="F668" s="2" t="s">
        <v>30</v>
      </c>
      <c r="G668" s="3">
        <v>57.74</v>
      </c>
      <c r="H668" s="5">
        <v>3</v>
      </c>
      <c r="I668" s="3">
        <v>8.66</v>
      </c>
      <c r="J668" s="3">
        <v>181.88</v>
      </c>
      <c r="K668" s="1">
        <v>43516</v>
      </c>
      <c r="L668" s="5">
        <f>YEAR(sales[[#This Row],[date]])</f>
        <v>2019</v>
      </c>
      <c r="M668" s="5" t="str">
        <f>TEXT(sales[[#This Row],[date]], "MMM")</f>
        <v>Feb</v>
      </c>
      <c r="N668" s="5" t="str">
        <f>TEXT(sales[[#This Row],[date]], "ddd")</f>
        <v>Wed</v>
      </c>
      <c r="O668" s="6">
        <v>0.54583333333333328</v>
      </c>
      <c r="P668" s="2" t="s">
        <v>9</v>
      </c>
      <c r="Q668" s="3">
        <v>173.22</v>
      </c>
      <c r="R668" s="7">
        <v>4.7600000000000003E-2</v>
      </c>
      <c r="S668" s="3">
        <v>8.66</v>
      </c>
      <c r="T668" s="4">
        <v>7.7</v>
      </c>
      <c r="U668" s="3">
        <f>sales[[#This Row],[total]]-sales[[#This Row],[cogs]]</f>
        <v>8.6599999999999966</v>
      </c>
    </row>
    <row r="669" spans="1:21" x14ac:dyDescent="0.3">
      <c r="A669" s="2" t="s">
        <v>689</v>
      </c>
      <c r="B669" s="2" t="s">
        <v>28</v>
      </c>
      <c r="C669" s="2" t="s">
        <v>29</v>
      </c>
      <c r="D669" s="2" t="s">
        <v>13</v>
      </c>
      <c r="E669" s="2" t="s">
        <v>7</v>
      </c>
      <c r="F669" s="2" t="s">
        <v>8</v>
      </c>
      <c r="G669" s="3">
        <v>17.97</v>
      </c>
      <c r="H669" s="5">
        <v>4</v>
      </c>
      <c r="I669" s="3">
        <v>3.59</v>
      </c>
      <c r="J669" s="3">
        <v>75.47</v>
      </c>
      <c r="K669" s="1">
        <v>43519</v>
      </c>
      <c r="L669" s="5">
        <f>YEAR(sales[[#This Row],[date]])</f>
        <v>2019</v>
      </c>
      <c r="M669" s="5" t="str">
        <f>TEXT(sales[[#This Row],[date]], "MMM")</f>
        <v>Feb</v>
      </c>
      <c r="N669" s="5" t="str">
        <f>TEXT(sales[[#This Row],[date]], "ddd")</f>
        <v>Sat</v>
      </c>
      <c r="O669" s="6">
        <v>0.86319444444444449</v>
      </c>
      <c r="P669" s="2" t="s">
        <v>9</v>
      </c>
      <c r="Q669" s="3">
        <v>71.88</v>
      </c>
      <c r="R669" s="7">
        <v>4.7600000000000003E-2</v>
      </c>
      <c r="S669" s="3">
        <v>3.59</v>
      </c>
      <c r="T669" s="4">
        <v>6.4</v>
      </c>
      <c r="U669" s="3">
        <f>sales[[#This Row],[total]]-sales[[#This Row],[cogs]]</f>
        <v>3.5900000000000034</v>
      </c>
    </row>
    <row r="670" spans="1:21" x14ac:dyDescent="0.3">
      <c r="A670" s="2" t="s">
        <v>690</v>
      </c>
      <c r="B670" s="2" t="s">
        <v>11</v>
      </c>
      <c r="C670" s="2" t="s">
        <v>12</v>
      </c>
      <c r="D670" s="2" t="s">
        <v>6</v>
      </c>
      <c r="E670" s="2" t="s">
        <v>7</v>
      </c>
      <c r="F670" s="2" t="s">
        <v>8</v>
      </c>
      <c r="G670" s="3">
        <v>47.71</v>
      </c>
      <c r="H670" s="5">
        <v>6</v>
      </c>
      <c r="I670" s="3">
        <v>14.31</v>
      </c>
      <c r="J670" s="3">
        <v>300.57</v>
      </c>
      <c r="K670" s="1">
        <v>43512</v>
      </c>
      <c r="L670" s="5">
        <f>YEAR(sales[[#This Row],[date]])</f>
        <v>2019</v>
      </c>
      <c r="M670" s="5" t="str">
        <f>TEXT(sales[[#This Row],[date]], "MMM")</f>
        <v>Feb</v>
      </c>
      <c r="N670" s="5" t="str">
        <f>TEXT(sales[[#This Row],[date]], "ddd")</f>
        <v>Sat</v>
      </c>
      <c r="O670" s="6">
        <v>0.59652777777777777</v>
      </c>
      <c r="P670" s="2" t="s">
        <v>9</v>
      </c>
      <c r="Q670" s="3">
        <v>286.26</v>
      </c>
      <c r="R670" s="7">
        <v>4.7600000000000003E-2</v>
      </c>
      <c r="S670" s="3">
        <v>14.31</v>
      </c>
      <c r="T670" s="4">
        <v>4.4000000000000004</v>
      </c>
      <c r="U670" s="3">
        <f>sales[[#This Row],[total]]-sales[[#This Row],[cogs]]</f>
        <v>14.310000000000002</v>
      </c>
    </row>
    <row r="671" spans="1:21" x14ac:dyDescent="0.3">
      <c r="A671" s="2" t="s">
        <v>691</v>
      </c>
      <c r="B671" s="2" t="s">
        <v>28</v>
      </c>
      <c r="C671" s="2" t="s">
        <v>29</v>
      </c>
      <c r="D671" s="2" t="s">
        <v>13</v>
      </c>
      <c r="E671" s="2" t="s">
        <v>7</v>
      </c>
      <c r="F671" s="2" t="s">
        <v>22</v>
      </c>
      <c r="G671" s="3">
        <v>40.619999999999997</v>
      </c>
      <c r="H671" s="5">
        <v>2</v>
      </c>
      <c r="I671" s="3">
        <v>4.0599999999999996</v>
      </c>
      <c r="J671" s="3">
        <v>85.3</v>
      </c>
      <c r="K671" s="1">
        <v>43482</v>
      </c>
      <c r="L671" s="5">
        <f>YEAR(sales[[#This Row],[date]])</f>
        <v>2019</v>
      </c>
      <c r="M671" s="5" t="str">
        <f>TEXT(sales[[#This Row],[date]], "MMM")</f>
        <v>Jan</v>
      </c>
      <c r="N671" s="5" t="str">
        <f>TEXT(sales[[#This Row],[date]], "ddd")</f>
        <v>Thu</v>
      </c>
      <c r="O671" s="6">
        <v>0.41736111111111113</v>
      </c>
      <c r="P671" s="2" t="s">
        <v>19</v>
      </c>
      <c r="Q671" s="3">
        <v>81.239999999999995</v>
      </c>
      <c r="R671" s="7">
        <v>4.7600000000000003E-2</v>
      </c>
      <c r="S671" s="3">
        <v>4.0599999999999996</v>
      </c>
      <c r="T671" s="4">
        <v>4.0999999999999996</v>
      </c>
      <c r="U671" s="3">
        <f>sales[[#This Row],[total]]-sales[[#This Row],[cogs]]</f>
        <v>4.0600000000000023</v>
      </c>
    </row>
    <row r="672" spans="1:21" x14ac:dyDescent="0.3">
      <c r="A672" s="2" t="s">
        <v>692</v>
      </c>
      <c r="B672" s="2" t="s">
        <v>4</v>
      </c>
      <c r="C672" s="2" t="s">
        <v>5</v>
      </c>
      <c r="D672" s="2" t="s">
        <v>6</v>
      </c>
      <c r="E672" s="2" t="s">
        <v>17</v>
      </c>
      <c r="F672" s="2" t="s">
        <v>32</v>
      </c>
      <c r="G672" s="3">
        <v>56.04</v>
      </c>
      <c r="H672" s="5">
        <v>10</v>
      </c>
      <c r="I672" s="3">
        <v>28.02</v>
      </c>
      <c r="J672" s="3">
        <v>588.41999999999996</v>
      </c>
      <c r="K672" s="1">
        <v>43479</v>
      </c>
      <c r="L672" s="5">
        <f>YEAR(sales[[#This Row],[date]])</f>
        <v>2019</v>
      </c>
      <c r="M672" s="5" t="str">
        <f>TEXT(sales[[#This Row],[date]], "MMM")</f>
        <v>Jan</v>
      </c>
      <c r="N672" s="5" t="str">
        <f>TEXT(sales[[#This Row],[date]], "ddd")</f>
        <v>Mon</v>
      </c>
      <c r="O672" s="6">
        <v>0.8125</v>
      </c>
      <c r="P672" s="2" t="s">
        <v>9</v>
      </c>
      <c r="Q672" s="3">
        <v>560.4</v>
      </c>
      <c r="R672" s="7">
        <v>4.7600000000000003E-2</v>
      </c>
      <c r="S672" s="3">
        <v>28.02</v>
      </c>
      <c r="T672" s="4">
        <v>4.4000000000000004</v>
      </c>
      <c r="U672" s="3">
        <f>sales[[#This Row],[total]]-sales[[#This Row],[cogs]]</f>
        <v>28.019999999999982</v>
      </c>
    </row>
    <row r="673" spans="1:21" x14ac:dyDescent="0.3">
      <c r="A673" s="2" t="s">
        <v>693</v>
      </c>
      <c r="B673" s="2" t="s">
        <v>28</v>
      </c>
      <c r="C673" s="2" t="s">
        <v>29</v>
      </c>
      <c r="D673" s="2" t="s">
        <v>6</v>
      </c>
      <c r="E673" s="2" t="s">
        <v>17</v>
      </c>
      <c r="F673" s="2" t="s">
        <v>30</v>
      </c>
      <c r="G673" s="3">
        <v>93.4</v>
      </c>
      <c r="H673" s="5">
        <v>2</v>
      </c>
      <c r="I673" s="3">
        <v>9.34</v>
      </c>
      <c r="J673" s="3">
        <v>196.14</v>
      </c>
      <c r="K673" s="1">
        <v>43554</v>
      </c>
      <c r="L673" s="5">
        <f>YEAR(sales[[#This Row],[date]])</f>
        <v>2019</v>
      </c>
      <c r="M673" s="5" t="str">
        <f>TEXT(sales[[#This Row],[date]], "MMM")</f>
        <v>Mar</v>
      </c>
      <c r="N673" s="5" t="str">
        <f>TEXT(sales[[#This Row],[date]], "ddd")</f>
        <v>Sat</v>
      </c>
      <c r="O673" s="6">
        <v>0.69027777777777777</v>
      </c>
      <c r="P673" s="2" t="s">
        <v>15</v>
      </c>
      <c r="Q673" s="3">
        <v>186.8</v>
      </c>
      <c r="R673" s="7">
        <v>4.7600000000000003E-2</v>
      </c>
      <c r="S673" s="3">
        <v>9.34</v>
      </c>
      <c r="T673" s="4">
        <v>5.5</v>
      </c>
      <c r="U673" s="3">
        <f>sales[[#This Row],[total]]-sales[[#This Row],[cogs]]</f>
        <v>9.339999999999975</v>
      </c>
    </row>
    <row r="674" spans="1:21" x14ac:dyDescent="0.3">
      <c r="A674" s="2" t="s">
        <v>694</v>
      </c>
      <c r="B674" s="2" t="s">
        <v>28</v>
      </c>
      <c r="C674" s="2" t="s">
        <v>29</v>
      </c>
      <c r="D674" s="2" t="s">
        <v>13</v>
      </c>
      <c r="E674" s="2" t="s">
        <v>7</v>
      </c>
      <c r="F674" s="2" t="s">
        <v>8</v>
      </c>
      <c r="G674" s="3">
        <v>73.41</v>
      </c>
      <c r="H674" s="5">
        <v>3</v>
      </c>
      <c r="I674" s="3">
        <v>11.01</v>
      </c>
      <c r="J674" s="3">
        <v>231.24</v>
      </c>
      <c r="K674" s="1">
        <v>43526</v>
      </c>
      <c r="L674" s="5">
        <f>YEAR(sales[[#This Row],[date]])</f>
        <v>2019</v>
      </c>
      <c r="M674" s="5" t="str">
        <f>TEXT(sales[[#This Row],[date]], "MMM")</f>
        <v>Mar</v>
      </c>
      <c r="N674" s="5" t="str">
        <f>TEXT(sales[[#This Row],[date]], "ddd")</f>
        <v>Sat</v>
      </c>
      <c r="O674" s="6">
        <v>0.54861111111111116</v>
      </c>
      <c r="P674" s="2" t="s">
        <v>9</v>
      </c>
      <c r="Q674" s="3">
        <v>220.23</v>
      </c>
      <c r="R674" s="7">
        <v>4.7600000000000003E-2</v>
      </c>
      <c r="S674" s="3">
        <v>11.01</v>
      </c>
      <c r="T674" s="4">
        <v>4</v>
      </c>
      <c r="U674" s="3">
        <f>sales[[#This Row],[total]]-sales[[#This Row],[cogs]]</f>
        <v>11.010000000000019</v>
      </c>
    </row>
    <row r="675" spans="1:21" x14ac:dyDescent="0.3">
      <c r="A675" s="2" t="s">
        <v>695</v>
      </c>
      <c r="B675" s="2" t="s">
        <v>11</v>
      </c>
      <c r="C675" s="2" t="s">
        <v>12</v>
      </c>
      <c r="D675" s="2" t="s">
        <v>13</v>
      </c>
      <c r="E675" s="2" t="s">
        <v>17</v>
      </c>
      <c r="F675" s="2" t="s">
        <v>8</v>
      </c>
      <c r="G675" s="3">
        <v>33.64</v>
      </c>
      <c r="H675" s="5">
        <v>8</v>
      </c>
      <c r="I675" s="3">
        <v>13.46</v>
      </c>
      <c r="J675" s="3">
        <v>282.58</v>
      </c>
      <c r="K675" s="1">
        <v>43511</v>
      </c>
      <c r="L675" s="5">
        <f>YEAR(sales[[#This Row],[date]])</f>
        <v>2019</v>
      </c>
      <c r="M675" s="5" t="str">
        <f>TEXT(sales[[#This Row],[date]], "MMM")</f>
        <v>Feb</v>
      </c>
      <c r="N675" s="5" t="str">
        <f>TEXT(sales[[#This Row],[date]], "ddd")</f>
        <v>Fri</v>
      </c>
      <c r="O675" s="6">
        <v>0.71527777777777779</v>
      </c>
      <c r="P675" s="2" t="s">
        <v>19</v>
      </c>
      <c r="Q675" s="3">
        <v>269.12</v>
      </c>
      <c r="R675" s="7">
        <v>4.7600000000000003E-2</v>
      </c>
      <c r="S675" s="3">
        <v>13.46</v>
      </c>
      <c r="T675" s="4">
        <v>9.3000000000000007</v>
      </c>
      <c r="U675" s="3">
        <f>sales[[#This Row],[total]]-sales[[#This Row],[cogs]]</f>
        <v>13.45999999999998</v>
      </c>
    </row>
    <row r="676" spans="1:21" x14ac:dyDescent="0.3">
      <c r="A676" s="2" t="s">
        <v>696</v>
      </c>
      <c r="B676" s="2" t="s">
        <v>4</v>
      </c>
      <c r="C676" s="2" t="s">
        <v>5</v>
      </c>
      <c r="D676" s="2" t="s">
        <v>13</v>
      </c>
      <c r="E676" s="2" t="s">
        <v>7</v>
      </c>
      <c r="F676" s="2" t="s">
        <v>14</v>
      </c>
      <c r="G676" s="3">
        <v>45.48</v>
      </c>
      <c r="H676" s="5">
        <v>10</v>
      </c>
      <c r="I676" s="3">
        <v>22.74</v>
      </c>
      <c r="J676" s="3">
        <v>477.54</v>
      </c>
      <c r="K676" s="1">
        <v>43525</v>
      </c>
      <c r="L676" s="5">
        <f>YEAR(sales[[#This Row],[date]])</f>
        <v>2019</v>
      </c>
      <c r="M676" s="5" t="str">
        <f>TEXT(sales[[#This Row],[date]], "MMM")</f>
        <v>Mar</v>
      </c>
      <c r="N676" s="5" t="str">
        <f>TEXT(sales[[#This Row],[date]], "ddd")</f>
        <v>Fri</v>
      </c>
      <c r="O676" s="6">
        <v>0.43194444444444446</v>
      </c>
      <c r="P676" s="2" t="s">
        <v>19</v>
      </c>
      <c r="Q676" s="3">
        <v>454.8</v>
      </c>
      <c r="R676" s="7">
        <v>4.7600000000000003E-2</v>
      </c>
      <c r="S676" s="3">
        <v>22.74</v>
      </c>
      <c r="T676" s="4">
        <v>4.8</v>
      </c>
      <c r="U676" s="3">
        <f>sales[[#This Row],[total]]-sales[[#This Row],[cogs]]</f>
        <v>22.740000000000009</v>
      </c>
    </row>
    <row r="677" spans="1:21" x14ac:dyDescent="0.3">
      <c r="A677" s="2" t="s">
        <v>697</v>
      </c>
      <c r="B677" s="2" t="s">
        <v>28</v>
      </c>
      <c r="C677" s="2" t="s">
        <v>29</v>
      </c>
      <c r="D677" s="2" t="s">
        <v>6</v>
      </c>
      <c r="E677" s="2" t="s">
        <v>17</v>
      </c>
      <c r="F677" s="2" t="s">
        <v>32</v>
      </c>
      <c r="G677" s="3">
        <v>83.77</v>
      </c>
      <c r="H677" s="5">
        <v>2</v>
      </c>
      <c r="I677" s="3">
        <v>8.3800000000000008</v>
      </c>
      <c r="J677" s="3">
        <v>175.92</v>
      </c>
      <c r="K677" s="1">
        <v>43520</v>
      </c>
      <c r="L677" s="5">
        <f>YEAR(sales[[#This Row],[date]])</f>
        <v>2019</v>
      </c>
      <c r="M677" s="5" t="str">
        <f>TEXT(sales[[#This Row],[date]], "MMM")</f>
        <v>Feb</v>
      </c>
      <c r="N677" s="5" t="str">
        <f>TEXT(sales[[#This Row],[date]], "ddd")</f>
        <v>Sun</v>
      </c>
      <c r="O677" s="6">
        <v>0.83125000000000004</v>
      </c>
      <c r="P677" s="2" t="s">
        <v>15</v>
      </c>
      <c r="Q677" s="3">
        <v>167.54</v>
      </c>
      <c r="R677" s="7">
        <v>4.7600000000000003E-2</v>
      </c>
      <c r="S677" s="3">
        <v>8.3800000000000008</v>
      </c>
      <c r="T677" s="4">
        <v>4.5999999999999996</v>
      </c>
      <c r="U677" s="3">
        <f>sales[[#This Row],[total]]-sales[[#This Row],[cogs]]</f>
        <v>8.3799999999999955</v>
      </c>
    </row>
    <row r="678" spans="1:21" x14ac:dyDescent="0.3">
      <c r="A678" s="2" t="s">
        <v>698</v>
      </c>
      <c r="B678" s="2" t="s">
        <v>28</v>
      </c>
      <c r="C678" s="2" t="s">
        <v>29</v>
      </c>
      <c r="D678" s="2" t="s">
        <v>6</v>
      </c>
      <c r="E678" s="2" t="s">
        <v>7</v>
      </c>
      <c r="F678" s="2" t="s">
        <v>22</v>
      </c>
      <c r="G678" s="3">
        <v>64.08</v>
      </c>
      <c r="H678" s="5">
        <v>7</v>
      </c>
      <c r="I678" s="3">
        <v>22.43</v>
      </c>
      <c r="J678" s="3">
        <v>470.99</v>
      </c>
      <c r="K678" s="1">
        <v>43515</v>
      </c>
      <c r="L678" s="5">
        <f>YEAR(sales[[#This Row],[date]])</f>
        <v>2019</v>
      </c>
      <c r="M678" s="5" t="str">
        <f>TEXT(sales[[#This Row],[date]], "MMM")</f>
        <v>Feb</v>
      </c>
      <c r="N678" s="5" t="str">
        <f>TEXT(sales[[#This Row],[date]], "ddd")</f>
        <v>Tue</v>
      </c>
      <c r="O678" s="6">
        <v>0.81180555555555556</v>
      </c>
      <c r="P678" s="2" t="s">
        <v>19</v>
      </c>
      <c r="Q678" s="3">
        <v>448.56</v>
      </c>
      <c r="R678" s="7">
        <v>4.7600000000000003E-2</v>
      </c>
      <c r="S678" s="3">
        <v>22.43</v>
      </c>
      <c r="T678" s="4">
        <v>7.3</v>
      </c>
      <c r="U678" s="3">
        <f>sales[[#This Row],[total]]-sales[[#This Row],[cogs]]</f>
        <v>22.430000000000007</v>
      </c>
    </row>
    <row r="679" spans="1:21" x14ac:dyDescent="0.3">
      <c r="A679" s="2" t="s">
        <v>699</v>
      </c>
      <c r="B679" s="2" t="s">
        <v>4</v>
      </c>
      <c r="C679" s="2" t="s">
        <v>5</v>
      </c>
      <c r="D679" s="2" t="s">
        <v>6</v>
      </c>
      <c r="E679" s="2" t="s">
        <v>7</v>
      </c>
      <c r="F679" s="2" t="s">
        <v>30</v>
      </c>
      <c r="G679" s="3">
        <v>73.47</v>
      </c>
      <c r="H679" s="5">
        <v>4</v>
      </c>
      <c r="I679" s="3">
        <v>14.69</v>
      </c>
      <c r="J679" s="3">
        <v>308.57</v>
      </c>
      <c r="K679" s="1">
        <v>43519</v>
      </c>
      <c r="L679" s="5">
        <f>YEAR(sales[[#This Row],[date]])</f>
        <v>2019</v>
      </c>
      <c r="M679" s="5" t="str">
        <f>TEXT(sales[[#This Row],[date]], "MMM")</f>
        <v>Feb</v>
      </c>
      <c r="N679" s="5" t="str">
        <f>TEXT(sales[[#This Row],[date]], "ddd")</f>
        <v>Sat</v>
      </c>
      <c r="O679" s="6">
        <v>0.77083333333333337</v>
      </c>
      <c r="P679" s="2" t="s">
        <v>15</v>
      </c>
      <c r="Q679" s="3">
        <v>293.88</v>
      </c>
      <c r="R679" s="7">
        <v>4.7600000000000003E-2</v>
      </c>
      <c r="S679" s="3">
        <v>14.69</v>
      </c>
      <c r="T679" s="4">
        <v>6</v>
      </c>
      <c r="U679" s="3">
        <f>sales[[#This Row],[total]]-sales[[#This Row],[cogs]]</f>
        <v>14.689999999999998</v>
      </c>
    </row>
    <row r="680" spans="1:21" x14ac:dyDescent="0.3">
      <c r="A680" s="2" t="s">
        <v>700</v>
      </c>
      <c r="B680" s="2" t="s">
        <v>11</v>
      </c>
      <c r="C680" s="2" t="s">
        <v>12</v>
      </c>
      <c r="D680" s="2" t="s">
        <v>13</v>
      </c>
      <c r="E680" s="2" t="s">
        <v>17</v>
      </c>
      <c r="F680" s="2" t="s">
        <v>8</v>
      </c>
      <c r="G680" s="3">
        <v>58.95</v>
      </c>
      <c r="H680" s="5">
        <v>10</v>
      </c>
      <c r="I680" s="3">
        <v>29.48</v>
      </c>
      <c r="J680" s="3">
        <v>618.98</v>
      </c>
      <c r="K680" s="1">
        <v>43503</v>
      </c>
      <c r="L680" s="5">
        <f>YEAR(sales[[#This Row],[date]])</f>
        <v>2019</v>
      </c>
      <c r="M680" s="5" t="str">
        <f>TEXT(sales[[#This Row],[date]], "MMM")</f>
        <v>Feb</v>
      </c>
      <c r="N680" s="5" t="str">
        <f>TEXT(sales[[#This Row],[date]], "ddd")</f>
        <v>Thu</v>
      </c>
      <c r="O680" s="6">
        <v>0.6020833333333333</v>
      </c>
      <c r="P680" s="2" t="s">
        <v>9</v>
      </c>
      <c r="Q680" s="3">
        <v>589.5</v>
      </c>
      <c r="R680" s="7">
        <v>4.7600000000000003E-2</v>
      </c>
      <c r="S680" s="3">
        <v>29.48</v>
      </c>
      <c r="T680" s="4">
        <v>8.1</v>
      </c>
      <c r="U680" s="3">
        <f>sales[[#This Row],[total]]-sales[[#This Row],[cogs]]</f>
        <v>29.480000000000018</v>
      </c>
    </row>
    <row r="681" spans="1:21" x14ac:dyDescent="0.3">
      <c r="A681" s="2" t="s">
        <v>701</v>
      </c>
      <c r="B681" s="2" t="s">
        <v>4</v>
      </c>
      <c r="C681" s="2" t="s">
        <v>5</v>
      </c>
      <c r="D681" s="2" t="s">
        <v>6</v>
      </c>
      <c r="E681" s="2" t="s">
        <v>17</v>
      </c>
      <c r="F681" s="2" t="s">
        <v>30</v>
      </c>
      <c r="G681" s="3">
        <v>48.5</v>
      </c>
      <c r="H681" s="5">
        <v>6</v>
      </c>
      <c r="I681" s="3">
        <v>14.55</v>
      </c>
      <c r="J681" s="3">
        <v>305.55</v>
      </c>
      <c r="K681" s="1">
        <v>43476</v>
      </c>
      <c r="L681" s="5">
        <f>YEAR(sales[[#This Row],[date]])</f>
        <v>2019</v>
      </c>
      <c r="M681" s="5" t="str">
        <f>TEXT(sales[[#This Row],[date]], "MMM")</f>
        <v>Jan</v>
      </c>
      <c r="N681" s="5" t="str">
        <f>TEXT(sales[[#This Row],[date]], "ddd")</f>
        <v>Fri</v>
      </c>
      <c r="O681" s="6">
        <v>0.58125000000000004</v>
      </c>
      <c r="P681" s="2" t="s">
        <v>9</v>
      </c>
      <c r="Q681" s="3">
        <v>291</v>
      </c>
      <c r="R681" s="7">
        <v>4.7600000000000003E-2</v>
      </c>
      <c r="S681" s="3">
        <v>14.55</v>
      </c>
      <c r="T681" s="4">
        <v>9.4</v>
      </c>
      <c r="U681" s="3">
        <f>sales[[#This Row],[total]]-sales[[#This Row],[cogs]]</f>
        <v>14.550000000000011</v>
      </c>
    </row>
    <row r="682" spans="1:21" x14ac:dyDescent="0.3">
      <c r="A682" s="2" t="s">
        <v>702</v>
      </c>
      <c r="B682" s="2" t="s">
        <v>28</v>
      </c>
      <c r="C682" s="2" t="s">
        <v>29</v>
      </c>
      <c r="D682" s="2" t="s">
        <v>6</v>
      </c>
      <c r="E682" s="2" t="s">
        <v>7</v>
      </c>
      <c r="F682" s="2" t="s">
        <v>14</v>
      </c>
      <c r="G682" s="3">
        <v>39.479999999999997</v>
      </c>
      <c r="H682" s="5">
        <v>1</v>
      </c>
      <c r="I682" s="3">
        <v>1.97</v>
      </c>
      <c r="J682" s="3">
        <v>41.45</v>
      </c>
      <c r="K682" s="1">
        <v>43508</v>
      </c>
      <c r="L682" s="5">
        <f>YEAR(sales[[#This Row],[date]])</f>
        <v>2019</v>
      </c>
      <c r="M682" s="5" t="str">
        <f>TEXT(sales[[#This Row],[date]], "MMM")</f>
        <v>Feb</v>
      </c>
      <c r="N682" s="5" t="str">
        <f>TEXT(sales[[#This Row],[date]], "ddd")</f>
        <v>Tue</v>
      </c>
      <c r="O682" s="6">
        <v>0.82152777777777775</v>
      </c>
      <c r="P682" s="2" t="s">
        <v>15</v>
      </c>
      <c r="Q682" s="3">
        <v>39.479999999999997</v>
      </c>
      <c r="R682" s="7">
        <v>4.7600000000000003E-2</v>
      </c>
      <c r="S682" s="3">
        <v>1.97</v>
      </c>
      <c r="T682" s="4">
        <v>6.5</v>
      </c>
      <c r="U682" s="3">
        <f>sales[[#This Row],[total]]-sales[[#This Row],[cogs]]</f>
        <v>1.970000000000006</v>
      </c>
    </row>
    <row r="683" spans="1:21" x14ac:dyDescent="0.3">
      <c r="A683" s="2" t="s">
        <v>703</v>
      </c>
      <c r="B683" s="2" t="s">
        <v>28</v>
      </c>
      <c r="C683" s="2" t="s">
        <v>29</v>
      </c>
      <c r="D683" s="2" t="s">
        <v>13</v>
      </c>
      <c r="E683" s="2" t="s">
        <v>7</v>
      </c>
      <c r="F683" s="2" t="s">
        <v>22</v>
      </c>
      <c r="G683" s="3">
        <v>34.81</v>
      </c>
      <c r="H683" s="5">
        <v>1</v>
      </c>
      <c r="I683" s="3">
        <v>1.74</v>
      </c>
      <c r="J683" s="3">
        <v>36.549999999999997</v>
      </c>
      <c r="K683" s="1">
        <v>43479</v>
      </c>
      <c r="L683" s="5">
        <f>YEAR(sales[[#This Row],[date]])</f>
        <v>2019</v>
      </c>
      <c r="M683" s="5" t="str">
        <f>TEXT(sales[[#This Row],[date]], "MMM")</f>
        <v>Jan</v>
      </c>
      <c r="N683" s="5" t="str">
        <f>TEXT(sales[[#This Row],[date]], "ddd")</f>
        <v>Mon</v>
      </c>
      <c r="O683" s="6">
        <v>0.42430555555555555</v>
      </c>
      <c r="P683" s="2" t="s">
        <v>19</v>
      </c>
      <c r="Q683" s="3">
        <v>34.81</v>
      </c>
      <c r="R683" s="7">
        <v>4.7600000000000003E-2</v>
      </c>
      <c r="S683" s="3">
        <v>1.74</v>
      </c>
      <c r="T683" s="4">
        <v>7</v>
      </c>
      <c r="U683" s="3">
        <f>sales[[#This Row],[total]]-sales[[#This Row],[cogs]]</f>
        <v>1.7399999999999949</v>
      </c>
    </row>
    <row r="684" spans="1:21" x14ac:dyDescent="0.3">
      <c r="A684" s="2" t="s">
        <v>704</v>
      </c>
      <c r="B684" s="2" t="s">
        <v>11</v>
      </c>
      <c r="C684" s="2" t="s">
        <v>12</v>
      </c>
      <c r="D684" s="2" t="s">
        <v>13</v>
      </c>
      <c r="E684" s="2" t="s">
        <v>7</v>
      </c>
      <c r="F684" s="2" t="s">
        <v>32</v>
      </c>
      <c r="G684" s="3">
        <v>49.32</v>
      </c>
      <c r="H684" s="5">
        <v>6</v>
      </c>
      <c r="I684" s="3">
        <v>14.8</v>
      </c>
      <c r="J684" s="3">
        <v>310.72000000000003</v>
      </c>
      <c r="K684" s="1">
        <v>43474</v>
      </c>
      <c r="L684" s="5">
        <f>YEAR(sales[[#This Row],[date]])</f>
        <v>2019</v>
      </c>
      <c r="M684" s="5" t="str">
        <f>TEXT(sales[[#This Row],[date]], "MMM")</f>
        <v>Jan</v>
      </c>
      <c r="N684" s="5" t="str">
        <f>TEXT(sales[[#This Row],[date]], "ddd")</f>
        <v>Wed</v>
      </c>
      <c r="O684" s="6">
        <v>0.57361111111111107</v>
      </c>
      <c r="P684" s="2" t="s">
        <v>9</v>
      </c>
      <c r="Q684" s="3">
        <v>295.92</v>
      </c>
      <c r="R684" s="7">
        <v>4.7600000000000003E-2</v>
      </c>
      <c r="S684" s="3">
        <v>14.8</v>
      </c>
      <c r="T684" s="4">
        <v>7.1</v>
      </c>
      <c r="U684" s="3">
        <f>sales[[#This Row],[total]]-sales[[#This Row],[cogs]]</f>
        <v>14.800000000000011</v>
      </c>
    </row>
    <row r="685" spans="1:21" x14ac:dyDescent="0.3">
      <c r="A685" s="2" t="s">
        <v>705</v>
      </c>
      <c r="B685" s="2" t="s">
        <v>4</v>
      </c>
      <c r="C685" s="2" t="s">
        <v>5</v>
      </c>
      <c r="D685" s="2" t="s">
        <v>6</v>
      </c>
      <c r="E685" s="2" t="s">
        <v>17</v>
      </c>
      <c r="F685" s="2" t="s">
        <v>32</v>
      </c>
      <c r="G685" s="3">
        <v>21.48</v>
      </c>
      <c r="H685" s="5">
        <v>2</v>
      </c>
      <c r="I685" s="3">
        <v>2.15</v>
      </c>
      <c r="J685" s="3">
        <v>45.11</v>
      </c>
      <c r="K685" s="1">
        <v>43523</v>
      </c>
      <c r="L685" s="5">
        <f>YEAR(sales[[#This Row],[date]])</f>
        <v>2019</v>
      </c>
      <c r="M685" s="5" t="str">
        <f>TEXT(sales[[#This Row],[date]], "MMM")</f>
        <v>Feb</v>
      </c>
      <c r="N685" s="5" t="str">
        <f>TEXT(sales[[#This Row],[date]], "ddd")</f>
        <v>Wed</v>
      </c>
      <c r="O685" s="6">
        <v>0.51527777777777772</v>
      </c>
      <c r="P685" s="2" t="s">
        <v>9</v>
      </c>
      <c r="Q685" s="3">
        <v>42.96</v>
      </c>
      <c r="R685" s="7">
        <v>4.7600000000000003E-2</v>
      </c>
      <c r="S685" s="3">
        <v>2.15</v>
      </c>
      <c r="T685" s="4">
        <v>6.6</v>
      </c>
      <c r="U685" s="3">
        <f>sales[[#This Row],[total]]-sales[[#This Row],[cogs]]</f>
        <v>2.1499999999999986</v>
      </c>
    </row>
    <row r="686" spans="1:21" x14ac:dyDescent="0.3">
      <c r="A686" s="2" t="s">
        <v>706</v>
      </c>
      <c r="B686" s="2" t="s">
        <v>28</v>
      </c>
      <c r="C686" s="2" t="s">
        <v>29</v>
      </c>
      <c r="D686" s="2" t="s">
        <v>6</v>
      </c>
      <c r="E686" s="2" t="s">
        <v>7</v>
      </c>
      <c r="F686" s="2" t="s">
        <v>22</v>
      </c>
      <c r="G686" s="3">
        <v>23.08</v>
      </c>
      <c r="H686" s="5">
        <v>6</v>
      </c>
      <c r="I686" s="3">
        <v>6.92</v>
      </c>
      <c r="J686" s="3">
        <v>145.4</v>
      </c>
      <c r="K686" s="1">
        <v>43489</v>
      </c>
      <c r="L686" s="5">
        <f>YEAR(sales[[#This Row],[date]])</f>
        <v>2019</v>
      </c>
      <c r="M686" s="5" t="str">
        <f>TEXT(sales[[#This Row],[date]], "MMM")</f>
        <v>Jan</v>
      </c>
      <c r="N686" s="5" t="str">
        <f>TEXT(sales[[#This Row],[date]], "ddd")</f>
        <v>Thu</v>
      </c>
      <c r="O686" s="6">
        <v>0.80555555555555558</v>
      </c>
      <c r="P686" s="2" t="s">
        <v>9</v>
      </c>
      <c r="Q686" s="3">
        <v>138.47999999999999</v>
      </c>
      <c r="R686" s="7">
        <v>4.7600000000000003E-2</v>
      </c>
      <c r="S686" s="3">
        <v>6.92</v>
      </c>
      <c r="T686" s="4">
        <v>4.9000000000000004</v>
      </c>
      <c r="U686" s="3">
        <f>sales[[#This Row],[total]]-sales[[#This Row],[cogs]]</f>
        <v>6.9200000000000159</v>
      </c>
    </row>
    <row r="687" spans="1:21" x14ac:dyDescent="0.3">
      <c r="A687" s="2" t="s">
        <v>707</v>
      </c>
      <c r="B687" s="2" t="s">
        <v>28</v>
      </c>
      <c r="C687" s="2" t="s">
        <v>29</v>
      </c>
      <c r="D687" s="2" t="s">
        <v>6</v>
      </c>
      <c r="E687" s="2" t="s">
        <v>7</v>
      </c>
      <c r="F687" s="2" t="s">
        <v>18</v>
      </c>
      <c r="G687" s="3">
        <v>49.1</v>
      </c>
      <c r="H687" s="5">
        <v>2</v>
      </c>
      <c r="I687" s="3">
        <v>4.91</v>
      </c>
      <c r="J687" s="3">
        <v>103.11</v>
      </c>
      <c r="K687" s="1">
        <v>43473</v>
      </c>
      <c r="L687" s="5">
        <f>YEAR(sales[[#This Row],[date]])</f>
        <v>2019</v>
      </c>
      <c r="M687" s="5" t="str">
        <f>TEXT(sales[[#This Row],[date]], "MMM")</f>
        <v>Jan</v>
      </c>
      <c r="N687" s="5" t="str">
        <f>TEXT(sales[[#This Row],[date]], "ddd")</f>
        <v>Tue</v>
      </c>
      <c r="O687" s="6">
        <v>0.54027777777777775</v>
      </c>
      <c r="P687" s="2" t="s">
        <v>19</v>
      </c>
      <c r="Q687" s="3">
        <v>98.2</v>
      </c>
      <c r="R687" s="7">
        <v>4.7600000000000003E-2</v>
      </c>
      <c r="S687" s="3">
        <v>4.91</v>
      </c>
      <c r="T687" s="4">
        <v>6.4</v>
      </c>
      <c r="U687" s="3">
        <f>sales[[#This Row],[total]]-sales[[#This Row],[cogs]]</f>
        <v>4.9099999999999966</v>
      </c>
    </row>
    <row r="688" spans="1:21" x14ac:dyDescent="0.3">
      <c r="A688" s="2" t="s">
        <v>708</v>
      </c>
      <c r="B688" s="2" t="s">
        <v>28</v>
      </c>
      <c r="C688" s="2" t="s">
        <v>29</v>
      </c>
      <c r="D688" s="2" t="s">
        <v>6</v>
      </c>
      <c r="E688" s="2" t="s">
        <v>7</v>
      </c>
      <c r="F688" s="2" t="s">
        <v>22</v>
      </c>
      <c r="G688" s="3">
        <v>64.83</v>
      </c>
      <c r="H688" s="5">
        <v>2</v>
      </c>
      <c r="I688" s="3">
        <v>6.48</v>
      </c>
      <c r="J688" s="3">
        <v>136.13999999999999</v>
      </c>
      <c r="K688" s="1">
        <v>43473</v>
      </c>
      <c r="L688" s="5">
        <f>YEAR(sales[[#This Row],[date]])</f>
        <v>2019</v>
      </c>
      <c r="M688" s="5" t="str">
        <f>TEXT(sales[[#This Row],[date]], "MMM")</f>
        <v>Jan</v>
      </c>
      <c r="N688" s="5" t="str">
        <f>TEXT(sales[[#This Row],[date]], "ddd")</f>
        <v>Tue</v>
      </c>
      <c r="O688" s="6">
        <v>0.49930555555555556</v>
      </c>
      <c r="P688" s="2" t="s">
        <v>19</v>
      </c>
      <c r="Q688" s="3">
        <v>129.66</v>
      </c>
      <c r="R688" s="7">
        <v>4.7600000000000003E-2</v>
      </c>
      <c r="S688" s="3">
        <v>6.48</v>
      </c>
      <c r="T688" s="4">
        <v>8</v>
      </c>
      <c r="U688" s="3">
        <f>sales[[#This Row],[total]]-sales[[#This Row],[cogs]]</f>
        <v>6.4799999999999898</v>
      </c>
    </row>
    <row r="689" spans="1:21" x14ac:dyDescent="0.3">
      <c r="A689" s="2" t="s">
        <v>709</v>
      </c>
      <c r="B689" s="2" t="s">
        <v>4</v>
      </c>
      <c r="C689" s="2" t="s">
        <v>5</v>
      </c>
      <c r="D689" s="2" t="s">
        <v>6</v>
      </c>
      <c r="E689" s="2" t="s">
        <v>17</v>
      </c>
      <c r="F689" s="2" t="s">
        <v>18</v>
      </c>
      <c r="G689" s="3">
        <v>63.56</v>
      </c>
      <c r="H689" s="5">
        <v>10</v>
      </c>
      <c r="I689" s="3">
        <v>31.78</v>
      </c>
      <c r="J689" s="3">
        <v>667.38</v>
      </c>
      <c r="K689" s="1">
        <v>43481</v>
      </c>
      <c r="L689" s="5">
        <f>YEAR(sales[[#This Row],[date]])</f>
        <v>2019</v>
      </c>
      <c r="M689" s="5" t="str">
        <f>TEXT(sales[[#This Row],[date]], "MMM")</f>
        <v>Jan</v>
      </c>
      <c r="N689" s="5" t="str">
        <f>TEXT(sales[[#This Row],[date]], "ddd")</f>
        <v>Wed</v>
      </c>
      <c r="O689" s="6">
        <v>0.74930555555555556</v>
      </c>
      <c r="P689" s="2" t="s">
        <v>15</v>
      </c>
      <c r="Q689" s="3">
        <v>635.6</v>
      </c>
      <c r="R689" s="7">
        <v>4.7600000000000003E-2</v>
      </c>
      <c r="S689" s="3">
        <v>31.78</v>
      </c>
      <c r="T689" s="4">
        <v>4.3</v>
      </c>
      <c r="U689" s="3">
        <f>sales[[#This Row],[total]]-sales[[#This Row],[cogs]]</f>
        <v>31.779999999999973</v>
      </c>
    </row>
    <row r="690" spans="1:21" x14ac:dyDescent="0.3">
      <c r="A690" s="2" t="s">
        <v>710</v>
      </c>
      <c r="B690" s="2" t="s">
        <v>11</v>
      </c>
      <c r="C690" s="2" t="s">
        <v>12</v>
      </c>
      <c r="D690" s="2" t="s">
        <v>6</v>
      </c>
      <c r="E690" s="2" t="s">
        <v>17</v>
      </c>
      <c r="F690" s="2" t="s">
        <v>22</v>
      </c>
      <c r="G690" s="3">
        <v>72.88</v>
      </c>
      <c r="H690" s="5">
        <v>2</v>
      </c>
      <c r="I690" s="3">
        <v>7.29</v>
      </c>
      <c r="J690" s="3">
        <v>153.05000000000001</v>
      </c>
      <c r="K690" s="1">
        <v>43537</v>
      </c>
      <c r="L690" s="5">
        <f>YEAR(sales[[#This Row],[date]])</f>
        <v>2019</v>
      </c>
      <c r="M690" s="5" t="str">
        <f>TEXT(sales[[#This Row],[date]], "MMM")</f>
        <v>Mar</v>
      </c>
      <c r="N690" s="5" t="str">
        <f>TEXT(sales[[#This Row],[date]], "ddd")</f>
        <v>Wed</v>
      </c>
      <c r="O690" s="6">
        <v>0.53541666666666665</v>
      </c>
      <c r="P690" s="2" t="s">
        <v>15</v>
      </c>
      <c r="Q690" s="3">
        <v>145.76</v>
      </c>
      <c r="R690" s="7">
        <v>4.7600000000000003E-2</v>
      </c>
      <c r="S690" s="3">
        <v>7.29</v>
      </c>
      <c r="T690" s="4">
        <v>6.1</v>
      </c>
      <c r="U690" s="3">
        <f>sales[[#This Row],[total]]-sales[[#This Row],[cogs]]</f>
        <v>7.2900000000000205</v>
      </c>
    </row>
    <row r="691" spans="1:21" x14ac:dyDescent="0.3">
      <c r="A691" s="2" t="s">
        <v>711</v>
      </c>
      <c r="B691" s="2" t="s">
        <v>4</v>
      </c>
      <c r="C691" s="2" t="s">
        <v>5</v>
      </c>
      <c r="D691" s="2" t="s">
        <v>13</v>
      </c>
      <c r="E691" s="2" t="s">
        <v>7</v>
      </c>
      <c r="F691" s="2" t="s">
        <v>30</v>
      </c>
      <c r="G691" s="3">
        <v>67.099999999999994</v>
      </c>
      <c r="H691" s="5">
        <v>3</v>
      </c>
      <c r="I691" s="3">
        <v>10.07</v>
      </c>
      <c r="J691" s="3">
        <v>211.37</v>
      </c>
      <c r="K691" s="1">
        <v>43511</v>
      </c>
      <c r="L691" s="5">
        <f>YEAR(sales[[#This Row],[date]])</f>
        <v>2019</v>
      </c>
      <c r="M691" s="5" t="str">
        <f>TEXT(sales[[#This Row],[date]], "MMM")</f>
        <v>Feb</v>
      </c>
      <c r="N691" s="5" t="str">
        <f>TEXT(sales[[#This Row],[date]], "ddd")</f>
        <v>Fri</v>
      </c>
      <c r="O691" s="6">
        <v>0.44166666666666665</v>
      </c>
      <c r="P691" s="2" t="s">
        <v>15</v>
      </c>
      <c r="Q691" s="3">
        <v>201.3</v>
      </c>
      <c r="R691" s="7">
        <v>4.7600000000000003E-2</v>
      </c>
      <c r="S691" s="3">
        <v>10.07</v>
      </c>
      <c r="T691" s="4">
        <v>7.5</v>
      </c>
      <c r="U691" s="3">
        <f>sales[[#This Row],[total]]-sales[[#This Row],[cogs]]</f>
        <v>10.069999999999993</v>
      </c>
    </row>
    <row r="692" spans="1:21" x14ac:dyDescent="0.3">
      <c r="A692" s="2" t="s">
        <v>712</v>
      </c>
      <c r="B692" s="2" t="s">
        <v>11</v>
      </c>
      <c r="C692" s="2" t="s">
        <v>12</v>
      </c>
      <c r="D692" s="2" t="s">
        <v>6</v>
      </c>
      <c r="E692" s="2" t="s">
        <v>7</v>
      </c>
      <c r="F692" s="2" t="s">
        <v>22</v>
      </c>
      <c r="G692" s="3">
        <v>70.19</v>
      </c>
      <c r="H692" s="5">
        <v>9</v>
      </c>
      <c r="I692" s="3">
        <v>31.59</v>
      </c>
      <c r="J692" s="3">
        <v>663.3</v>
      </c>
      <c r="K692" s="1">
        <v>43490</v>
      </c>
      <c r="L692" s="5">
        <f>YEAR(sales[[#This Row],[date]])</f>
        <v>2019</v>
      </c>
      <c r="M692" s="5" t="str">
        <f>TEXT(sales[[#This Row],[date]], "MMM")</f>
        <v>Jan</v>
      </c>
      <c r="N692" s="5" t="str">
        <f>TEXT(sales[[#This Row],[date]], "ddd")</f>
        <v>Fri</v>
      </c>
      <c r="O692" s="6">
        <v>0.56805555555555554</v>
      </c>
      <c r="P692" s="2" t="s">
        <v>15</v>
      </c>
      <c r="Q692" s="3">
        <v>631.71</v>
      </c>
      <c r="R692" s="7">
        <v>4.7600000000000003E-2</v>
      </c>
      <c r="S692" s="3">
        <v>31.59</v>
      </c>
      <c r="T692" s="4">
        <v>6.7</v>
      </c>
      <c r="U692" s="3">
        <f>sales[[#This Row],[total]]-sales[[#This Row],[cogs]]</f>
        <v>31.589999999999918</v>
      </c>
    </row>
    <row r="693" spans="1:21" x14ac:dyDescent="0.3">
      <c r="A693" s="2" t="s">
        <v>713</v>
      </c>
      <c r="B693" s="2" t="s">
        <v>11</v>
      </c>
      <c r="C693" s="2" t="s">
        <v>12</v>
      </c>
      <c r="D693" s="2" t="s">
        <v>6</v>
      </c>
      <c r="E693" s="2" t="s">
        <v>17</v>
      </c>
      <c r="F693" s="2" t="s">
        <v>30</v>
      </c>
      <c r="G693" s="3">
        <v>55.04</v>
      </c>
      <c r="H693" s="5">
        <v>7</v>
      </c>
      <c r="I693" s="3">
        <v>19.260000000000002</v>
      </c>
      <c r="J693" s="3">
        <v>404.54</v>
      </c>
      <c r="K693" s="1">
        <v>43536</v>
      </c>
      <c r="L693" s="5">
        <f>YEAR(sales[[#This Row],[date]])</f>
        <v>2019</v>
      </c>
      <c r="M693" s="5" t="str">
        <f>TEXT(sales[[#This Row],[date]], "MMM")</f>
        <v>Mar</v>
      </c>
      <c r="N693" s="5" t="str">
        <f>TEXT(sales[[#This Row],[date]], "ddd")</f>
        <v>Tue</v>
      </c>
      <c r="O693" s="6">
        <v>0.81874999999999998</v>
      </c>
      <c r="P693" s="2" t="s">
        <v>9</v>
      </c>
      <c r="Q693" s="3">
        <v>385.28</v>
      </c>
      <c r="R693" s="7">
        <v>4.7600000000000003E-2</v>
      </c>
      <c r="S693" s="3">
        <v>19.260000000000002</v>
      </c>
      <c r="T693" s="4">
        <v>5.2</v>
      </c>
      <c r="U693" s="3">
        <f>sales[[#This Row],[total]]-sales[[#This Row],[cogs]]</f>
        <v>19.260000000000048</v>
      </c>
    </row>
    <row r="694" spans="1:21" x14ac:dyDescent="0.3">
      <c r="A694" s="2" t="s">
        <v>714</v>
      </c>
      <c r="B694" s="2" t="s">
        <v>4</v>
      </c>
      <c r="C694" s="2" t="s">
        <v>5</v>
      </c>
      <c r="D694" s="2" t="s">
        <v>6</v>
      </c>
      <c r="E694" s="2" t="s">
        <v>17</v>
      </c>
      <c r="F694" s="2" t="s">
        <v>8</v>
      </c>
      <c r="G694" s="3">
        <v>48.63</v>
      </c>
      <c r="H694" s="5">
        <v>10</v>
      </c>
      <c r="I694" s="3">
        <v>24.32</v>
      </c>
      <c r="J694" s="3">
        <v>510.62</v>
      </c>
      <c r="K694" s="1">
        <v>43528</v>
      </c>
      <c r="L694" s="5">
        <f>YEAR(sales[[#This Row],[date]])</f>
        <v>2019</v>
      </c>
      <c r="M694" s="5" t="str">
        <f>TEXT(sales[[#This Row],[date]], "MMM")</f>
        <v>Mar</v>
      </c>
      <c r="N694" s="5" t="str">
        <f>TEXT(sales[[#This Row],[date]], "ddd")</f>
        <v>Mon</v>
      </c>
      <c r="O694" s="6">
        <v>0.53055555555555556</v>
      </c>
      <c r="P694" s="2" t="s">
        <v>15</v>
      </c>
      <c r="Q694" s="3">
        <v>486.3</v>
      </c>
      <c r="R694" s="7">
        <v>4.7600000000000003E-2</v>
      </c>
      <c r="S694" s="3">
        <v>24.32</v>
      </c>
      <c r="T694" s="4">
        <v>8.8000000000000007</v>
      </c>
      <c r="U694" s="3">
        <f>sales[[#This Row],[total]]-sales[[#This Row],[cogs]]</f>
        <v>24.319999999999993</v>
      </c>
    </row>
    <row r="695" spans="1:21" x14ac:dyDescent="0.3">
      <c r="A695" s="2" t="s">
        <v>715</v>
      </c>
      <c r="B695" s="2" t="s">
        <v>11</v>
      </c>
      <c r="C695" s="2" t="s">
        <v>12</v>
      </c>
      <c r="D695" s="2" t="s">
        <v>6</v>
      </c>
      <c r="E695" s="2" t="s">
        <v>7</v>
      </c>
      <c r="F695" s="2" t="s">
        <v>32</v>
      </c>
      <c r="G695" s="3">
        <v>73.38</v>
      </c>
      <c r="H695" s="5">
        <v>7</v>
      </c>
      <c r="I695" s="3">
        <v>25.68</v>
      </c>
      <c r="J695" s="3">
        <v>539.34</v>
      </c>
      <c r="K695" s="1">
        <v>43506</v>
      </c>
      <c r="L695" s="5">
        <f>YEAR(sales[[#This Row],[date]])</f>
        <v>2019</v>
      </c>
      <c r="M695" s="5" t="str">
        <f>TEXT(sales[[#This Row],[date]], "MMM")</f>
        <v>Feb</v>
      </c>
      <c r="N695" s="5" t="str">
        <f>TEXT(sales[[#This Row],[date]], "ddd")</f>
        <v>Sun</v>
      </c>
      <c r="O695" s="6">
        <v>0.5805555555555556</v>
      </c>
      <c r="P695" s="2" t="s">
        <v>15</v>
      </c>
      <c r="Q695" s="3">
        <v>513.66</v>
      </c>
      <c r="R695" s="7">
        <v>4.7600000000000003E-2</v>
      </c>
      <c r="S695" s="3">
        <v>25.68</v>
      </c>
      <c r="T695" s="4">
        <v>9.5</v>
      </c>
      <c r="U695" s="3">
        <f>sales[[#This Row],[total]]-sales[[#This Row],[cogs]]</f>
        <v>25.680000000000064</v>
      </c>
    </row>
    <row r="696" spans="1:21" x14ac:dyDescent="0.3">
      <c r="A696" s="2" t="s">
        <v>716</v>
      </c>
      <c r="B696" s="2" t="s">
        <v>11</v>
      </c>
      <c r="C696" s="2" t="s">
        <v>12</v>
      </c>
      <c r="D696" s="2" t="s">
        <v>13</v>
      </c>
      <c r="E696" s="2" t="s">
        <v>7</v>
      </c>
      <c r="F696" s="2" t="s">
        <v>30</v>
      </c>
      <c r="G696" s="3">
        <v>52.6</v>
      </c>
      <c r="H696" s="5">
        <v>9</v>
      </c>
      <c r="I696" s="3">
        <v>23.67</v>
      </c>
      <c r="J696" s="3">
        <v>497.07</v>
      </c>
      <c r="K696" s="1">
        <v>43481</v>
      </c>
      <c r="L696" s="5">
        <f>YEAR(sales[[#This Row],[date]])</f>
        <v>2019</v>
      </c>
      <c r="M696" s="5" t="str">
        <f>TEXT(sales[[#This Row],[date]], "MMM")</f>
        <v>Jan</v>
      </c>
      <c r="N696" s="5" t="str">
        <f>TEXT(sales[[#This Row],[date]], "ddd")</f>
        <v>Wed</v>
      </c>
      <c r="O696" s="6">
        <v>0.61250000000000004</v>
      </c>
      <c r="P696" s="2" t="s">
        <v>15</v>
      </c>
      <c r="Q696" s="3">
        <v>473.4</v>
      </c>
      <c r="R696" s="7">
        <v>4.7600000000000003E-2</v>
      </c>
      <c r="S696" s="3">
        <v>23.67</v>
      </c>
      <c r="T696" s="4">
        <v>7.6</v>
      </c>
      <c r="U696" s="3">
        <f>sales[[#This Row],[total]]-sales[[#This Row],[cogs]]</f>
        <v>23.670000000000016</v>
      </c>
    </row>
    <row r="697" spans="1:21" x14ac:dyDescent="0.3">
      <c r="A697" s="2" t="s">
        <v>717</v>
      </c>
      <c r="B697" s="2" t="s">
        <v>4</v>
      </c>
      <c r="C697" s="2" t="s">
        <v>5</v>
      </c>
      <c r="D697" s="2" t="s">
        <v>6</v>
      </c>
      <c r="E697" s="2" t="s">
        <v>7</v>
      </c>
      <c r="F697" s="2" t="s">
        <v>18</v>
      </c>
      <c r="G697" s="3">
        <v>87.37</v>
      </c>
      <c r="H697" s="5">
        <v>5</v>
      </c>
      <c r="I697" s="3">
        <v>21.84</v>
      </c>
      <c r="J697" s="3">
        <v>458.69</v>
      </c>
      <c r="K697" s="1">
        <v>43494</v>
      </c>
      <c r="L697" s="5">
        <f>YEAR(sales[[#This Row],[date]])</f>
        <v>2019</v>
      </c>
      <c r="M697" s="5" t="str">
        <f>TEXT(sales[[#This Row],[date]], "MMM")</f>
        <v>Jan</v>
      </c>
      <c r="N697" s="5" t="str">
        <f>TEXT(sales[[#This Row],[date]], "ddd")</f>
        <v>Tue</v>
      </c>
      <c r="O697" s="6">
        <v>0.82291666666666663</v>
      </c>
      <c r="P697" s="2" t="s">
        <v>15</v>
      </c>
      <c r="Q697" s="3">
        <v>436.85</v>
      </c>
      <c r="R697" s="7">
        <v>4.7600000000000003E-2</v>
      </c>
      <c r="S697" s="3">
        <v>21.84</v>
      </c>
      <c r="T697" s="4">
        <v>6.6</v>
      </c>
      <c r="U697" s="3">
        <f>sales[[#This Row],[total]]-sales[[#This Row],[cogs]]</f>
        <v>21.839999999999975</v>
      </c>
    </row>
    <row r="698" spans="1:21" x14ac:dyDescent="0.3">
      <c r="A698" s="2" t="s">
        <v>718</v>
      </c>
      <c r="B698" s="2" t="s">
        <v>4</v>
      </c>
      <c r="C698" s="2" t="s">
        <v>5</v>
      </c>
      <c r="D698" s="2" t="s">
        <v>6</v>
      </c>
      <c r="E698" s="2" t="s">
        <v>7</v>
      </c>
      <c r="F698" s="2" t="s">
        <v>22</v>
      </c>
      <c r="G698" s="3">
        <v>27.04</v>
      </c>
      <c r="H698" s="5">
        <v>4</v>
      </c>
      <c r="I698" s="3">
        <v>5.41</v>
      </c>
      <c r="J698" s="3">
        <v>113.57</v>
      </c>
      <c r="K698" s="1">
        <v>43466</v>
      </c>
      <c r="L698" s="5">
        <f>YEAR(sales[[#This Row],[date]])</f>
        <v>2019</v>
      </c>
      <c r="M698" s="5" t="str">
        <f>TEXT(sales[[#This Row],[date]], "MMM")</f>
        <v>Jan</v>
      </c>
      <c r="N698" s="5" t="str">
        <f>TEXT(sales[[#This Row],[date]], "ddd")</f>
        <v>Tue</v>
      </c>
      <c r="O698" s="6">
        <v>0.85138888888888886</v>
      </c>
      <c r="P698" s="2" t="s">
        <v>9</v>
      </c>
      <c r="Q698" s="3">
        <v>108.16</v>
      </c>
      <c r="R698" s="7">
        <v>4.7600000000000003E-2</v>
      </c>
      <c r="S698" s="3">
        <v>5.41</v>
      </c>
      <c r="T698" s="4">
        <v>6.9</v>
      </c>
      <c r="U698" s="3">
        <f>sales[[#This Row],[total]]-sales[[#This Row],[cogs]]</f>
        <v>5.4099999999999966</v>
      </c>
    </row>
    <row r="699" spans="1:21" x14ac:dyDescent="0.3">
      <c r="A699" s="2" t="s">
        <v>719</v>
      </c>
      <c r="B699" s="2" t="s">
        <v>28</v>
      </c>
      <c r="C699" s="2" t="s">
        <v>29</v>
      </c>
      <c r="D699" s="2" t="s">
        <v>13</v>
      </c>
      <c r="E699" s="2" t="s">
        <v>17</v>
      </c>
      <c r="F699" s="2" t="s">
        <v>18</v>
      </c>
      <c r="G699" s="3">
        <v>62.19</v>
      </c>
      <c r="H699" s="5">
        <v>4</v>
      </c>
      <c r="I699" s="3">
        <v>12.44</v>
      </c>
      <c r="J699" s="3">
        <v>261.2</v>
      </c>
      <c r="K699" s="1">
        <v>43471</v>
      </c>
      <c r="L699" s="5">
        <f>YEAR(sales[[#This Row],[date]])</f>
        <v>2019</v>
      </c>
      <c r="M699" s="5" t="str">
        <f>TEXT(sales[[#This Row],[date]], "MMM")</f>
        <v>Jan</v>
      </c>
      <c r="N699" s="5" t="str">
        <f>TEXT(sales[[#This Row],[date]], "ddd")</f>
        <v>Sun</v>
      </c>
      <c r="O699" s="6">
        <v>0.82361111111111107</v>
      </c>
      <c r="P699" s="2" t="s">
        <v>9</v>
      </c>
      <c r="Q699" s="3">
        <v>248.76</v>
      </c>
      <c r="R699" s="7">
        <v>4.7600000000000003E-2</v>
      </c>
      <c r="S699" s="3">
        <v>12.44</v>
      </c>
      <c r="T699" s="4">
        <v>4.3</v>
      </c>
      <c r="U699" s="3">
        <f>sales[[#This Row],[total]]-sales[[#This Row],[cogs]]</f>
        <v>12.439999999999998</v>
      </c>
    </row>
    <row r="700" spans="1:21" x14ac:dyDescent="0.3">
      <c r="A700" s="2" t="s">
        <v>720</v>
      </c>
      <c r="B700" s="2" t="s">
        <v>4</v>
      </c>
      <c r="C700" s="2" t="s">
        <v>5</v>
      </c>
      <c r="D700" s="2" t="s">
        <v>6</v>
      </c>
      <c r="E700" s="2" t="s">
        <v>17</v>
      </c>
      <c r="F700" s="2" t="s">
        <v>14</v>
      </c>
      <c r="G700" s="3">
        <v>69.58</v>
      </c>
      <c r="H700" s="5">
        <v>9</v>
      </c>
      <c r="I700" s="3">
        <v>31.31</v>
      </c>
      <c r="J700" s="3">
        <v>657.53</v>
      </c>
      <c r="K700" s="1">
        <v>43515</v>
      </c>
      <c r="L700" s="5">
        <f>YEAR(sales[[#This Row],[date]])</f>
        <v>2019</v>
      </c>
      <c r="M700" s="5" t="str">
        <f>TEXT(sales[[#This Row],[date]], "MMM")</f>
        <v>Feb</v>
      </c>
      <c r="N700" s="5" t="str">
        <f>TEXT(sales[[#This Row],[date]], "ddd")</f>
        <v>Tue</v>
      </c>
      <c r="O700" s="6">
        <v>0.81805555555555554</v>
      </c>
      <c r="P700" s="2" t="s">
        <v>19</v>
      </c>
      <c r="Q700" s="3">
        <v>626.22</v>
      </c>
      <c r="R700" s="7">
        <v>4.7600000000000003E-2</v>
      </c>
      <c r="S700" s="3">
        <v>31.31</v>
      </c>
      <c r="T700" s="4">
        <v>7.8</v>
      </c>
      <c r="U700" s="3">
        <f>sales[[#This Row],[total]]-sales[[#This Row],[cogs]]</f>
        <v>31.309999999999945</v>
      </c>
    </row>
    <row r="701" spans="1:21" x14ac:dyDescent="0.3">
      <c r="A701" s="2" t="s">
        <v>721</v>
      </c>
      <c r="B701" s="2" t="s">
        <v>11</v>
      </c>
      <c r="C701" s="2" t="s">
        <v>12</v>
      </c>
      <c r="D701" s="2" t="s">
        <v>13</v>
      </c>
      <c r="E701" s="2" t="s">
        <v>17</v>
      </c>
      <c r="F701" s="2" t="s">
        <v>18</v>
      </c>
      <c r="G701" s="3">
        <v>97.5</v>
      </c>
      <c r="H701" s="5">
        <v>10</v>
      </c>
      <c r="I701" s="3">
        <v>48.75</v>
      </c>
      <c r="J701" s="3">
        <v>1023.75</v>
      </c>
      <c r="K701" s="1">
        <v>43477</v>
      </c>
      <c r="L701" s="5">
        <f>YEAR(sales[[#This Row],[date]])</f>
        <v>2019</v>
      </c>
      <c r="M701" s="5" t="str">
        <f>TEXT(sales[[#This Row],[date]], "MMM")</f>
        <v>Jan</v>
      </c>
      <c r="N701" s="5" t="str">
        <f>TEXT(sales[[#This Row],[date]], "ddd")</f>
        <v>Sat</v>
      </c>
      <c r="O701" s="6">
        <v>0.6791666666666667</v>
      </c>
      <c r="P701" s="2" t="s">
        <v>9</v>
      </c>
      <c r="Q701" s="3">
        <v>975</v>
      </c>
      <c r="R701" s="7">
        <v>4.7600000000000003E-2</v>
      </c>
      <c r="S701" s="3">
        <v>48.75</v>
      </c>
      <c r="T701" s="4">
        <v>8</v>
      </c>
      <c r="U701" s="3">
        <f>sales[[#This Row],[total]]-sales[[#This Row],[cogs]]</f>
        <v>48.75</v>
      </c>
    </row>
    <row r="702" spans="1:21" x14ac:dyDescent="0.3">
      <c r="A702" s="2" t="s">
        <v>722</v>
      </c>
      <c r="B702" s="2" t="s">
        <v>11</v>
      </c>
      <c r="C702" s="2" t="s">
        <v>12</v>
      </c>
      <c r="D702" s="2" t="s">
        <v>13</v>
      </c>
      <c r="E702" s="2" t="s">
        <v>7</v>
      </c>
      <c r="F702" s="2" t="s">
        <v>32</v>
      </c>
      <c r="G702" s="3">
        <v>60.41</v>
      </c>
      <c r="H702" s="5">
        <v>8</v>
      </c>
      <c r="I702" s="3">
        <v>24.16</v>
      </c>
      <c r="J702" s="3">
        <v>507.44</v>
      </c>
      <c r="K702" s="1">
        <v>43503</v>
      </c>
      <c r="L702" s="5">
        <f>YEAR(sales[[#This Row],[date]])</f>
        <v>2019</v>
      </c>
      <c r="M702" s="5" t="str">
        <f>TEXT(sales[[#This Row],[date]], "MMM")</f>
        <v>Feb</v>
      </c>
      <c r="N702" s="5" t="str">
        <f>TEXT(sales[[#This Row],[date]], "ddd")</f>
        <v>Thu</v>
      </c>
      <c r="O702" s="6">
        <v>0.51597222222222228</v>
      </c>
      <c r="P702" s="2" t="s">
        <v>9</v>
      </c>
      <c r="Q702" s="3">
        <v>483.28</v>
      </c>
      <c r="R702" s="7">
        <v>4.7600000000000003E-2</v>
      </c>
      <c r="S702" s="3">
        <v>24.16</v>
      </c>
      <c r="T702" s="4">
        <v>9.6</v>
      </c>
      <c r="U702" s="3">
        <f>sales[[#This Row],[total]]-sales[[#This Row],[cogs]]</f>
        <v>24.160000000000025</v>
      </c>
    </row>
    <row r="703" spans="1:21" x14ac:dyDescent="0.3">
      <c r="A703" s="2" t="s">
        <v>723</v>
      </c>
      <c r="B703" s="2" t="s">
        <v>28</v>
      </c>
      <c r="C703" s="2" t="s">
        <v>29</v>
      </c>
      <c r="D703" s="2" t="s">
        <v>13</v>
      </c>
      <c r="E703" s="2" t="s">
        <v>17</v>
      </c>
      <c r="F703" s="2" t="s">
        <v>30</v>
      </c>
      <c r="G703" s="3">
        <v>32.32</v>
      </c>
      <c r="H703" s="5">
        <v>3</v>
      </c>
      <c r="I703" s="3">
        <v>4.8499999999999996</v>
      </c>
      <c r="J703" s="3">
        <v>101.81</v>
      </c>
      <c r="K703" s="1">
        <v>43551</v>
      </c>
      <c r="L703" s="5">
        <f>YEAR(sales[[#This Row],[date]])</f>
        <v>2019</v>
      </c>
      <c r="M703" s="5" t="str">
        <f>TEXT(sales[[#This Row],[date]], "MMM")</f>
        <v>Mar</v>
      </c>
      <c r="N703" s="5" t="str">
        <f>TEXT(sales[[#This Row],[date]], "ddd")</f>
        <v>Wed</v>
      </c>
      <c r="O703" s="6">
        <v>0.7993055555555556</v>
      </c>
      <c r="P703" s="2" t="s">
        <v>19</v>
      </c>
      <c r="Q703" s="3">
        <v>96.96</v>
      </c>
      <c r="R703" s="7">
        <v>4.7600000000000003E-2</v>
      </c>
      <c r="S703" s="3">
        <v>4.8499999999999996</v>
      </c>
      <c r="T703" s="4">
        <v>4.3</v>
      </c>
      <c r="U703" s="3">
        <f>sales[[#This Row],[total]]-sales[[#This Row],[cogs]]</f>
        <v>4.8500000000000085</v>
      </c>
    </row>
    <row r="704" spans="1:21" x14ac:dyDescent="0.3">
      <c r="A704" s="2" t="s">
        <v>724</v>
      </c>
      <c r="B704" s="2" t="s">
        <v>28</v>
      </c>
      <c r="C704" s="2" t="s">
        <v>29</v>
      </c>
      <c r="D704" s="2" t="s">
        <v>6</v>
      </c>
      <c r="E704" s="2" t="s">
        <v>7</v>
      </c>
      <c r="F704" s="2" t="s">
        <v>32</v>
      </c>
      <c r="G704" s="3">
        <v>19.77</v>
      </c>
      <c r="H704" s="5">
        <v>10</v>
      </c>
      <c r="I704" s="3">
        <v>9.89</v>
      </c>
      <c r="J704" s="3">
        <v>207.59</v>
      </c>
      <c r="K704" s="1">
        <v>43523</v>
      </c>
      <c r="L704" s="5">
        <f>YEAR(sales[[#This Row],[date]])</f>
        <v>2019</v>
      </c>
      <c r="M704" s="5" t="str">
        <f>TEXT(sales[[#This Row],[date]], "MMM")</f>
        <v>Feb</v>
      </c>
      <c r="N704" s="5" t="str">
        <f>TEXT(sales[[#This Row],[date]], "ddd")</f>
        <v>Wed</v>
      </c>
      <c r="O704" s="6">
        <v>0.7895833333333333</v>
      </c>
      <c r="P704" s="2" t="s">
        <v>19</v>
      </c>
      <c r="Q704" s="3">
        <v>197.7</v>
      </c>
      <c r="R704" s="7">
        <v>4.7600000000000003E-2</v>
      </c>
      <c r="S704" s="3">
        <v>9.89</v>
      </c>
      <c r="T704" s="4">
        <v>5</v>
      </c>
      <c r="U704" s="3">
        <f>sales[[#This Row],[total]]-sales[[#This Row],[cogs]]</f>
        <v>9.8900000000000148</v>
      </c>
    </row>
    <row r="705" spans="1:21" x14ac:dyDescent="0.3">
      <c r="A705" s="2" t="s">
        <v>725</v>
      </c>
      <c r="B705" s="2" t="s">
        <v>28</v>
      </c>
      <c r="C705" s="2" t="s">
        <v>29</v>
      </c>
      <c r="D705" s="2" t="s">
        <v>6</v>
      </c>
      <c r="E705" s="2" t="s">
        <v>17</v>
      </c>
      <c r="F705" s="2" t="s">
        <v>8</v>
      </c>
      <c r="G705" s="3">
        <v>80.47</v>
      </c>
      <c r="H705" s="5">
        <v>9</v>
      </c>
      <c r="I705" s="3">
        <v>36.21</v>
      </c>
      <c r="J705" s="3">
        <v>760.44</v>
      </c>
      <c r="K705" s="1">
        <v>43471</v>
      </c>
      <c r="L705" s="5">
        <f>YEAR(sales[[#This Row],[date]])</f>
        <v>2019</v>
      </c>
      <c r="M705" s="5" t="str">
        <f>TEXT(sales[[#This Row],[date]], "MMM")</f>
        <v>Jan</v>
      </c>
      <c r="N705" s="5" t="str">
        <f>TEXT(sales[[#This Row],[date]], "ddd")</f>
        <v>Sun</v>
      </c>
      <c r="O705" s="6">
        <v>0.47083333333333333</v>
      </c>
      <c r="P705" s="2" t="s">
        <v>15</v>
      </c>
      <c r="Q705" s="3">
        <v>724.23</v>
      </c>
      <c r="R705" s="7">
        <v>4.7600000000000003E-2</v>
      </c>
      <c r="S705" s="3">
        <v>36.21</v>
      </c>
      <c r="T705" s="4">
        <v>9.1999999999999993</v>
      </c>
      <c r="U705" s="3">
        <f>sales[[#This Row],[total]]-sales[[#This Row],[cogs]]</f>
        <v>36.210000000000036</v>
      </c>
    </row>
    <row r="706" spans="1:21" x14ac:dyDescent="0.3">
      <c r="A706" s="2" t="s">
        <v>726</v>
      </c>
      <c r="B706" s="2" t="s">
        <v>28</v>
      </c>
      <c r="C706" s="2" t="s">
        <v>29</v>
      </c>
      <c r="D706" s="2" t="s">
        <v>6</v>
      </c>
      <c r="E706" s="2" t="s">
        <v>7</v>
      </c>
      <c r="F706" s="2" t="s">
        <v>18</v>
      </c>
      <c r="G706" s="3">
        <v>88.39</v>
      </c>
      <c r="H706" s="5">
        <v>9</v>
      </c>
      <c r="I706" s="3">
        <v>39.78</v>
      </c>
      <c r="J706" s="3">
        <v>835.29</v>
      </c>
      <c r="K706" s="1">
        <v>43526</v>
      </c>
      <c r="L706" s="5">
        <f>YEAR(sales[[#This Row],[date]])</f>
        <v>2019</v>
      </c>
      <c r="M706" s="5" t="str">
        <f>TEXT(sales[[#This Row],[date]], "MMM")</f>
        <v>Mar</v>
      </c>
      <c r="N706" s="5" t="str">
        <f>TEXT(sales[[#This Row],[date]], "ddd")</f>
        <v>Sat</v>
      </c>
      <c r="O706" s="6">
        <v>0.52777777777777779</v>
      </c>
      <c r="P706" s="2" t="s">
        <v>15</v>
      </c>
      <c r="Q706" s="3">
        <v>795.51</v>
      </c>
      <c r="R706" s="7">
        <v>4.7600000000000003E-2</v>
      </c>
      <c r="S706" s="3">
        <v>39.78</v>
      </c>
      <c r="T706" s="4">
        <v>6.3</v>
      </c>
      <c r="U706" s="3">
        <f>sales[[#This Row],[total]]-sales[[#This Row],[cogs]]</f>
        <v>39.779999999999973</v>
      </c>
    </row>
    <row r="707" spans="1:21" x14ac:dyDescent="0.3">
      <c r="A707" s="2" t="s">
        <v>727</v>
      </c>
      <c r="B707" s="2" t="s">
        <v>28</v>
      </c>
      <c r="C707" s="2" t="s">
        <v>29</v>
      </c>
      <c r="D707" s="2" t="s">
        <v>13</v>
      </c>
      <c r="E707" s="2" t="s">
        <v>17</v>
      </c>
      <c r="F707" s="2" t="s">
        <v>8</v>
      </c>
      <c r="G707" s="3">
        <v>71.77</v>
      </c>
      <c r="H707" s="5">
        <v>7</v>
      </c>
      <c r="I707" s="3">
        <v>25.12</v>
      </c>
      <c r="J707" s="3">
        <v>527.51</v>
      </c>
      <c r="K707" s="1">
        <v>43553</v>
      </c>
      <c r="L707" s="5">
        <f>YEAR(sales[[#This Row],[date]])</f>
        <v>2019</v>
      </c>
      <c r="M707" s="5" t="str">
        <f>TEXT(sales[[#This Row],[date]], "MMM")</f>
        <v>Mar</v>
      </c>
      <c r="N707" s="5" t="str">
        <f>TEXT(sales[[#This Row],[date]], "ddd")</f>
        <v>Fri</v>
      </c>
      <c r="O707" s="6">
        <v>0.58750000000000002</v>
      </c>
      <c r="P707" s="2" t="s">
        <v>15</v>
      </c>
      <c r="Q707" s="3">
        <v>502.39</v>
      </c>
      <c r="R707" s="7">
        <v>4.7600000000000003E-2</v>
      </c>
      <c r="S707" s="3">
        <v>25.12</v>
      </c>
      <c r="T707" s="4">
        <v>8.9</v>
      </c>
      <c r="U707" s="3">
        <f>sales[[#This Row],[total]]-sales[[#This Row],[cogs]]</f>
        <v>25.120000000000005</v>
      </c>
    </row>
    <row r="708" spans="1:21" x14ac:dyDescent="0.3">
      <c r="A708" s="2" t="s">
        <v>728</v>
      </c>
      <c r="B708" s="2" t="s">
        <v>28</v>
      </c>
      <c r="C708" s="2" t="s">
        <v>29</v>
      </c>
      <c r="D708" s="2" t="s">
        <v>13</v>
      </c>
      <c r="E708" s="2" t="s">
        <v>7</v>
      </c>
      <c r="F708" s="2" t="s">
        <v>14</v>
      </c>
      <c r="G708" s="3">
        <v>43</v>
      </c>
      <c r="H708" s="5">
        <v>4</v>
      </c>
      <c r="I708" s="3">
        <v>8.6</v>
      </c>
      <c r="J708" s="3">
        <v>180.6</v>
      </c>
      <c r="K708" s="1">
        <v>43496</v>
      </c>
      <c r="L708" s="5">
        <f>YEAR(sales[[#This Row],[date]])</f>
        <v>2019</v>
      </c>
      <c r="M708" s="5" t="str">
        <f>TEXT(sales[[#This Row],[date]], "MMM")</f>
        <v>Jan</v>
      </c>
      <c r="N708" s="5" t="str">
        <f>TEXT(sales[[#This Row],[date]], "ddd")</f>
        <v>Thu</v>
      </c>
      <c r="O708" s="6">
        <v>0.8666666666666667</v>
      </c>
      <c r="P708" s="2" t="s">
        <v>9</v>
      </c>
      <c r="Q708" s="3">
        <v>172</v>
      </c>
      <c r="R708" s="7">
        <v>4.7600000000000003E-2</v>
      </c>
      <c r="S708" s="3">
        <v>8.6</v>
      </c>
      <c r="T708" s="4">
        <v>7.6</v>
      </c>
      <c r="U708" s="3">
        <f>sales[[#This Row],[total]]-sales[[#This Row],[cogs]]</f>
        <v>8.5999999999999943</v>
      </c>
    </row>
    <row r="709" spans="1:21" x14ac:dyDescent="0.3">
      <c r="A709" s="2" t="s">
        <v>729</v>
      </c>
      <c r="B709" s="2" t="s">
        <v>11</v>
      </c>
      <c r="C709" s="2" t="s">
        <v>12</v>
      </c>
      <c r="D709" s="2" t="s">
        <v>6</v>
      </c>
      <c r="E709" s="2" t="s">
        <v>17</v>
      </c>
      <c r="F709" s="2" t="s">
        <v>30</v>
      </c>
      <c r="G709" s="3">
        <v>68.98</v>
      </c>
      <c r="H709" s="5">
        <v>1</v>
      </c>
      <c r="I709" s="3">
        <v>3.45</v>
      </c>
      <c r="J709" s="3">
        <v>72.430000000000007</v>
      </c>
      <c r="K709" s="1">
        <v>43486</v>
      </c>
      <c r="L709" s="5">
        <f>YEAR(sales[[#This Row],[date]])</f>
        <v>2019</v>
      </c>
      <c r="M709" s="5" t="str">
        <f>TEXT(sales[[#This Row],[date]], "MMM")</f>
        <v>Jan</v>
      </c>
      <c r="N709" s="5" t="str">
        <f>TEXT(sales[[#This Row],[date]], "ddd")</f>
        <v>Mon</v>
      </c>
      <c r="O709" s="6">
        <v>0.84236111111111112</v>
      </c>
      <c r="P709" s="2" t="s">
        <v>15</v>
      </c>
      <c r="Q709" s="3">
        <v>68.98</v>
      </c>
      <c r="R709" s="7">
        <v>4.7600000000000003E-2</v>
      </c>
      <c r="S709" s="3">
        <v>3.45</v>
      </c>
      <c r="T709" s="4">
        <v>4.8</v>
      </c>
      <c r="U709" s="3">
        <f>sales[[#This Row],[total]]-sales[[#This Row],[cogs]]</f>
        <v>3.4500000000000028</v>
      </c>
    </row>
    <row r="710" spans="1:21" x14ac:dyDescent="0.3">
      <c r="A710" s="2" t="s">
        <v>730</v>
      </c>
      <c r="B710" s="2" t="s">
        <v>11</v>
      </c>
      <c r="C710" s="2" t="s">
        <v>12</v>
      </c>
      <c r="D710" s="2" t="s">
        <v>13</v>
      </c>
      <c r="E710" s="2" t="s">
        <v>17</v>
      </c>
      <c r="F710" s="2" t="s">
        <v>32</v>
      </c>
      <c r="G710" s="3">
        <v>15.62</v>
      </c>
      <c r="H710" s="5">
        <v>8</v>
      </c>
      <c r="I710" s="3">
        <v>6.25</v>
      </c>
      <c r="J710" s="3">
        <v>131.21</v>
      </c>
      <c r="K710" s="1">
        <v>43485</v>
      </c>
      <c r="L710" s="5">
        <f>YEAR(sales[[#This Row],[date]])</f>
        <v>2019</v>
      </c>
      <c r="M710" s="5" t="str">
        <f>TEXT(sales[[#This Row],[date]], "MMM")</f>
        <v>Jan</v>
      </c>
      <c r="N710" s="5" t="str">
        <f>TEXT(sales[[#This Row],[date]], "ddd")</f>
        <v>Sun</v>
      </c>
      <c r="O710" s="6">
        <v>0.85902777777777772</v>
      </c>
      <c r="P710" s="2" t="s">
        <v>9</v>
      </c>
      <c r="Q710" s="3">
        <v>124.96</v>
      </c>
      <c r="R710" s="7">
        <v>4.7600000000000003E-2</v>
      </c>
      <c r="S710" s="3">
        <v>6.25</v>
      </c>
      <c r="T710" s="4">
        <v>9.1</v>
      </c>
      <c r="U710" s="3">
        <f>sales[[#This Row],[total]]-sales[[#This Row],[cogs]]</f>
        <v>6.2500000000000142</v>
      </c>
    </row>
    <row r="711" spans="1:21" x14ac:dyDescent="0.3">
      <c r="A711" s="2" t="s">
        <v>731</v>
      </c>
      <c r="B711" s="2" t="s">
        <v>4</v>
      </c>
      <c r="C711" s="2" t="s">
        <v>5</v>
      </c>
      <c r="D711" s="2" t="s">
        <v>13</v>
      </c>
      <c r="E711" s="2" t="s">
        <v>17</v>
      </c>
      <c r="F711" s="2" t="s">
        <v>22</v>
      </c>
      <c r="G711" s="3">
        <v>25.7</v>
      </c>
      <c r="H711" s="5">
        <v>3</v>
      </c>
      <c r="I711" s="3">
        <v>3.86</v>
      </c>
      <c r="J711" s="3">
        <v>80.959999999999994</v>
      </c>
      <c r="K711" s="1">
        <v>43482</v>
      </c>
      <c r="L711" s="5">
        <f>YEAR(sales[[#This Row],[date]])</f>
        <v>2019</v>
      </c>
      <c r="M711" s="5" t="str">
        <f>TEXT(sales[[#This Row],[date]], "MMM")</f>
        <v>Jan</v>
      </c>
      <c r="N711" s="5" t="str">
        <f>TEXT(sales[[#This Row],[date]], "ddd")</f>
        <v>Thu</v>
      </c>
      <c r="O711" s="6">
        <v>0.74930555555555556</v>
      </c>
      <c r="P711" s="2" t="s">
        <v>9</v>
      </c>
      <c r="Q711" s="3">
        <v>77.099999999999994</v>
      </c>
      <c r="R711" s="7">
        <v>4.7600000000000003E-2</v>
      </c>
      <c r="S711" s="3">
        <v>3.86</v>
      </c>
      <c r="T711" s="4">
        <v>6.1</v>
      </c>
      <c r="U711" s="3">
        <f>sales[[#This Row],[total]]-sales[[#This Row],[cogs]]</f>
        <v>3.8599999999999994</v>
      </c>
    </row>
    <row r="712" spans="1:21" x14ac:dyDescent="0.3">
      <c r="A712" s="2" t="s">
        <v>732</v>
      </c>
      <c r="B712" s="2" t="s">
        <v>4</v>
      </c>
      <c r="C712" s="2" t="s">
        <v>5</v>
      </c>
      <c r="D712" s="2" t="s">
        <v>6</v>
      </c>
      <c r="E712" s="2" t="s">
        <v>17</v>
      </c>
      <c r="F712" s="2" t="s">
        <v>30</v>
      </c>
      <c r="G712" s="3">
        <v>80.62</v>
      </c>
      <c r="H712" s="5">
        <v>6</v>
      </c>
      <c r="I712" s="3">
        <v>24.19</v>
      </c>
      <c r="J712" s="3">
        <v>507.91</v>
      </c>
      <c r="K712" s="1">
        <v>43524</v>
      </c>
      <c r="L712" s="5">
        <f>YEAR(sales[[#This Row],[date]])</f>
        <v>2019</v>
      </c>
      <c r="M712" s="5" t="str">
        <f>TEXT(sales[[#This Row],[date]], "MMM")</f>
        <v>Feb</v>
      </c>
      <c r="N712" s="5" t="str">
        <f>TEXT(sales[[#This Row],[date]], "ddd")</f>
        <v>Thu</v>
      </c>
      <c r="O712" s="6">
        <v>0.84583333333333333</v>
      </c>
      <c r="P712" s="2" t="s">
        <v>15</v>
      </c>
      <c r="Q712" s="3">
        <v>483.72</v>
      </c>
      <c r="R712" s="7">
        <v>4.7600000000000003E-2</v>
      </c>
      <c r="S712" s="3">
        <v>24.19</v>
      </c>
      <c r="T712" s="4">
        <v>9.1</v>
      </c>
      <c r="U712" s="3">
        <f>sales[[#This Row],[total]]-sales[[#This Row],[cogs]]</f>
        <v>24.189999999999998</v>
      </c>
    </row>
    <row r="713" spans="1:21" x14ac:dyDescent="0.3">
      <c r="A713" s="2" t="s">
        <v>733</v>
      </c>
      <c r="B713" s="2" t="s">
        <v>11</v>
      </c>
      <c r="C713" s="2" t="s">
        <v>12</v>
      </c>
      <c r="D713" s="2" t="s">
        <v>6</v>
      </c>
      <c r="E713" s="2" t="s">
        <v>7</v>
      </c>
      <c r="F713" s="2" t="s">
        <v>18</v>
      </c>
      <c r="G713" s="3">
        <v>75.53</v>
      </c>
      <c r="H713" s="5">
        <v>4</v>
      </c>
      <c r="I713" s="3">
        <v>15.11</v>
      </c>
      <c r="J713" s="3">
        <v>317.23</v>
      </c>
      <c r="K713" s="1">
        <v>43543</v>
      </c>
      <c r="L713" s="5">
        <f>YEAR(sales[[#This Row],[date]])</f>
        <v>2019</v>
      </c>
      <c r="M713" s="5" t="str">
        <f>TEXT(sales[[#This Row],[date]], "MMM")</f>
        <v>Mar</v>
      </c>
      <c r="N713" s="5" t="str">
        <f>TEXT(sales[[#This Row],[date]], "ddd")</f>
        <v>Tue</v>
      </c>
      <c r="O713" s="6">
        <v>0.66111111111111109</v>
      </c>
      <c r="P713" s="2" t="s">
        <v>9</v>
      </c>
      <c r="Q713" s="3">
        <v>302.12</v>
      </c>
      <c r="R713" s="7">
        <v>4.7600000000000003E-2</v>
      </c>
      <c r="S713" s="3">
        <v>15.11</v>
      </c>
      <c r="T713" s="4">
        <v>8.3000000000000007</v>
      </c>
      <c r="U713" s="3">
        <f>sales[[#This Row],[total]]-sales[[#This Row],[cogs]]</f>
        <v>15.110000000000014</v>
      </c>
    </row>
    <row r="714" spans="1:21" x14ac:dyDescent="0.3">
      <c r="A714" s="2" t="s">
        <v>734</v>
      </c>
      <c r="B714" s="2" t="s">
        <v>11</v>
      </c>
      <c r="C714" s="2" t="s">
        <v>12</v>
      </c>
      <c r="D714" s="2" t="s">
        <v>13</v>
      </c>
      <c r="E714" s="2" t="s">
        <v>7</v>
      </c>
      <c r="F714" s="2" t="s">
        <v>14</v>
      </c>
      <c r="G714" s="3">
        <v>77.63</v>
      </c>
      <c r="H714" s="5">
        <v>9</v>
      </c>
      <c r="I714" s="3">
        <v>34.93</v>
      </c>
      <c r="J714" s="3">
        <v>733.6</v>
      </c>
      <c r="K714" s="1">
        <v>43515</v>
      </c>
      <c r="L714" s="5">
        <f>YEAR(sales[[#This Row],[date]])</f>
        <v>2019</v>
      </c>
      <c r="M714" s="5" t="str">
        <f>TEXT(sales[[#This Row],[date]], "MMM")</f>
        <v>Feb</v>
      </c>
      <c r="N714" s="5" t="str">
        <f>TEXT(sales[[#This Row],[date]], "ddd")</f>
        <v>Tue</v>
      </c>
      <c r="O714" s="6">
        <v>0.63472222222222219</v>
      </c>
      <c r="P714" s="2" t="s">
        <v>9</v>
      </c>
      <c r="Q714" s="3">
        <v>698.67</v>
      </c>
      <c r="R714" s="7">
        <v>4.7600000000000003E-2</v>
      </c>
      <c r="S714" s="3">
        <v>34.93</v>
      </c>
      <c r="T714" s="4">
        <v>7.2</v>
      </c>
      <c r="U714" s="3">
        <f>sales[[#This Row],[total]]-sales[[#This Row],[cogs]]</f>
        <v>34.930000000000064</v>
      </c>
    </row>
    <row r="715" spans="1:21" x14ac:dyDescent="0.3">
      <c r="A715" s="2" t="s">
        <v>735</v>
      </c>
      <c r="B715" s="2" t="s">
        <v>11</v>
      </c>
      <c r="C715" s="2" t="s">
        <v>12</v>
      </c>
      <c r="D715" s="2" t="s">
        <v>13</v>
      </c>
      <c r="E715" s="2" t="s">
        <v>7</v>
      </c>
      <c r="F715" s="2" t="s">
        <v>8</v>
      </c>
      <c r="G715" s="3">
        <v>13.85</v>
      </c>
      <c r="H715" s="5">
        <v>9</v>
      </c>
      <c r="I715" s="3">
        <v>6.23</v>
      </c>
      <c r="J715" s="3">
        <v>130.88</v>
      </c>
      <c r="K715" s="1">
        <v>43500</v>
      </c>
      <c r="L715" s="5">
        <f>YEAR(sales[[#This Row],[date]])</f>
        <v>2019</v>
      </c>
      <c r="M715" s="5" t="str">
        <f>TEXT(sales[[#This Row],[date]], "MMM")</f>
        <v>Feb</v>
      </c>
      <c r="N715" s="5" t="str">
        <f>TEXT(sales[[#This Row],[date]], "ddd")</f>
        <v>Mon</v>
      </c>
      <c r="O715" s="6">
        <v>0.53472222222222221</v>
      </c>
      <c r="P715" s="2" t="s">
        <v>9</v>
      </c>
      <c r="Q715" s="3">
        <v>124.65</v>
      </c>
      <c r="R715" s="7">
        <v>4.7600000000000003E-2</v>
      </c>
      <c r="S715" s="3">
        <v>6.23</v>
      </c>
      <c r="T715" s="4">
        <v>6</v>
      </c>
      <c r="U715" s="3">
        <f>sales[[#This Row],[total]]-sales[[#This Row],[cogs]]</f>
        <v>6.2299999999999898</v>
      </c>
    </row>
    <row r="716" spans="1:21" x14ac:dyDescent="0.3">
      <c r="A716" s="2" t="s">
        <v>736</v>
      </c>
      <c r="B716" s="2" t="s">
        <v>11</v>
      </c>
      <c r="C716" s="2" t="s">
        <v>12</v>
      </c>
      <c r="D716" s="2" t="s">
        <v>6</v>
      </c>
      <c r="E716" s="2" t="s">
        <v>17</v>
      </c>
      <c r="F716" s="2" t="s">
        <v>32</v>
      </c>
      <c r="G716" s="3">
        <v>98.7</v>
      </c>
      <c r="H716" s="5">
        <v>8</v>
      </c>
      <c r="I716" s="3">
        <v>39.479999999999997</v>
      </c>
      <c r="J716" s="3">
        <v>829.08</v>
      </c>
      <c r="K716" s="1">
        <v>43496</v>
      </c>
      <c r="L716" s="5">
        <f>YEAR(sales[[#This Row],[date]])</f>
        <v>2019</v>
      </c>
      <c r="M716" s="5" t="str">
        <f>TEXT(sales[[#This Row],[date]], "MMM")</f>
        <v>Jan</v>
      </c>
      <c r="N716" s="5" t="str">
        <f>TEXT(sales[[#This Row],[date]], "ddd")</f>
        <v>Thu</v>
      </c>
      <c r="O716" s="6">
        <v>0.44166666666666665</v>
      </c>
      <c r="P716" s="2" t="s">
        <v>9</v>
      </c>
      <c r="Q716" s="3">
        <v>789.6</v>
      </c>
      <c r="R716" s="7">
        <v>4.7600000000000003E-2</v>
      </c>
      <c r="S716" s="3">
        <v>39.479999999999997</v>
      </c>
      <c r="T716" s="4">
        <v>8.5</v>
      </c>
      <c r="U716" s="3">
        <f>sales[[#This Row],[total]]-sales[[#This Row],[cogs]]</f>
        <v>39.480000000000018</v>
      </c>
    </row>
    <row r="717" spans="1:21" x14ac:dyDescent="0.3">
      <c r="A717" s="2" t="s">
        <v>737</v>
      </c>
      <c r="B717" s="2" t="s">
        <v>4</v>
      </c>
      <c r="C717" s="2" t="s">
        <v>5</v>
      </c>
      <c r="D717" s="2" t="s">
        <v>13</v>
      </c>
      <c r="E717" s="2" t="s">
        <v>7</v>
      </c>
      <c r="F717" s="2" t="s">
        <v>8</v>
      </c>
      <c r="G717" s="3">
        <v>35.68</v>
      </c>
      <c r="H717" s="5">
        <v>5</v>
      </c>
      <c r="I717" s="3">
        <v>8.92</v>
      </c>
      <c r="J717" s="3">
        <v>187.32</v>
      </c>
      <c r="K717" s="1">
        <v>43502</v>
      </c>
      <c r="L717" s="5">
        <f>YEAR(sales[[#This Row],[date]])</f>
        <v>2019</v>
      </c>
      <c r="M717" s="5" t="str">
        <f>TEXT(sales[[#This Row],[date]], "MMM")</f>
        <v>Feb</v>
      </c>
      <c r="N717" s="5" t="str">
        <f>TEXT(sales[[#This Row],[date]], "ddd")</f>
        <v>Wed</v>
      </c>
      <c r="O717" s="6">
        <v>0.7729166666666667</v>
      </c>
      <c r="P717" s="2" t="s">
        <v>19</v>
      </c>
      <c r="Q717" s="3">
        <v>178.4</v>
      </c>
      <c r="R717" s="7">
        <v>4.7600000000000003E-2</v>
      </c>
      <c r="S717" s="3">
        <v>8.92</v>
      </c>
      <c r="T717" s="4">
        <v>6.6</v>
      </c>
      <c r="U717" s="3">
        <f>sales[[#This Row],[total]]-sales[[#This Row],[cogs]]</f>
        <v>8.9199999999999875</v>
      </c>
    </row>
    <row r="718" spans="1:21" x14ac:dyDescent="0.3">
      <c r="A718" s="2" t="s">
        <v>738</v>
      </c>
      <c r="B718" s="2" t="s">
        <v>4</v>
      </c>
      <c r="C718" s="2" t="s">
        <v>5</v>
      </c>
      <c r="D718" s="2" t="s">
        <v>6</v>
      </c>
      <c r="E718" s="2" t="s">
        <v>7</v>
      </c>
      <c r="F718" s="2" t="s">
        <v>32</v>
      </c>
      <c r="G718" s="3">
        <v>71.459999999999994</v>
      </c>
      <c r="H718" s="5">
        <v>7</v>
      </c>
      <c r="I718" s="3">
        <v>25.01</v>
      </c>
      <c r="J718" s="3">
        <v>525.23</v>
      </c>
      <c r="K718" s="1">
        <v>43552</v>
      </c>
      <c r="L718" s="5">
        <f>YEAR(sales[[#This Row],[date]])</f>
        <v>2019</v>
      </c>
      <c r="M718" s="5" t="str">
        <f>TEXT(sales[[#This Row],[date]], "MMM")</f>
        <v>Mar</v>
      </c>
      <c r="N718" s="5" t="str">
        <f>TEXT(sales[[#This Row],[date]], "ddd")</f>
        <v>Thu</v>
      </c>
      <c r="O718" s="6">
        <v>0.67083333333333328</v>
      </c>
      <c r="P718" s="2" t="s">
        <v>9</v>
      </c>
      <c r="Q718" s="3">
        <v>500.22</v>
      </c>
      <c r="R718" s="7">
        <v>4.7600000000000003E-2</v>
      </c>
      <c r="S718" s="3">
        <v>25.01</v>
      </c>
      <c r="T718" s="4">
        <v>4.5</v>
      </c>
      <c r="U718" s="3">
        <f>sales[[#This Row],[total]]-sales[[#This Row],[cogs]]</f>
        <v>25.009999999999991</v>
      </c>
    </row>
    <row r="719" spans="1:21" x14ac:dyDescent="0.3">
      <c r="A719" s="2" t="s">
        <v>739</v>
      </c>
      <c r="B719" s="2" t="s">
        <v>4</v>
      </c>
      <c r="C719" s="2" t="s">
        <v>5</v>
      </c>
      <c r="D719" s="2" t="s">
        <v>6</v>
      </c>
      <c r="E719" s="2" t="s">
        <v>17</v>
      </c>
      <c r="F719" s="2" t="s">
        <v>14</v>
      </c>
      <c r="G719" s="3">
        <v>11.94</v>
      </c>
      <c r="H719" s="5">
        <v>3</v>
      </c>
      <c r="I719" s="3">
        <v>1.79</v>
      </c>
      <c r="J719" s="3">
        <v>37.61</v>
      </c>
      <c r="K719" s="1">
        <v>43484</v>
      </c>
      <c r="L719" s="5">
        <f>YEAR(sales[[#This Row],[date]])</f>
        <v>2019</v>
      </c>
      <c r="M719" s="5" t="str">
        <f>TEXT(sales[[#This Row],[date]], "MMM")</f>
        <v>Jan</v>
      </c>
      <c r="N719" s="5" t="str">
        <f>TEXT(sales[[#This Row],[date]], "ddd")</f>
        <v>Sat</v>
      </c>
      <c r="O719" s="6">
        <v>0.53263888888888888</v>
      </c>
      <c r="P719" s="2" t="s">
        <v>19</v>
      </c>
      <c r="Q719" s="3">
        <v>35.82</v>
      </c>
      <c r="R719" s="7">
        <v>4.7600000000000003E-2</v>
      </c>
      <c r="S719" s="3">
        <v>1.79</v>
      </c>
      <c r="T719" s="4">
        <v>8.1</v>
      </c>
      <c r="U719" s="3">
        <f>sales[[#This Row],[total]]-sales[[#This Row],[cogs]]</f>
        <v>1.7899999999999991</v>
      </c>
    </row>
    <row r="720" spans="1:21" x14ac:dyDescent="0.3">
      <c r="A720" s="2" t="s">
        <v>740</v>
      </c>
      <c r="B720" s="2" t="s">
        <v>4</v>
      </c>
      <c r="C720" s="2" t="s">
        <v>5</v>
      </c>
      <c r="D720" s="2" t="s">
        <v>13</v>
      </c>
      <c r="E720" s="2" t="s">
        <v>17</v>
      </c>
      <c r="F720" s="2" t="s">
        <v>32</v>
      </c>
      <c r="G720" s="3">
        <v>45.38</v>
      </c>
      <c r="H720" s="5">
        <v>3</v>
      </c>
      <c r="I720" s="3">
        <v>6.81</v>
      </c>
      <c r="J720" s="3">
        <v>142.94999999999999</v>
      </c>
      <c r="K720" s="1">
        <v>43513</v>
      </c>
      <c r="L720" s="5">
        <f>YEAR(sales[[#This Row],[date]])</f>
        <v>2019</v>
      </c>
      <c r="M720" s="5" t="str">
        <f>TEXT(sales[[#This Row],[date]], "MMM")</f>
        <v>Feb</v>
      </c>
      <c r="N720" s="5" t="str">
        <f>TEXT(sales[[#This Row],[date]], "ddd")</f>
        <v>Sun</v>
      </c>
      <c r="O720" s="6">
        <v>0.56527777777777777</v>
      </c>
      <c r="P720" s="2" t="s">
        <v>19</v>
      </c>
      <c r="Q720" s="3">
        <v>136.13999999999999</v>
      </c>
      <c r="R720" s="7">
        <v>4.7600000000000003E-2</v>
      </c>
      <c r="S720" s="3">
        <v>6.81</v>
      </c>
      <c r="T720" s="4">
        <v>7.2</v>
      </c>
      <c r="U720" s="3">
        <f>sales[[#This Row],[total]]-sales[[#This Row],[cogs]]</f>
        <v>6.8100000000000023</v>
      </c>
    </row>
    <row r="721" spans="1:21" x14ac:dyDescent="0.3">
      <c r="A721" s="2" t="s">
        <v>741</v>
      </c>
      <c r="B721" s="2" t="s">
        <v>28</v>
      </c>
      <c r="C721" s="2" t="s">
        <v>29</v>
      </c>
      <c r="D721" s="2" t="s">
        <v>6</v>
      </c>
      <c r="E721" s="2" t="s">
        <v>7</v>
      </c>
      <c r="F721" s="2" t="s">
        <v>32</v>
      </c>
      <c r="G721" s="3">
        <v>17.48</v>
      </c>
      <c r="H721" s="5">
        <v>6</v>
      </c>
      <c r="I721" s="3">
        <v>5.24</v>
      </c>
      <c r="J721" s="3">
        <v>110.12</v>
      </c>
      <c r="K721" s="1">
        <v>43483</v>
      </c>
      <c r="L721" s="5">
        <f>YEAR(sales[[#This Row],[date]])</f>
        <v>2019</v>
      </c>
      <c r="M721" s="5" t="str">
        <f>TEXT(sales[[#This Row],[date]], "MMM")</f>
        <v>Jan</v>
      </c>
      <c r="N721" s="5" t="str">
        <f>TEXT(sales[[#This Row],[date]], "ddd")</f>
        <v>Fri</v>
      </c>
      <c r="O721" s="6">
        <v>0.62777777777777777</v>
      </c>
      <c r="P721" s="2" t="s">
        <v>19</v>
      </c>
      <c r="Q721" s="3">
        <v>104.88</v>
      </c>
      <c r="R721" s="7">
        <v>4.7600000000000003E-2</v>
      </c>
      <c r="S721" s="3">
        <v>5.24</v>
      </c>
      <c r="T721" s="4">
        <v>6.1</v>
      </c>
      <c r="U721" s="3">
        <f>sales[[#This Row],[total]]-sales[[#This Row],[cogs]]</f>
        <v>5.2400000000000091</v>
      </c>
    </row>
    <row r="722" spans="1:21" x14ac:dyDescent="0.3">
      <c r="A722" s="2" t="s">
        <v>742</v>
      </c>
      <c r="B722" s="2" t="s">
        <v>28</v>
      </c>
      <c r="C722" s="2" t="s">
        <v>29</v>
      </c>
      <c r="D722" s="2" t="s">
        <v>13</v>
      </c>
      <c r="E722" s="2" t="s">
        <v>7</v>
      </c>
      <c r="F722" s="2" t="s">
        <v>32</v>
      </c>
      <c r="G722" s="3">
        <v>25.56</v>
      </c>
      <c r="H722" s="5">
        <v>7</v>
      </c>
      <c r="I722" s="3">
        <v>8.9499999999999993</v>
      </c>
      <c r="J722" s="3">
        <v>187.87</v>
      </c>
      <c r="K722" s="1">
        <v>43498</v>
      </c>
      <c r="L722" s="5">
        <f>YEAR(sales[[#This Row],[date]])</f>
        <v>2019</v>
      </c>
      <c r="M722" s="5" t="str">
        <f>TEXT(sales[[#This Row],[date]], "MMM")</f>
        <v>Feb</v>
      </c>
      <c r="N722" s="5" t="str">
        <f>TEXT(sales[[#This Row],[date]], "ddd")</f>
        <v>Sat</v>
      </c>
      <c r="O722" s="6">
        <v>0.86250000000000004</v>
      </c>
      <c r="P722" s="2" t="s">
        <v>15</v>
      </c>
      <c r="Q722" s="3">
        <v>178.92</v>
      </c>
      <c r="R722" s="7">
        <v>4.7600000000000003E-2</v>
      </c>
      <c r="S722" s="3">
        <v>8.9499999999999993</v>
      </c>
      <c r="T722" s="4">
        <v>7.1</v>
      </c>
      <c r="U722" s="3">
        <f>sales[[#This Row],[total]]-sales[[#This Row],[cogs]]</f>
        <v>8.9500000000000171</v>
      </c>
    </row>
    <row r="723" spans="1:21" x14ac:dyDescent="0.3">
      <c r="A723" s="2" t="s">
        <v>743</v>
      </c>
      <c r="B723" s="2" t="s">
        <v>11</v>
      </c>
      <c r="C723" s="2" t="s">
        <v>12</v>
      </c>
      <c r="D723" s="2" t="s">
        <v>6</v>
      </c>
      <c r="E723" s="2" t="s">
        <v>7</v>
      </c>
      <c r="F723" s="2" t="s">
        <v>22</v>
      </c>
      <c r="G723" s="3">
        <v>90.63</v>
      </c>
      <c r="H723" s="5">
        <v>9</v>
      </c>
      <c r="I723" s="3">
        <v>40.78</v>
      </c>
      <c r="J723" s="3">
        <v>856.45</v>
      </c>
      <c r="K723" s="1">
        <v>43483</v>
      </c>
      <c r="L723" s="5">
        <f>YEAR(sales[[#This Row],[date]])</f>
        <v>2019</v>
      </c>
      <c r="M723" s="5" t="str">
        <f>TEXT(sales[[#This Row],[date]], "MMM")</f>
        <v>Jan</v>
      </c>
      <c r="N723" s="5" t="str">
        <f>TEXT(sales[[#This Row],[date]], "ddd")</f>
        <v>Fri</v>
      </c>
      <c r="O723" s="6">
        <v>0.64444444444444449</v>
      </c>
      <c r="P723" s="2" t="s">
        <v>15</v>
      </c>
      <c r="Q723" s="3">
        <v>815.67</v>
      </c>
      <c r="R723" s="7">
        <v>4.7600000000000003E-2</v>
      </c>
      <c r="S723" s="3">
        <v>40.78</v>
      </c>
      <c r="T723" s="4">
        <v>5.0999999999999996</v>
      </c>
      <c r="U723" s="3">
        <f>sales[[#This Row],[total]]-sales[[#This Row],[cogs]]</f>
        <v>40.780000000000086</v>
      </c>
    </row>
    <row r="724" spans="1:21" x14ac:dyDescent="0.3">
      <c r="A724" s="2" t="s">
        <v>744</v>
      </c>
      <c r="B724" s="2" t="s">
        <v>28</v>
      </c>
      <c r="C724" s="2" t="s">
        <v>29</v>
      </c>
      <c r="D724" s="2" t="s">
        <v>13</v>
      </c>
      <c r="E724" s="2" t="s">
        <v>17</v>
      </c>
      <c r="F724" s="2" t="s">
        <v>18</v>
      </c>
      <c r="G724" s="3">
        <v>44.12</v>
      </c>
      <c r="H724" s="5">
        <v>3</v>
      </c>
      <c r="I724" s="3">
        <v>6.62</v>
      </c>
      <c r="J724" s="3">
        <v>138.97999999999999</v>
      </c>
      <c r="K724" s="1">
        <v>43542</v>
      </c>
      <c r="L724" s="5">
        <f>YEAR(sales[[#This Row],[date]])</f>
        <v>2019</v>
      </c>
      <c r="M724" s="5" t="str">
        <f>TEXT(sales[[#This Row],[date]], "MMM")</f>
        <v>Mar</v>
      </c>
      <c r="N724" s="5" t="str">
        <f>TEXT(sales[[#This Row],[date]], "ddd")</f>
        <v>Mon</v>
      </c>
      <c r="O724" s="6">
        <v>0.57291666666666663</v>
      </c>
      <c r="P724" s="2" t="s">
        <v>19</v>
      </c>
      <c r="Q724" s="3">
        <v>132.36000000000001</v>
      </c>
      <c r="R724" s="7">
        <v>4.7600000000000003E-2</v>
      </c>
      <c r="S724" s="3">
        <v>6.62</v>
      </c>
      <c r="T724" s="4">
        <v>7.9</v>
      </c>
      <c r="U724" s="3">
        <f>sales[[#This Row],[total]]-sales[[#This Row],[cogs]]</f>
        <v>6.6199999999999761</v>
      </c>
    </row>
    <row r="725" spans="1:21" x14ac:dyDescent="0.3">
      <c r="A725" s="2" t="s">
        <v>745</v>
      </c>
      <c r="B725" s="2" t="s">
        <v>11</v>
      </c>
      <c r="C725" s="2" t="s">
        <v>12</v>
      </c>
      <c r="D725" s="2" t="s">
        <v>6</v>
      </c>
      <c r="E725" s="2" t="s">
        <v>7</v>
      </c>
      <c r="F725" s="2" t="s">
        <v>30</v>
      </c>
      <c r="G725" s="3">
        <v>36.770000000000003</v>
      </c>
      <c r="H725" s="5">
        <v>7</v>
      </c>
      <c r="I725" s="3">
        <v>12.87</v>
      </c>
      <c r="J725" s="3">
        <v>270.26</v>
      </c>
      <c r="K725" s="1">
        <v>43476</v>
      </c>
      <c r="L725" s="5">
        <f>YEAR(sales[[#This Row],[date]])</f>
        <v>2019</v>
      </c>
      <c r="M725" s="5" t="str">
        <f>TEXT(sales[[#This Row],[date]], "MMM")</f>
        <v>Jan</v>
      </c>
      <c r="N725" s="5" t="str">
        <f>TEXT(sales[[#This Row],[date]], "ddd")</f>
        <v>Fri</v>
      </c>
      <c r="O725" s="6">
        <v>0.84027777777777779</v>
      </c>
      <c r="P725" s="2" t="s">
        <v>15</v>
      </c>
      <c r="Q725" s="3">
        <v>257.39</v>
      </c>
      <c r="R725" s="7">
        <v>4.7600000000000003E-2</v>
      </c>
      <c r="S725" s="3">
        <v>12.87</v>
      </c>
      <c r="T725" s="4">
        <v>7.4</v>
      </c>
      <c r="U725" s="3">
        <f>sales[[#This Row],[total]]-sales[[#This Row],[cogs]]</f>
        <v>12.870000000000005</v>
      </c>
    </row>
    <row r="726" spans="1:21" x14ac:dyDescent="0.3">
      <c r="A726" s="2" t="s">
        <v>746</v>
      </c>
      <c r="B726" s="2" t="s">
        <v>28</v>
      </c>
      <c r="C726" s="2" t="s">
        <v>29</v>
      </c>
      <c r="D726" s="2" t="s">
        <v>6</v>
      </c>
      <c r="E726" s="2" t="s">
        <v>17</v>
      </c>
      <c r="F726" s="2" t="s">
        <v>30</v>
      </c>
      <c r="G726" s="3">
        <v>23.34</v>
      </c>
      <c r="H726" s="5">
        <v>4</v>
      </c>
      <c r="I726" s="3">
        <v>4.67</v>
      </c>
      <c r="J726" s="3">
        <v>98.03</v>
      </c>
      <c r="K726" s="1">
        <v>43500</v>
      </c>
      <c r="L726" s="5">
        <f>YEAR(sales[[#This Row],[date]])</f>
        <v>2019</v>
      </c>
      <c r="M726" s="5" t="str">
        <f>TEXT(sales[[#This Row],[date]], "MMM")</f>
        <v>Feb</v>
      </c>
      <c r="N726" s="5" t="str">
        <f>TEXT(sales[[#This Row],[date]], "ddd")</f>
        <v>Mon</v>
      </c>
      <c r="O726" s="6">
        <v>0.78680555555555554</v>
      </c>
      <c r="P726" s="2" t="s">
        <v>9</v>
      </c>
      <c r="Q726" s="3">
        <v>93.36</v>
      </c>
      <c r="R726" s="7">
        <v>4.7600000000000003E-2</v>
      </c>
      <c r="S726" s="3">
        <v>4.67</v>
      </c>
      <c r="T726" s="4">
        <v>7.4</v>
      </c>
      <c r="U726" s="3">
        <f>sales[[#This Row],[total]]-sales[[#This Row],[cogs]]</f>
        <v>4.6700000000000017</v>
      </c>
    </row>
    <row r="727" spans="1:21" x14ac:dyDescent="0.3">
      <c r="A727" s="2" t="s">
        <v>747</v>
      </c>
      <c r="B727" s="2" t="s">
        <v>11</v>
      </c>
      <c r="C727" s="2" t="s">
        <v>12</v>
      </c>
      <c r="D727" s="2" t="s">
        <v>6</v>
      </c>
      <c r="E727" s="2" t="s">
        <v>7</v>
      </c>
      <c r="F727" s="2" t="s">
        <v>8</v>
      </c>
      <c r="G727" s="3">
        <v>28.5</v>
      </c>
      <c r="H727" s="5">
        <v>8</v>
      </c>
      <c r="I727" s="3">
        <v>11.4</v>
      </c>
      <c r="J727" s="3">
        <v>239.4</v>
      </c>
      <c r="K727" s="1">
        <v>43502</v>
      </c>
      <c r="L727" s="5">
        <f>YEAR(sales[[#This Row],[date]])</f>
        <v>2019</v>
      </c>
      <c r="M727" s="5" t="str">
        <f>TEXT(sales[[#This Row],[date]], "MMM")</f>
        <v>Feb</v>
      </c>
      <c r="N727" s="5" t="str">
        <f>TEXT(sales[[#This Row],[date]], "ddd")</f>
        <v>Wed</v>
      </c>
      <c r="O727" s="6">
        <v>0.6</v>
      </c>
      <c r="P727" s="2" t="s">
        <v>15</v>
      </c>
      <c r="Q727" s="3">
        <v>228</v>
      </c>
      <c r="R727" s="7">
        <v>4.7600000000000003E-2</v>
      </c>
      <c r="S727" s="3">
        <v>11.4</v>
      </c>
      <c r="T727" s="4">
        <v>6.6</v>
      </c>
      <c r="U727" s="3">
        <f>sales[[#This Row],[total]]-sales[[#This Row],[cogs]]</f>
        <v>11.400000000000006</v>
      </c>
    </row>
    <row r="728" spans="1:21" x14ac:dyDescent="0.3">
      <c r="A728" s="2" t="s">
        <v>748</v>
      </c>
      <c r="B728" s="2" t="s">
        <v>11</v>
      </c>
      <c r="C728" s="2" t="s">
        <v>12</v>
      </c>
      <c r="D728" s="2" t="s">
        <v>6</v>
      </c>
      <c r="E728" s="2" t="s">
        <v>17</v>
      </c>
      <c r="F728" s="2" t="s">
        <v>18</v>
      </c>
      <c r="G728" s="3">
        <v>55.57</v>
      </c>
      <c r="H728" s="5">
        <v>3</v>
      </c>
      <c r="I728" s="3">
        <v>8.34</v>
      </c>
      <c r="J728" s="3">
        <v>175.05</v>
      </c>
      <c r="K728" s="1">
        <v>43473</v>
      </c>
      <c r="L728" s="5">
        <f>YEAR(sales[[#This Row],[date]])</f>
        <v>2019</v>
      </c>
      <c r="M728" s="5" t="str">
        <f>TEXT(sales[[#This Row],[date]], "MMM")</f>
        <v>Jan</v>
      </c>
      <c r="N728" s="5" t="str">
        <f>TEXT(sales[[#This Row],[date]], "ddd")</f>
        <v>Tue</v>
      </c>
      <c r="O728" s="6">
        <v>0.48749999999999999</v>
      </c>
      <c r="P728" s="2" t="s">
        <v>19</v>
      </c>
      <c r="Q728" s="3">
        <v>166.71</v>
      </c>
      <c r="R728" s="7">
        <v>4.7600000000000003E-2</v>
      </c>
      <c r="S728" s="3">
        <v>8.34</v>
      </c>
      <c r="T728" s="4">
        <v>5.9</v>
      </c>
      <c r="U728" s="3">
        <f>sales[[#This Row],[total]]-sales[[#This Row],[cogs]]</f>
        <v>8.3400000000000034</v>
      </c>
    </row>
    <row r="729" spans="1:21" x14ac:dyDescent="0.3">
      <c r="A729" s="2" t="s">
        <v>749</v>
      </c>
      <c r="B729" s="2" t="s">
        <v>28</v>
      </c>
      <c r="C729" s="2" t="s">
        <v>29</v>
      </c>
      <c r="D729" s="2" t="s">
        <v>13</v>
      </c>
      <c r="E729" s="2" t="s">
        <v>17</v>
      </c>
      <c r="F729" s="2" t="s">
        <v>22</v>
      </c>
      <c r="G729" s="3">
        <v>69.739999999999995</v>
      </c>
      <c r="H729" s="5">
        <v>10</v>
      </c>
      <c r="I729" s="3">
        <v>34.869999999999997</v>
      </c>
      <c r="J729" s="3">
        <v>732.27</v>
      </c>
      <c r="K729" s="1">
        <v>43529</v>
      </c>
      <c r="L729" s="5">
        <f>YEAR(sales[[#This Row],[date]])</f>
        <v>2019</v>
      </c>
      <c r="M729" s="5" t="str">
        <f>TEXT(sales[[#This Row],[date]], "MMM")</f>
        <v>Mar</v>
      </c>
      <c r="N729" s="5" t="str">
        <f>TEXT(sales[[#This Row],[date]], "ddd")</f>
        <v>Tue</v>
      </c>
      <c r="O729" s="6">
        <v>0.74236111111111114</v>
      </c>
      <c r="P729" s="2" t="s">
        <v>19</v>
      </c>
      <c r="Q729" s="3">
        <v>697.4</v>
      </c>
      <c r="R729" s="7">
        <v>4.7600000000000003E-2</v>
      </c>
      <c r="S729" s="3">
        <v>34.869999999999997</v>
      </c>
      <c r="T729" s="4">
        <v>8.9</v>
      </c>
      <c r="U729" s="3">
        <f>sales[[#This Row],[total]]-sales[[#This Row],[cogs]]</f>
        <v>34.870000000000005</v>
      </c>
    </row>
    <row r="730" spans="1:21" x14ac:dyDescent="0.3">
      <c r="A730" s="2" t="s">
        <v>750</v>
      </c>
      <c r="B730" s="2" t="s">
        <v>11</v>
      </c>
      <c r="C730" s="2" t="s">
        <v>12</v>
      </c>
      <c r="D730" s="2" t="s">
        <v>13</v>
      </c>
      <c r="E730" s="2" t="s">
        <v>17</v>
      </c>
      <c r="F730" s="2" t="s">
        <v>32</v>
      </c>
      <c r="G730" s="3">
        <v>97.26</v>
      </c>
      <c r="H730" s="5">
        <v>4</v>
      </c>
      <c r="I730" s="3">
        <v>19.45</v>
      </c>
      <c r="J730" s="3">
        <v>408.49</v>
      </c>
      <c r="K730" s="1">
        <v>43540</v>
      </c>
      <c r="L730" s="5">
        <f>YEAR(sales[[#This Row],[date]])</f>
        <v>2019</v>
      </c>
      <c r="M730" s="5" t="str">
        <f>TEXT(sales[[#This Row],[date]], "MMM")</f>
        <v>Mar</v>
      </c>
      <c r="N730" s="5" t="str">
        <f>TEXT(sales[[#This Row],[date]], "ddd")</f>
        <v>Sat</v>
      </c>
      <c r="O730" s="6">
        <v>0.6479166666666667</v>
      </c>
      <c r="P730" s="2" t="s">
        <v>9</v>
      </c>
      <c r="Q730" s="3">
        <v>389.04</v>
      </c>
      <c r="R730" s="7">
        <v>4.7600000000000003E-2</v>
      </c>
      <c r="S730" s="3">
        <v>19.45</v>
      </c>
      <c r="T730" s="4">
        <v>6.8</v>
      </c>
      <c r="U730" s="3">
        <f>sales[[#This Row],[total]]-sales[[#This Row],[cogs]]</f>
        <v>19.449999999999989</v>
      </c>
    </row>
    <row r="731" spans="1:21" x14ac:dyDescent="0.3">
      <c r="A731" s="2" t="s">
        <v>751</v>
      </c>
      <c r="B731" s="2" t="s">
        <v>28</v>
      </c>
      <c r="C731" s="2" t="s">
        <v>29</v>
      </c>
      <c r="D731" s="2" t="s">
        <v>6</v>
      </c>
      <c r="E731" s="2" t="s">
        <v>7</v>
      </c>
      <c r="F731" s="2" t="s">
        <v>18</v>
      </c>
      <c r="G731" s="3">
        <v>52.18</v>
      </c>
      <c r="H731" s="5">
        <v>7</v>
      </c>
      <c r="I731" s="3">
        <v>18.260000000000002</v>
      </c>
      <c r="J731" s="3">
        <v>383.52</v>
      </c>
      <c r="K731" s="1">
        <v>43533</v>
      </c>
      <c r="L731" s="5">
        <f>YEAR(sales[[#This Row],[date]])</f>
        <v>2019</v>
      </c>
      <c r="M731" s="5" t="str">
        <f>TEXT(sales[[#This Row],[date]], "MMM")</f>
        <v>Mar</v>
      </c>
      <c r="N731" s="5" t="str">
        <f>TEXT(sales[[#This Row],[date]], "ddd")</f>
        <v>Sat</v>
      </c>
      <c r="O731" s="6">
        <v>0.45416666666666666</v>
      </c>
      <c r="P731" s="2" t="s">
        <v>15</v>
      </c>
      <c r="Q731" s="3">
        <v>365.26</v>
      </c>
      <c r="R731" s="7">
        <v>4.7600000000000003E-2</v>
      </c>
      <c r="S731" s="3">
        <v>18.260000000000002</v>
      </c>
      <c r="T731" s="4">
        <v>9.3000000000000007</v>
      </c>
      <c r="U731" s="3">
        <f>sales[[#This Row],[total]]-sales[[#This Row],[cogs]]</f>
        <v>18.259999999999991</v>
      </c>
    </row>
    <row r="732" spans="1:21" x14ac:dyDescent="0.3">
      <c r="A732" s="2" t="s">
        <v>752</v>
      </c>
      <c r="B732" s="2" t="s">
        <v>4</v>
      </c>
      <c r="C732" s="2" t="s">
        <v>5</v>
      </c>
      <c r="D732" s="2" t="s">
        <v>6</v>
      </c>
      <c r="E732" s="2" t="s">
        <v>7</v>
      </c>
      <c r="F732" s="2" t="s">
        <v>32</v>
      </c>
      <c r="G732" s="3">
        <v>22.32</v>
      </c>
      <c r="H732" s="5">
        <v>4</v>
      </c>
      <c r="I732" s="3">
        <v>4.46</v>
      </c>
      <c r="J732" s="3">
        <v>93.74</v>
      </c>
      <c r="K732" s="1">
        <v>43525</v>
      </c>
      <c r="L732" s="5">
        <f>YEAR(sales[[#This Row],[date]])</f>
        <v>2019</v>
      </c>
      <c r="M732" s="5" t="str">
        <f>TEXT(sales[[#This Row],[date]], "MMM")</f>
        <v>Mar</v>
      </c>
      <c r="N732" s="5" t="str">
        <f>TEXT(sales[[#This Row],[date]], "ddd")</f>
        <v>Fri</v>
      </c>
      <c r="O732" s="6">
        <v>0.68263888888888891</v>
      </c>
      <c r="P732" s="2" t="s">
        <v>19</v>
      </c>
      <c r="Q732" s="3">
        <v>89.28</v>
      </c>
      <c r="R732" s="7">
        <v>4.7600000000000003E-2</v>
      </c>
      <c r="S732" s="3">
        <v>4.46</v>
      </c>
      <c r="T732" s="4">
        <v>4.4000000000000004</v>
      </c>
      <c r="U732" s="3">
        <f>sales[[#This Row],[total]]-sales[[#This Row],[cogs]]</f>
        <v>4.4599999999999937</v>
      </c>
    </row>
    <row r="733" spans="1:21" x14ac:dyDescent="0.3">
      <c r="A733" s="2" t="s">
        <v>753</v>
      </c>
      <c r="B733" s="2" t="s">
        <v>4</v>
      </c>
      <c r="C733" s="2" t="s">
        <v>5</v>
      </c>
      <c r="D733" s="2" t="s">
        <v>13</v>
      </c>
      <c r="E733" s="2" t="s">
        <v>17</v>
      </c>
      <c r="F733" s="2" t="s">
        <v>8</v>
      </c>
      <c r="G733" s="3">
        <v>56</v>
      </c>
      <c r="H733" s="5">
        <v>3</v>
      </c>
      <c r="I733" s="3">
        <v>8.4</v>
      </c>
      <c r="J733" s="3">
        <v>176.4</v>
      </c>
      <c r="K733" s="1">
        <v>43524</v>
      </c>
      <c r="L733" s="5">
        <f>YEAR(sales[[#This Row],[date]])</f>
        <v>2019</v>
      </c>
      <c r="M733" s="5" t="str">
        <f>TEXT(sales[[#This Row],[date]], "MMM")</f>
        <v>Feb</v>
      </c>
      <c r="N733" s="5" t="str">
        <f>TEXT(sales[[#This Row],[date]], "ddd")</f>
        <v>Thu</v>
      </c>
      <c r="O733" s="6">
        <v>0.81458333333333333</v>
      </c>
      <c r="P733" s="2" t="s">
        <v>9</v>
      </c>
      <c r="Q733" s="3">
        <v>168</v>
      </c>
      <c r="R733" s="7">
        <v>4.7600000000000003E-2</v>
      </c>
      <c r="S733" s="3">
        <v>8.4</v>
      </c>
      <c r="T733" s="4">
        <v>4.8</v>
      </c>
      <c r="U733" s="3">
        <f>sales[[#This Row],[total]]-sales[[#This Row],[cogs]]</f>
        <v>8.4000000000000057</v>
      </c>
    </row>
    <row r="734" spans="1:21" x14ac:dyDescent="0.3">
      <c r="A734" s="2" t="s">
        <v>754</v>
      </c>
      <c r="B734" s="2" t="s">
        <v>4</v>
      </c>
      <c r="C734" s="2" t="s">
        <v>5</v>
      </c>
      <c r="D734" s="2" t="s">
        <v>6</v>
      </c>
      <c r="E734" s="2" t="s">
        <v>17</v>
      </c>
      <c r="F734" s="2" t="s">
        <v>32</v>
      </c>
      <c r="G734" s="3">
        <v>19.7</v>
      </c>
      <c r="H734" s="5">
        <v>1</v>
      </c>
      <c r="I734" s="3">
        <v>0.99</v>
      </c>
      <c r="J734" s="3">
        <v>20.69</v>
      </c>
      <c r="K734" s="1">
        <v>43504</v>
      </c>
      <c r="L734" s="5">
        <f>YEAR(sales[[#This Row],[date]])</f>
        <v>2019</v>
      </c>
      <c r="M734" s="5" t="str">
        <f>TEXT(sales[[#This Row],[date]], "MMM")</f>
        <v>Feb</v>
      </c>
      <c r="N734" s="5" t="str">
        <f>TEXT(sales[[#This Row],[date]], "ddd")</f>
        <v>Fri</v>
      </c>
      <c r="O734" s="6">
        <v>0.48541666666666666</v>
      </c>
      <c r="P734" s="2" t="s">
        <v>9</v>
      </c>
      <c r="Q734" s="3">
        <v>19.7</v>
      </c>
      <c r="R734" s="7">
        <v>4.7600000000000003E-2</v>
      </c>
      <c r="S734" s="3">
        <v>0.99</v>
      </c>
      <c r="T734" s="4">
        <v>9.5</v>
      </c>
      <c r="U734" s="3">
        <f>sales[[#This Row],[total]]-sales[[#This Row],[cogs]]</f>
        <v>0.99000000000000199</v>
      </c>
    </row>
    <row r="735" spans="1:21" x14ac:dyDescent="0.3">
      <c r="A735" s="2" t="s">
        <v>755</v>
      </c>
      <c r="B735" s="2" t="s">
        <v>28</v>
      </c>
      <c r="C735" s="2" t="s">
        <v>29</v>
      </c>
      <c r="D735" s="2" t="s">
        <v>13</v>
      </c>
      <c r="E735" s="2" t="s">
        <v>17</v>
      </c>
      <c r="F735" s="2" t="s">
        <v>14</v>
      </c>
      <c r="G735" s="3">
        <v>75.88</v>
      </c>
      <c r="H735" s="5">
        <v>7</v>
      </c>
      <c r="I735" s="3">
        <v>26.56</v>
      </c>
      <c r="J735" s="3">
        <v>557.72</v>
      </c>
      <c r="K735" s="1">
        <v>43489</v>
      </c>
      <c r="L735" s="5">
        <f>YEAR(sales[[#This Row],[date]])</f>
        <v>2019</v>
      </c>
      <c r="M735" s="5" t="str">
        <f>TEXT(sales[[#This Row],[date]], "MMM")</f>
        <v>Jan</v>
      </c>
      <c r="N735" s="5" t="str">
        <f>TEXT(sales[[#This Row],[date]], "ddd")</f>
        <v>Thu</v>
      </c>
      <c r="O735" s="6">
        <v>0.44305555555555554</v>
      </c>
      <c r="P735" s="2" t="s">
        <v>9</v>
      </c>
      <c r="Q735" s="3">
        <v>531.16</v>
      </c>
      <c r="R735" s="7">
        <v>4.7600000000000003E-2</v>
      </c>
      <c r="S735" s="3">
        <v>26.56</v>
      </c>
      <c r="T735" s="4">
        <v>8.9</v>
      </c>
      <c r="U735" s="3">
        <f>sales[[#This Row],[total]]-sales[[#This Row],[cogs]]</f>
        <v>26.560000000000059</v>
      </c>
    </row>
    <row r="736" spans="1:21" x14ac:dyDescent="0.3">
      <c r="A736" s="2" t="s">
        <v>756</v>
      </c>
      <c r="B736" s="2" t="s">
        <v>28</v>
      </c>
      <c r="C736" s="2" t="s">
        <v>29</v>
      </c>
      <c r="D736" s="2" t="s">
        <v>6</v>
      </c>
      <c r="E736" s="2" t="s">
        <v>17</v>
      </c>
      <c r="F736" s="2" t="s">
        <v>30</v>
      </c>
      <c r="G736" s="3">
        <v>53.72</v>
      </c>
      <c r="H736" s="5">
        <v>1</v>
      </c>
      <c r="I736" s="3">
        <v>2.69</v>
      </c>
      <c r="J736" s="3">
        <v>56.41</v>
      </c>
      <c r="K736" s="1">
        <v>43525</v>
      </c>
      <c r="L736" s="5">
        <f>YEAR(sales[[#This Row],[date]])</f>
        <v>2019</v>
      </c>
      <c r="M736" s="5" t="str">
        <f>TEXT(sales[[#This Row],[date]], "MMM")</f>
        <v>Mar</v>
      </c>
      <c r="N736" s="5" t="str">
        <f>TEXT(sales[[#This Row],[date]], "ddd")</f>
        <v>Fri</v>
      </c>
      <c r="O736" s="6">
        <v>0.8354166666666667</v>
      </c>
      <c r="P736" s="2" t="s">
        <v>9</v>
      </c>
      <c r="Q736" s="3">
        <v>53.72</v>
      </c>
      <c r="R736" s="7">
        <v>4.7600000000000003E-2</v>
      </c>
      <c r="S736" s="3">
        <v>2.69</v>
      </c>
      <c r="T736" s="4">
        <v>6.4</v>
      </c>
      <c r="U736" s="3">
        <f>sales[[#This Row],[total]]-sales[[#This Row],[cogs]]</f>
        <v>2.6899999999999977</v>
      </c>
    </row>
    <row r="737" spans="1:21" x14ac:dyDescent="0.3">
      <c r="A737" s="2" t="s">
        <v>757</v>
      </c>
      <c r="B737" s="2" t="s">
        <v>11</v>
      </c>
      <c r="C737" s="2" t="s">
        <v>12</v>
      </c>
      <c r="D737" s="2" t="s">
        <v>6</v>
      </c>
      <c r="E737" s="2" t="s">
        <v>17</v>
      </c>
      <c r="F737" s="2" t="s">
        <v>8</v>
      </c>
      <c r="G737" s="3">
        <v>81.95</v>
      </c>
      <c r="H737" s="5">
        <v>10</v>
      </c>
      <c r="I737" s="3">
        <v>40.98</v>
      </c>
      <c r="J737" s="3">
        <v>860.48</v>
      </c>
      <c r="K737" s="1">
        <v>43534</v>
      </c>
      <c r="L737" s="5">
        <f>YEAR(sales[[#This Row],[date]])</f>
        <v>2019</v>
      </c>
      <c r="M737" s="5" t="str">
        <f>TEXT(sales[[#This Row],[date]], "MMM")</f>
        <v>Mar</v>
      </c>
      <c r="N737" s="5" t="str">
        <f>TEXT(sales[[#This Row],[date]], "ddd")</f>
        <v>Sun</v>
      </c>
      <c r="O737" s="6">
        <v>0.52708333333333335</v>
      </c>
      <c r="P737" s="2" t="s">
        <v>19</v>
      </c>
      <c r="Q737" s="3">
        <v>819.5</v>
      </c>
      <c r="R737" s="7">
        <v>4.7600000000000003E-2</v>
      </c>
      <c r="S737" s="3">
        <v>40.98</v>
      </c>
      <c r="T737" s="4">
        <v>6</v>
      </c>
      <c r="U737" s="3">
        <f>sales[[#This Row],[total]]-sales[[#This Row],[cogs]]</f>
        <v>40.980000000000018</v>
      </c>
    </row>
    <row r="738" spans="1:21" x14ac:dyDescent="0.3">
      <c r="A738" s="2" t="s">
        <v>758</v>
      </c>
      <c r="B738" s="2" t="s">
        <v>11</v>
      </c>
      <c r="C738" s="2" t="s">
        <v>12</v>
      </c>
      <c r="D738" s="2" t="s">
        <v>6</v>
      </c>
      <c r="E738" s="2" t="s">
        <v>7</v>
      </c>
      <c r="F738" s="2" t="s">
        <v>18</v>
      </c>
      <c r="G738" s="3">
        <v>81.2</v>
      </c>
      <c r="H738" s="5">
        <v>7</v>
      </c>
      <c r="I738" s="3">
        <v>28.42</v>
      </c>
      <c r="J738" s="3">
        <v>596.82000000000005</v>
      </c>
      <c r="K738" s="1">
        <v>43547</v>
      </c>
      <c r="L738" s="5">
        <f>YEAR(sales[[#This Row],[date]])</f>
        <v>2019</v>
      </c>
      <c r="M738" s="5" t="str">
        <f>TEXT(sales[[#This Row],[date]], "MMM")</f>
        <v>Mar</v>
      </c>
      <c r="N738" s="5" t="str">
        <f>TEXT(sales[[#This Row],[date]], "ddd")</f>
        <v>Sat</v>
      </c>
      <c r="O738" s="6">
        <v>0.66597222222222219</v>
      </c>
      <c r="P738" s="2" t="s">
        <v>19</v>
      </c>
      <c r="Q738" s="3">
        <v>568.4</v>
      </c>
      <c r="R738" s="7">
        <v>4.7600000000000003E-2</v>
      </c>
      <c r="S738" s="3">
        <v>28.42</v>
      </c>
      <c r="T738" s="4">
        <v>8.1</v>
      </c>
      <c r="U738" s="3">
        <f>sales[[#This Row],[total]]-sales[[#This Row],[cogs]]</f>
        <v>28.420000000000073</v>
      </c>
    </row>
    <row r="739" spans="1:21" x14ac:dyDescent="0.3">
      <c r="A739" s="2" t="s">
        <v>759</v>
      </c>
      <c r="B739" s="2" t="s">
        <v>11</v>
      </c>
      <c r="C739" s="2" t="s">
        <v>12</v>
      </c>
      <c r="D739" s="2" t="s">
        <v>13</v>
      </c>
      <c r="E739" s="2" t="s">
        <v>17</v>
      </c>
      <c r="F739" s="2" t="s">
        <v>14</v>
      </c>
      <c r="G739" s="3">
        <v>58.76</v>
      </c>
      <c r="H739" s="5">
        <v>10</v>
      </c>
      <c r="I739" s="3">
        <v>29.38</v>
      </c>
      <c r="J739" s="3">
        <v>616.98</v>
      </c>
      <c r="K739" s="1">
        <v>43494</v>
      </c>
      <c r="L739" s="5">
        <f>YEAR(sales[[#This Row],[date]])</f>
        <v>2019</v>
      </c>
      <c r="M739" s="5" t="str">
        <f>TEXT(sales[[#This Row],[date]], "MMM")</f>
        <v>Jan</v>
      </c>
      <c r="N739" s="5" t="str">
        <f>TEXT(sales[[#This Row],[date]], "ddd")</f>
        <v>Tue</v>
      </c>
      <c r="O739" s="6">
        <v>0.60138888888888886</v>
      </c>
      <c r="P739" s="2" t="s">
        <v>9</v>
      </c>
      <c r="Q739" s="3">
        <v>587.6</v>
      </c>
      <c r="R739" s="7">
        <v>4.7600000000000003E-2</v>
      </c>
      <c r="S739" s="3">
        <v>29.38</v>
      </c>
      <c r="T739" s="4">
        <v>9</v>
      </c>
      <c r="U739" s="3">
        <f>sales[[#This Row],[total]]-sales[[#This Row],[cogs]]</f>
        <v>29.379999999999995</v>
      </c>
    </row>
    <row r="740" spans="1:21" x14ac:dyDescent="0.3">
      <c r="A740" s="2" t="s">
        <v>760</v>
      </c>
      <c r="B740" s="2" t="s">
        <v>28</v>
      </c>
      <c r="C740" s="2" t="s">
        <v>29</v>
      </c>
      <c r="D740" s="2" t="s">
        <v>6</v>
      </c>
      <c r="E740" s="2" t="s">
        <v>17</v>
      </c>
      <c r="F740" s="2" t="s">
        <v>14</v>
      </c>
      <c r="G740" s="3">
        <v>91.56</v>
      </c>
      <c r="H740" s="5">
        <v>8</v>
      </c>
      <c r="I740" s="3">
        <v>36.619999999999997</v>
      </c>
      <c r="J740" s="3">
        <v>769.1</v>
      </c>
      <c r="K740" s="1">
        <v>43477</v>
      </c>
      <c r="L740" s="5">
        <f>YEAR(sales[[#This Row],[date]])</f>
        <v>2019</v>
      </c>
      <c r="M740" s="5" t="str">
        <f>TEXT(sales[[#This Row],[date]], "MMM")</f>
        <v>Jan</v>
      </c>
      <c r="N740" s="5" t="str">
        <f>TEXT(sales[[#This Row],[date]], "ddd")</f>
        <v>Sat</v>
      </c>
      <c r="O740" s="6">
        <v>0.76527777777777772</v>
      </c>
      <c r="P740" s="2" t="s">
        <v>9</v>
      </c>
      <c r="Q740" s="3">
        <v>732.48</v>
      </c>
      <c r="R740" s="7">
        <v>4.7600000000000003E-2</v>
      </c>
      <c r="S740" s="3">
        <v>36.619999999999997</v>
      </c>
      <c r="T740" s="4">
        <v>6</v>
      </c>
      <c r="U740" s="3">
        <f>sales[[#This Row],[total]]-sales[[#This Row],[cogs]]</f>
        <v>36.620000000000005</v>
      </c>
    </row>
    <row r="741" spans="1:21" x14ac:dyDescent="0.3">
      <c r="A741" s="2" t="s">
        <v>761</v>
      </c>
      <c r="B741" s="2" t="s">
        <v>4</v>
      </c>
      <c r="C741" s="2" t="s">
        <v>5</v>
      </c>
      <c r="D741" s="2" t="s">
        <v>13</v>
      </c>
      <c r="E741" s="2" t="s">
        <v>17</v>
      </c>
      <c r="F741" s="2" t="s">
        <v>18</v>
      </c>
      <c r="G741" s="3">
        <v>93.96</v>
      </c>
      <c r="H741" s="5">
        <v>9</v>
      </c>
      <c r="I741" s="3">
        <v>42.28</v>
      </c>
      <c r="J741" s="3">
        <v>887.92</v>
      </c>
      <c r="K741" s="1">
        <v>43544</v>
      </c>
      <c r="L741" s="5">
        <f>YEAR(sales[[#This Row],[date]])</f>
        <v>2019</v>
      </c>
      <c r="M741" s="5" t="str">
        <f>TEXT(sales[[#This Row],[date]], "MMM")</f>
        <v>Mar</v>
      </c>
      <c r="N741" s="5" t="str">
        <f>TEXT(sales[[#This Row],[date]], "ddd")</f>
        <v>Wed</v>
      </c>
      <c r="O741" s="6">
        <v>0.48055555555555557</v>
      </c>
      <c r="P741" s="2" t="s">
        <v>15</v>
      </c>
      <c r="Q741" s="3">
        <v>845.64</v>
      </c>
      <c r="R741" s="7">
        <v>4.7600000000000003E-2</v>
      </c>
      <c r="S741" s="3">
        <v>42.28</v>
      </c>
      <c r="T741" s="4">
        <v>9.8000000000000007</v>
      </c>
      <c r="U741" s="3">
        <f>sales[[#This Row],[total]]-sales[[#This Row],[cogs]]</f>
        <v>42.279999999999973</v>
      </c>
    </row>
    <row r="742" spans="1:21" x14ac:dyDescent="0.3">
      <c r="A742" s="2" t="s">
        <v>762</v>
      </c>
      <c r="B742" s="2" t="s">
        <v>11</v>
      </c>
      <c r="C742" s="2" t="s">
        <v>12</v>
      </c>
      <c r="D742" s="2" t="s">
        <v>13</v>
      </c>
      <c r="E742" s="2" t="s">
        <v>17</v>
      </c>
      <c r="F742" s="2" t="s">
        <v>18</v>
      </c>
      <c r="G742" s="3">
        <v>55.61</v>
      </c>
      <c r="H742" s="5">
        <v>7</v>
      </c>
      <c r="I742" s="3">
        <v>19.46</v>
      </c>
      <c r="J742" s="3">
        <v>408.73</v>
      </c>
      <c r="K742" s="1">
        <v>43547</v>
      </c>
      <c r="L742" s="5">
        <f>YEAR(sales[[#This Row],[date]])</f>
        <v>2019</v>
      </c>
      <c r="M742" s="5" t="str">
        <f>TEXT(sales[[#This Row],[date]], "MMM")</f>
        <v>Mar</v>
      </c>
      <c r="N742" s="5" t="str">
        <f>TEXT(sales[[#This Row],[date]], "ddd")</f>
        <v>Sat</v>
      </c>
      <c r="O742" s="6">
        <v>0.52847222222222223</v>
      </c>
      <c r="P742" s="2" t="s">
        <v>15</v>
      </c>
      <c r="Q742" s="3">
        <v>389.27</v>
      </c>
      <c r="R742" s="7">
        <v>4.7600000000000003E-2</v>
      </c>
      <c r="S742" s="3">
        <v>19.46</v>
      </c>
      <c r="T742" s="4">
        <v>8.5</v>
      </c>
      <c r="U742" s="3">
        <f>sales[[#This Row],[total]]-sales[[#This Row],[cogs]]</f>
        <v>19.460000000000036</v>
      </c>
    </row>
    <row r="743" spans="1:21" x14ac:dyDescent="0.3">
      <c r="A743" s="2" t="s">
        <v>763</v>
      </c>
      <c r="B743" s="2" t="s">
        <v>11</v>
      </c>
      <c r="C743" s="2" t="s">
        <v>12</v>
      </c>
      <c r="D743" s="2" t="s">
        <v>13</v>
      </c>
      <c r="E743" s="2" t="s">
        <v>17</v>
      </c>
      <c r="F743" s="2" t="s">
        <v>30</v>
      </c>
      <c r="G743" s="3">
        <v>84.83</v>
      </c>
      <c r="H743" s="5">
        <v>1</v>
      </c>
      <c r="I743" s="3">
        <v>4.24</v>
      </c>
      <c r="J743" s="3">
        <v>89.07</v>
      </c>
      <c r="K743" s="1">
        <v>43479</v>
      </c>
      <c r="L743" s="5">
        <f>YEAR(sales[[#This Row],[date]])</f>
        <v>2019</v>
      </c>
      <c r="M743" s="5" t="str">
        <f>TEXT(sales[[#This Row],[date]], "MMM")</f>
        <v>Jan</v>
      </c>
      <c r="N743" s="5" t="str">
        <f>TEXT(sales[[#This Row],[date]], "ddd")</f>
        <v>Mon</v>
      </c>
      <c r="O743" s="6">
        <v>0.63888888888888884</v>
      </c>
      <c r="P743" s="2" t="s">
        <v>9</v>
      </c>
      <c r="Q743" s="3">
        <v>84.83</v>
      </c>
      <c r="R743" s="7">
        <v>4.7600000000000003E-2</v>
      </c>
      <c r="S743" s="3">
        <v>4.24</v>
      </c>
      <c r="T743" s="4">
        <v>8.8000000000000007</v>
      </c>
      <c r="U743" s="3">
        <f>sales[[#This Row],[total]]-sales[[#This Row],[cogs]]</f>
        <v>4.2399999999999949</v>
      </c>
    </row>
    <row r="744" spans="1:21" x14ac:dyDescent="0.3">
      <c r="A744" s="2" t="s">
        <v>764</v>
      </c>
      <c r="B744" s="2" t="s">
        <v>4</v>
      </c>
      <c r="C744" s="2" t="s">
        <v>5</v>
      </c>
      <c r="D744" s="2" t="s">
        <v>6</v>
      </c>
      <c r="E744" s="2" t="s">
        <v>7</v>
      </c>
      <c r="F744" s="2" t="s">
        <v>22</v>
      </c>
      <c r="G744" s="3">
        <v>71.63</v>
      </c>
      <c r="H744" s="5">
        <v>2</v>
      </c>
      <c r="I744" s="3">
        <v>7.16</v>
      </c>
      <c r="J744" s="3">
        <v>150.41999999999999</v>
      </c>
      <c r="K744" s="1">
        <v>43508</v>
      </c>
      <c r="L744" s="5">
        <f>YEAR(sales[[#This Row],[date]])</f>
        <v>2019</v>
      </c>
      <c r="M744" s="5" t="str">
        <f>TEXT(sales[[#This Row],[date]], "MMM")</f>
        <v>Feb</v>
      </c>
      <c r="N744" s="5" t="str">
        <f>TEXT(sales[[#This Row],[date]], "ddd")</f>
        <v>Tue</v>
      </c>
      <c r="O744" s="6">
        <v>0.60624999999999996</v>
      </c>
      <c r="P744" s="2" t="s">
        <v>9</v>
      </c>
      <c r="Q744" s="3">
        <v>143.26</v>
      </c>
      <c r="R744" s="7">
        <v>4.7600000000000003E-2</v>
      </c>
      <c r="S744" s="3">
        <v>7.16</v>
      </c>
      <c r="T744" s="4">
        <v>8.8000000000000007</v>
      </c>
      <c r="U744" s="3">
        <f>sales[[#This Row],[total]]-sales[[#This Row],[cogs]]</f>
        <v>7.1599999999999966</v>
      </c>
    </row>
    <row r="745" spans="1:21" x14ac:dyDescent="0.3">
      <c r="A745" s="2" t="s">
        <v>765</v>
      </c>
      <c r="B745" s="2" t="s">
        <v>4</v>
      </c>
      <c r="C745" s="2" t="s">
        <v>5</v>
      </c>
      <c r="D745" s="2" t="s">
        <v>6</v>
      </c>
      <c r="E745" s="2" t="s">
        <v>17</v>
      </c>
      <c r="F745" s="2" t="s">
        <v>18</v>
      </c>
      <c r="G745" s="3">
        <v>37.69</v>
      </c>
      <c r="H745" s="5">
        <v>2</v>
      </c>
      <c r="I745" s="3">
        <v>3.77</v>
      </c>
      <c r="J745" s="3">
        <v>79.150000000000006</v>
      </c>
      <c r="K745" s="1">
        <v>43516</v>
      </c>
      <c r="L745" s="5">
        <f>YEAR(sales[[#This Row],[date]])</f>
        <v>2019</v>
      </c>
      <c r="M745" s="5" t="str">
        <f>TEXT(sales[[#This Row],[date]], "MMM")</f>
        <v>Feb</v>
      </c>
      <c r="N745" s="5" t="str">
        <f>TEXT(sales[[#This Row],[date]], "ddd")</f>
        <v>Wed</v>
      </c>
      <c r="O745" s="6">
        <v>0.64513888888888893</v>
      </c>
      <c r="P745" s="2" t="s">
        <v>9</v>
      </c>
      <c r="Q745" s="3">
        <v>75.38</v>
      </c>
      <c r="R745" s="7">
        <v>4.7600000000000003E-2</v>
      </c>
      <c r="S745" s="3">
        <v>3.77</v>
      </c>
      <c r="T745" s="4">
        <v>9.5</v>
      </c>
      <c r="U745" s="3">
        <f>sales[[#This Row],[total]]-sales[[#This Row],[cogs]]</f>
        <v>3.7700000000000102</v>
      </c>
    </row>
    <row r="746" spans="1:21" x14ac:dyDescent="0.3">
      <c r="A746" s="2" t="s">
        <v>766</v>
      </c>
      <c r="B746" s="2" t="s">
        <v>11</v>
      </c>
      <c r="C746" s="2" t="s">
        <v>12</v>
      </c>
      <c r="D746" s="2" t="s">
        <v>6</v>
      </c>
      <c r="E746" s="2" t="s">
        <v>7</v>
      </c>
      <c r="F746" s="2" t="s">
        <v>22</v>
      </c>
      <c r="G746" s="3">
        <v>31.67</v>
      </c>
      <c r="H746" s="5">
        <v>8</v>
      </c>
      <c r="I746" s="3">
        <v>12.67</v>
      </c>
      <c r="J746" s="3">
        <v>266.02999999999997</v>
      </c>
      <c r="K746" s="1">
        <v>43467</v>
      </c>
      <c r="L746" s="5">
        <f>YEAR(sales[[#This Row],[date]])</f>
        <v>2019</v>
      </c>
      <c r="M746" s="5" t="str">
        <f>TEXT(sales[[#This Row],[date]], "MMM")</f>
        <v>Jan</v>
      </c>
      <c r="N746" s="5" t="str">
        <f>TEXT(sales[[#This Row],[date]], "ddd")</f>
        <v>Wed</v>
      </c>
      <c r="O746" s="6">
        <v>0.67986111111111114</v>
      </c>
      <c r="P746" s="2" t="s">
        <v>19</v>
      </c>
      <c r="Q746" s="3">
        <v>253.36</v>
      </c>
      <c r="R746" s="7">
        <v>4.7600000000000003E-2</v>
      </c>
      <c r="S746" s="3">
        <v>12.67</v>
      </c>
      <c r="T746" s="4">
        <v>5.6</v>
      </c>
      <c r="U746" s="3">
        <f>sales[[#This Row],[total]]-sales[[#This Row],[cogs]]</f>
        <v>12.669999999999959</v>
      </c>
    </row>
    <row r="747" spans="1:21" x14ac:dyDescent="0.3">
      <c r="A747" s="2" t="s">
        <v>767</v>
      </c>
      <c r="B747" s="2" t="s">
        <v>11</v>
      </c>
      <c r="C747" s="2" t="s">
        <v>12</v>
      </c>
      <c r="D747" s="2" t="s">
        <v>6</v>
      </c>
      <c r="E747" s="2" t="s">
        <v>7</v>
      </c>
      <c r="F747" s="2" t="s">
        <v>30</v>
      </c>
      <c r="G747" s="3">
        <v>38.42</v>
      </c>
      <c r="H747" s="5">
        <v>1</v>
      </c>
      <c r="I747" s="3">
        <v>1.92</v>
      </c>
      <c r="J747" s="3">
        <v>40.340000000000003</v>
      </c>
      <c r="K747" s="1">
        <v>43498</v>
      </c>
      <c r="L747" s="5">
        <f>YEAR(sales[[#This Row],[date]])</f>
        <v>2019</v>
      </c>
      <c r="M747" s="5" t="str">
        <f>TEXT(sales[[#This Row],[date]], "MMM")</f>
        <v>Feb</v>
      </c>
      <c r="N747" s="5" t="str">
        <f>TEXT(sales[[#This Row],[date]], "ddd")</f>
        <v>Sat</v>
      </c>
      <c r="O747" s="6">
        <v>0.68958333333333333</v>
      </c>
      <c r="P747" s="2" t="s">
        <v>15</v>
      </c>
      <c r="Q747" s="3">
        <v>38.42</v>
      </c>
      <c r="R747" s="7">
        <v>4.7600000000000003E-2</v>
      </c>
      <c r="S747" s="3">
        <v>1.92</v>
      </c>
      <c r="T747" s="4">
        <v>8.6</v>
      </c>
      <c r="U747" s="3">
        <f>sales[[#This Row],[total]]-sales[[#This Row],[cogs]]</f>
        <v>1.9200000000000017</v>
      </c>
    </row>
    <row r="748" spans="1:21" x14ac:dyDescent="0.3">
      <c r="A748" s="2" t="s">
        <v>768</v>
      </c>
      <c r="B748" s="2" t="s">
        <v>28</v>
      </c>
      <c r="C748" s="2" t="s">
        <v>29</v>
      </c>
      <c r="D748" s="2" t="s">
        <v>6</v>
      </c>
      <c r="E748" s="2" t="s">
        <v>17</v>
      </c>
      <c r="F748" s="2" t="s">
        <v>32</v>
      </c>
      <c r="G748" s="3">
        <v>65.23</v>
      </c>
      <c r="H748" s="5">
        <v>10</v>
      </c>
      <c r="I748" s="3">
        <v>32.619999999999997</v>
      </c>
      <c r="J748" s="3">
        <v>684.92</v>
      </c>
      <c r="K748" s="1">
        <v>43473</v>
      </c>
      <c r="L748" s="5">
        <f>YEAR(sales[[#This Row],[date]])</f>
        <v>2019</v>
      </c>
      <c r="M748" s="5" t="str">
        <f>TEXT(sales[[#This Row],[date]], "MMM")</f>
        <v>Jan</v>
      </c>
      <c r="N748" s="5" t="str">
        <f>TEXT(sales[[#This Row],[date]], "ddd")</f>
        <v>Tue</v>
      </c>
      <c r="O748" s="6">
        <v>0.79652777777777772</v>
      </c>
      <c r="P748" s="2" t="s">
        <v>19</v>
      </c>
      <c r="Q748" s="3">
        <v>652.29999999999995</v>
      </c>
      <c r="R748" s="7">
        <v>4.7600000000000003E-2</v>
      </c>
      <c r="S748" s="3">
        <v>32.619999999999997</v>
      </c>
      <c r="T748" s="4">
        <v>5.2</v>
      </c>
      <c r="U748" s="3">
        <f>sales[[#This Row],[total]]-sales[[#This Row],[cogs]]</f>
        <v>32.620000000000005</v>
      </c>
    </row>
    <row r="749" spans="1:21" x14ac:dyDescent="0.3">
      <c r="A749" s="2" t="s">
        <v>769</v>
      </c>
      <c r="B749" s="2" t="s">
        <v>11</v>
      </c>
      <c r="C749" s="2" t="s">
        <v>12</v>
      </c>
      <c r="D749" s="2" t="s">
        <v>6</v>
      </c>
      <c r="E749" s="2" t="s">
        <v>7</v>
      </c>
      <c r="F749" s="2" t="s">
        <v>18</v>
      </c>
      <c r="G749" s="3">
        <v>10.53</v>
      </c>
      <c r="H749" s="5">
        <v>5</v>
      </c>
      <c r="I749" s="3">
        <v>2.63</v>
      </c>
      <c r="J749" s="3">
        <v>55.28</v>
      </c>
      <c r="K749" s="1">
        <v>43495</v>
      </c>
      <c r="L749" s="5">
        <f>YEAR(sales[[#This Row],[date]])</f>
        <v>2019</v>
      </c>
      <c r="M749" s="5" t="str">
        <f>TEXT(sales[[#This Row],[date]], "MMM")</f>
        <v>Jan</v>
      </c>
      <c r="N749" s="5" t="str">
        <f>TEXT(sales[[#This Row],[date]], "ddd")</f>
        <v>Wed</v>
      </c>
      <c r="O749" s="6">
        <v>0.61319444444444449</v>
      </c>
      <c r="P749" s="2" t="s">
        <v>19</v>
      </c>
      <c r="Q749" s="3">
        <v>52.65</v>
      </c>
      <c r="R749" s="7">
        <v>4.7600000000000003E-2</v>
      </c>
      <c r="S749" s="3">
        <v>2.63</v>
      </c>
      <c r="T749" s="4">
        <v>5.8</v>
      </c>
      <c r="U749" s="3">
        <f>sales[[#This Row],[total]]-sales[[#This Row],[cogs]]</f>
        <v>2.6300000000000026</v>
      </c>
    </row>
    <row r="750" spans="1:21" x14ac:dyDescent="0.3">
      <c r="A750" s="2" t="s">
        <v>770</v>
      </c>
      <c r="B750" s="2" t="s">
        <v>28</v>
      </c>
      <c r="C750" s="2" t="s">
        <v>29</v>
      </c>
      <c r="D750" s="2" t="s">
        <v>6</v>
      </c>
      <c r="E750" s="2" t="s">
        <v>7</v>
      </c>
      <c r="F750" s="2" t="s">
        <v>18</v>
      </c>
      <c r="G750" s="3">
        <v>12.29</v>
      </c>
      <c r="H750" s="5">
        <v>9</v>
      </c>
      <c r="I750" s="3">
        <v>5.53</v>
      </c>
      <c r="J750" s="3">
        <v>116.14</v>
      </c>
      <c r="K750" s="1">
        <v>43550</v>
      </c>
      <c r="L750" s="5">
        <f>YEAR(sales[[#This Row],[date]])</f>
        <v>2019</v>
      </c>
      <c r="M750" s="5" t="str">
        <f>TEXT(sales[[#This Row],[date]], "MMM")</f>
        <v>Mar</v>
      </c>
      <c r="N750" s="5" t="str">
        <f>TEXT(sales[[#This Row],[date]], "ddd")</f>
        <v>Tue</v>
      </c>
      <c r="O750" s="6">
        <v>0.81111111111111112</v>
      </c>
      <c r="P750" s="2" t="s">
        <v>19</v>
      </c>
      <c r="Q750" s="3">
        <v>110.61</v>
      </c>
      <c r="R750" s="7">
        <v>4.7600000000000003E-2</v>
      </c>
      <c r="S750" s="3">
        <v>5.53</v>
      </c>
      <c r="T750" s="4">
        <v>8</v>
      </c>
      <c r="U750" s="3">
        <f>sales[[#This Row],[total]]-sales[[#This Row],[cogs]]</f>
        <v>5.5300000000000011</v>
      </c>
    </row>
    <row r="751" spans="1:21" x14ac:dyDescent="0.3">
      <c r="A751" s="2" t="s">
        <v>771</v>
      </c>
      <c r="B751" s="2" t="s">
        <v>11</v>
      </c>
      <c r="C751" s="2" t="s">
        <v>12</v>
      </c>
      <c r="D751" s="2" t="s">
        <v>6</v>
      </c>
      <c r="E751" s="2" t="s">
        <v>17</v>
      </c>
      <c r="F751" s="2" t="s">
        <v>8</v>
      </c>
      <c r="G751" s="3">
        <v>81.23</v>
      </c>
      <c r="H751" s="5">
        <v>7</v>
      </c>
      <c r="I751" s="3">
        <v>28.43</v>
      </c>
      <c r="J751" s="3">
        <v>597.04</v>
      </c>
      <c r="K751" s="1">
        <v>43480</v>
      </c>
      <c r="L751" s="5">
        <f>YEAR(sales[[#This Row],[date]])</f>
        <v>2019</v>
      </c>
      <c r="M751" s="5" t="str">
        <f>TEXT(sales[[#This Row],[date]], "MMM")</f>
        <v>Jan</v>
      </c>
      <c r="N751" s="5" t="str">
        <f>TEXT(sales[[#This Row],[date]], "ddd")</f>
        <v>Tue</v>
      </c>
      <c r="O751" s="6">
        <v>0.86388888888888893</v>
      </c>
      <c r="P751" s="2" t="s">
        <v>15</v>
      </c>
      <c r="Q751" s="3">
        <v>568.61</v>
      </c>
      <c r="R751" s="7">
        <v>4.7600000000000003E-2</v>
      </c>
      <c r="S751" s="3">
        <v>28.43</v>
      </c>
      <c r="T751" s="4">
        <v>9</v>
      </c>
      <c r="U751" s="3">
        <f>sales[[#This Row],[total]]-sales[[#This Row],[cogs]]</f>
        <v>28.42999999999995</v>
      </c>
    </row>
    <row r="752" spans="1:21" x14ac:dyDescent="0.3">
      <c r="A752" s="2" t="s">
        <v>772</v>
      </c>
      <c r="B752" s="2" t="s">
        <v>28</v>
      </c>
      <c r="C752" s="2" t="s">
        <v>29</v>
      </c>
      <c r="D752" s="2" t="s">
        <v>6</v>
      </c>
      <c r="E752" s="2" t="s">
        <v>7</v>
      </c>
      <c r="F752" s="2" t="s">
        <v>32</v>
      </c>
      <c r="G752" s="3">
        <v>22.32</v>
      </c>
      <c r="H752" s="5">
        <v>4</v>
      </c>
      <c r="I752" s="3">
        <v>4.46</v>
      </c>
      <c r="J752" s="3">
        <v>93.74</v>
      </c>
      <c r="K752" s="1">
        <v>43538</v>
      </c>
      <c r="L752" s="5">
        <f>YEAR(sales[[#This Row],[date]])</f>
        <v>2019</v>
      </c>
      <c r="M752" s="5" t="str">
        <f>TEXT(sales[[#This Row],[date]], "MMM")</f>
        <v>Mar</v>
      </c>
      <c r="N752" s="5" t="str">
        <f>TEXT(sales[[#This Row],[date]], "ddd")</f>
        <v>Thu</v>
      </c>
      <c r="O752" s="6">
        <v>0.46944444444444444</v>
      </c>
      <c r="P752" s="2" t="s">
        <v>9</v>
      </c>
      <c r="Q752" s="3">
        <v>89.28</v>
      </c>
      <c r="R752" s="7">
        <v>4.7600000000000003E-2</v>
      </c>
      <c r="S752" s="3">
        <v>4.46</v>
      </c>
      <c r="T752" s="4">
        <v>4.0999999999999996</v>
      </c>
      <c r="U752" s="3">
        <f>sales[[#This Row],[total]]-sales[[#This Row],[cogs]]</f>
        <v>4.4599999999999937</v>
      </c>
    </row>
    <row r="753" spans="1:21" x14ac:dyDescent="0.3">
      <c r="A753" s="2" t="s">
        <v>773</v>
      </c>
      <c r="B753" s="2" t="s">
        <v>4</v>
      </c>
      <c r="C753" s="2" t="s">
        <v>5</v>
      </c>
      <c r="D753" s="2" t="s">
        <v>13</v>
      </c>
      <c r="E753" s="2" t="s">
        <v>7</v>
      </c>
      <c r="F753" s="2" t="s">
        <v>30</v>
      </c>
      <c r="G753" s="3">
        <v>27.28</v>
      </c>
      <c r="H753" s="5">
        <v>5</v>
      </c>
      <c r="I753" s="3">
        <v>6.82</v>
      </c>
      <c r="J753" s="3">
        <v>143.22</v>
      </c>
      <c r="K753" s="1">
        <v>43499</v>
      </c>
      <c r="L753" s="5">
        <f>YEAR(sales[[#This Row],[date]])</f>
        <v>2019</v>
      </c>
      <c r="M753" s="5" t="str">
        <f>TEXT(sales[[#This Row],[date]], "MMM")</f>
        <v>Feb</v>
      </c>
      <c r="N753" s="5" t="str">
        <f>TEXT(sales[[#This Row],[date]], "ddd")</f>
        <v>Sun</v>
      </c>
      <c r="O753" s="6">
        <v>0.43819444444444444</v>
      </c>
      <c r="P753" s="2" t="s">
        <v>19</v>
      </c>
      <c r="Q753" s="3">
        <v>136.4</v>
      </c>
      <c r="R753" s="7">
        <v>4.7600000000000003E-2</v>
      </c>
      <c r="S753" s="3">
        <v>6.82</v>
      </c>
      <c r="T753" s="4">
        <v>8.6</v>
      </c>
      <c r="U753" s="3">
        <f>sales[[#This Row],[total]]-sales[[#This Row],[cogs]]</f>
        <v>6.8199999999999932</v>
      </c>
    </row>
    <row r="754" spans="1:21" x14ac:dyDescent="0.3">
      <c r="A754" s="2" t="s">
        <v>774</v>
      </c>
      <c r="B754" s="2" t="s">
        <v>4</v>
      </c>
      <c r="C754" s="2" t="s">
        <v>5</v>
      </c>
      <c r="D754" s="2" t="s">
        <v>6</v>
      </c>
      <c r="E754" s="2" t="s">
        <v>7</v>
      </c>
      <c r="F754" s="2" t="s">
        <v>14</v>
      </c>
      <c r="G754" s="3">
        <v>17.420000000000002</v>
      </c>
      <c r="H754" s="5">
        <v>10</v>
      </c>
      <c r="I754" s="3">
        <v>8.7100000000000009</v>
      </c>
      <c r="J754" s="3">
        <v>182.91</v>
      </c>
      <c r="K754" s="1">
        <v>43518</v>
      </c>
      <c r="L754" s="5">
        <f>YEAR(sales[[#This Row],[date]])</f>
        <v>2019</v>
      </c>
      <c r="M754" s="5" t="str">
        <f>TEXT(sales[[#This Row],[date]], "MMM")</f>
        <v>Feb</v>
      </c>
      <c r="N754" s="5" t="str">
        <f>TEXT(sales[[#This Row],[date]], "ddd")</f>
        <v>Fri</v>
      </c>
      <c r="O754" s="6">
        <v>0.52083333333333337</v>
      </c>
      <c r="P754" s="2" t="s">
        <v>9</v>
      </c>
      <c r="Q754" s="3">
        <v>174.2</v>
      </c>
      <c r="R754" s="7">
        <v>4.7600000000000003E-2</v>
      </c>
      <c r="S754" s="3">
        <v>8.7100000000000009</v>
      </c>
      <c r="T754" s="4">
        <v>7</v>
      </c>
      <c r="U754" s="3">
        <f>sales[[#This Row],[total]]-sales[[#This Row],[cogs]]</f>
        <v>8.710000000000008</v>
      </c>
    </row>
    <row r="755" spans="1:21" x14ac:dyDescent="0.3">
      <c r="A755" s="2" t="s">
        <v>775</v>
      </c>
      <c r="B755" s="2" t="s">
        <v>28</v>
      </c>
      <c r="C755" s="2" t="s">
        <v>29</v>
      </c>
      <c r="D755" s="2" t="s">
        <v>13</v>
      </c>
      <c r="E755" s="2" t="s">
        <v>17</v>
      </c>
      <c r="F755" s="2" t="s">
        <v>18</v>
      </c>
      <c r="G755" s="3">
        <v>73.28</v>
      </c>
      <c r="H755" s="5">
        <v>5</v>
      </c>
      <c r="I755" s="3">
        <v>18.32</v>
      </c>
      <c r="J755" s="3">
        <v>384.72</v>
      </c>
      <c r="K755" s="1">
        <v>43489</v>
      </c>
      <c r="L755" s="5">
        <f>YEAR(sales[[#This Row],[date]])</f>
        <v>2019</v>
      </c>
      <c r="M755" s="5" t="str">
        <f>TEXT(sales[[#This Row],[date]], "MMM")</f>
        <v>Jan</v>
      </c>
      <c r="N755" s="5" t="str">
        <f>TEXT(sales[[#This Row],[date]], "ddd")</f>
        <v>Thu</v>
      </c>
      <c r="O755" s="6">
        <v>0.62847222222222221</v>
      </c>
      <c r="P755" s="2" t="s">
        <v>9</v>
      </c>
      <c r="Q755" s="3">
        <v>366.4</v>
      </c>
      <c r="R755" s="7">
        <v>4.7600000000000003E-2</v>
      </c>
      <c r="S755" s="3">
        <v>18.32</v>
      </c>
      <c r="T755" s="4">
        <v>8.4</v>
      </c>
      <c r="U755" s="3">
        <f>sales[[#This Row],[total]]-sales[[#This Row],[cogs]]</f>
        <v>18.32000000000005</v>
      </c>
    </row>
    <row r="756" spans="1:21" x14ac:dyDescent="0.3">
      <c r="A756" s="2" t="s">
        <v>776</v>
      </c>
      <c r="B756" s="2" t="s">
        <v>11</v>
      </c>
      <c r="C756" s="2" t="s">
        <v>12</v>
      </c>
      <c r="D756" s="2" t="s">
        <v>6</v>
      </c>
      <c r="E756" s="2" t="s">
        <v>7</v>
      </c>
      <c r="F756" s="2" t="s">
        <v>32</v>
      </c>
      <c r="G756" s="3">
        <v>84.87</v>
      </c>
      <c r="H756" s="5">
        <v>3</v>
      </c>
      <c r="I756" s="3">
        <v>12.73</v>
      </c>
      <c r="J756" s="3">
        <v>267.33999999999997</v>
      </c>
      <c r="K756" s="1">
        <v>43490</v>
      </c>
      <c r="L756" s="5">
        <f>YEAR(sales[[#This Row],[date]])</f>
        <v>2019</v>
      </c>
      <c r="M756" s="5" t="str">
        <f>TEXT(sales[[#This Row],[date]], "MMM")</f>
        <v>Jan</v>
      </c>
      <c r="N756" s="5" t="str">
        <f>TEXT(sales[[#This Row],[date]], "ddd")</f>
        <v>Fri</v>
      </c>
      <c r="O756" s="6">
        <v>0.77083333333333337</v>
      </c>
      <c r="P756" s="2" t="s">
        <v>9</v>
      </c>
      <c r="Q756" s="3">
        <v>254.61</v>
      </c>
      <c r="R756" s="7">
        <v>4.7600000000000003E-2</v>
      </c>
      <c r="S756" s="3">
        <v>12.73</v>
      </c>
      <c r="T756" s="4">
        <v>7.4</v>
      </c>
      <c r="U756" s="3">
        <f>sales[[#This Row],[total]]-sales[[#This Row],[cogs]]</f>
        <v>12.729999999999961</v>
      </c>
    </row>
    <row r="757" spans="1:21" x14ac:dyDescent="0.3">
      <c r="A757" s="2" t="s">
        <v>777</v>
      </c>
      <c r="B757" s="2" t="s">
        <v>4</v>
      </c>
      <c r="C757" s="2" t="s">
        <v>5</v>
      </c>
      <c r="D757" s="2" t="s">
        <v>13</v>
      </c>
      <c r="E757" s="2" t="s">
        <v>7</v>
      </c>
      <c r="F757" s="2" t="s">
        <v>32</v>
      </c>
      <c r="G757" s="3">
        <v>97.29</v>
      </c>
      <c r="H757" s="5">
        <v>8</v>
      </c>
      <c r="I757" s="3">
        <v>38.92</v>
      </c>
      <c r="J757" s="3">
        <v>817.24</v>
      </c>
      <c r="K757" s="1">
        <v>43533</v>
      </c>
      <c r="L757" s="5">
        <f>YEAR(sales[[#This Row],[date]])</f>
        <v>2019</v>
      </c>
      <c r="M757" s="5" t="str">
        <f>TEXT(sales[[#This Row],[date]], "MMM")</f>
        <v>Mar</v>
      </c>
      <c r="N757" s="5" t="str">
        <f>TEXT(sales[[#This Row],[date]], "ddd")</f>
        <v>Sat</v>
      </c>
      <c r="O757" s="6">
        <v>0.5541666666666667</v>
      </c>
      <c r="P757" s="2" t="s">
        <v>19</v>
      </c>
      <c r="Q757" s="3">
        <v>778.32</v>
      </c>
      <c r="R757" s="7">
        <v>4.7600000000000003E-2</v>
      </c>
      <c r="S757" s="3">
        <v>38.92</v>
      </c>
      <c r="T757" s="4">
        <v>6.2</v>
      </c>
      <c r="U757" s="3">
        <f>sales[[#This Row],[total]]-sales[[#This Row],[cogs]]</f>
        <v>38.919999999999959</v>
      </c>
    </row>
    <row r="758" spans="1:21" x14ac:dyDescent="0.3">
      <c r="A758" s="2" t="s">
        <v>778</v>
      </c>
      <c r="B758" s="2" t="s">
        <v>28</v>
      </c>
      <c r="C758" s="2" t="s">
        <v>29</v>
      </c>
      <c r="D758" s="2" t="s">
        <v>6</v>
      </c>
      <c r="E758" s="2" t="s">
        <v>7</v>
      </c>
      <c r="F758" s="2" t="s">
        <v>14</v>
      </c>
      <c r="G758" s="3">
        <v>35.74</v>
      </c>
      <c r="H758" s="5">
        <v>8</v>
      </c>
      <c r="I758" s="3">
        <v>14.3</v>
      </c>
      <c r="J758" s="3">
        <v>300.22000000000003</v>
      </c>
      <c r="K758" s="1">
        <v>43513</v>
      </c>
      <c r="L758" s="5">
        <f>YEAR(sales[[#This Row],[date]])</f>
        <v>2019</v>
      </c>
      <c r="M758" s="5" t="str">
        <f>TEXT(sales[[#This Row],[date]], "MMM")</f>
        <v>Feb</v>
      </c>
      <c r="N758" s="5" t="str">
        <f>TEXT(sales[[#This Row],[date]], "ddd")</f>
        <v>Sun</v>
      </c>
      <c r="O758" s="6">
        <v>0.64444444444444449</v>
      </c>
      <c r="P758" s="2" t="s">
        <v>9</v>
      </c>
      <c r="Q758" s="3">
        <v>285.92</v>
      </c>
      <c r="R758" s="7">
        <v>4.7600000000000003E-2</v>
      </c>
      <c r="S758" s="3">
        <v>14.3</v>
      </c>
      <c r="T758" s="4">
        <v>4.9000000000000004</v>
      </c>
      <c r="U758" s="3">
        <f>sales[[#This Row],[total]]-sales[[#This Row],[cogs]]</f>
        <v>14.300000000000011</v>
      </c>
    </row>
    <row r="759" spans="1:21" x14ac:dyDescent="0.3">
      <c r="A759" s="2" t="s">
        <v>779</v>
      </c>
      <c r="B759" s="2" t="s">
        <v>4</v>
      </c>
      <c r="C759" s="2" t="s">
        <v>5</v>
      </c>
      <c r="D759" s="2" t="s">
        <v>13</v>
      </c>
      <c r="E759" s="2" t="s">
        <v>7</v>
      </c>
      <c r="F759" s="2" t="s">
        <v>18</v>
      </c>
      <c r="G759" s="3">
        <v>96.52</v>
      </c>
      <c r="H759" s="5">
        <v>6</v>
      </c>
      <c r="I759" s="3">
        <v>28.96</v>
      </c>
      <c r="J759" s="3">
        <v>608.08000000000004</v>
      </c>
      <c r="K759" s="1">
        <v>43476</v>
      </c>
      <c r="L759" s="5">
        <f>YEAR(sales[[#This Row],[date]])</f>
        <v>2019</v>
      </c>
      <c r="M759" s="5" t="str">
        <f>TEXT(sales[[#This Row],[date]], "MMM")</f>
        <v>Jan</v>
      </c>
      <c r="N759" s="5" t="str">
        <f>TEXT(sales[[#This Row],[date]], "ddd")</f>
        <v>Fri</v>
      </c>
      <c r="O759" s="6">
        <v>0.49444444444444446</v>
      </c>
      <c r="P759" s="2" t="s">
        <v>15</v>
      </c>
      <c r="Q759" s="3">
        <v>579.12</v>
      </c>
      <c r="R759" s="7">
        <v>4.7600000000000003E-2</v>
      </c>
      <c r="S759" s="3">
        <v>28.96</v>
      </c>
      <c r="T759" s="4">
        <v>4.5</v>
      </c>
      <c r="U759" s="3">
        <f>sales[[#This Row],[total]]-sales[[#This Row],[cogs]]</f>
        <v>28.960000000000036</v>
      </c>
    </row>
    <row r="760" spans="1:21" x14ac:dyDescent="0.3">
      <c r="A760" s="2" t="s">
        <v>780</v>
      </c>
      <c r="B760" s="2" t="s">
        <v>4</v>
      </c>
      <c r="C760" s="2" t="s">
        <v>5</v>
      </c>
      <c r="D760" s="2" t="s">
        <v>6</v>
      </c>
      <c r="E760" s="2" t="s">
        <v>17</v>
      </c>
      <c r="F760" s="2" t="s">
        <v>30</v>
      </c>
      <c r="G760" s="3">
        <v>18.850000000000001</v>
      </c>
      <c r="H760" s="5">
        <v>10</v>
      </c>
      <c r="I760" s="3">
        <v>9.43</v>
      </c>
      <c r="J760" s="3">
        <v>197.93</v>
      </c>
      <c r="K760" s="1">
        <v>43523</v>
      </c>
      <c r="L760" s="5">
        <f>YEAR(sales[[#This Row],[date]])</f>
        <v>2019</v>
      </c>
      <c r="M760" s="5" t="str">
        <f>TEXT(sales[[#This Row],[date]], "MMM")</f>
        <v>Feb</v>
      </c>
      <c r="N760" s="5" t="str">
        <f>TEXT(sales[[#This Row],[date]], "ddd")</f>
        <v>Wed</v>
      </c>
      <c r="O760" s="6">
        <v>0.76666666666666672</v>
      </c>
      <c r="P760" s="2" t="s">
        <v>9</v>
      </c>
      <c r="Q760" s="3">
        <v>188.5</v>
      </c>
      <c r="R760" s="7">
        <v>4.7600000000000003E-2</v>
      </c>
      <c r="S760" s="3">
        <v>9.43</v>
      </c>
      <c r="T760" s="4">
        <v>5.6</v>
      </c>
      <c r="U760" s="3">
        <f>sales[[#This Row],[total]]-sales[[#This Row],[cogs]]</f>
        <v>9.4300000000000068</v>
      </c>
    </row>
    <row r="761" spans="1:21" x14ac:dyDescent="0.3">
      <c r="A761" s="2" t="s">
        <v>781</v>
      </c>
      <c r="B761" s="2" t="s">
        <v>4</v>
      </c>
      <c r="C761" s="2" t="s">
        <v>5</v>
      </c>
      <c r="D761" s="2" t="s">
        <v>13</v>
      </c>
      <c r="E761" s="2" t="s">
        <v>7</v>
      </c>
      <c r="F761" s="2" t="s">
        <v>30</v>
      </c>
      <c r="G761" s="3">
        <v>55.39</v>
      </c>
      <c r="H761" s="5">
        <v>4</v>
      </c>
      <c r="I761" s="3">
        <v>11.08</v>
      </c>
      <c r="J761" s="3">
        <v>232.64</v>
      </c>
      <c r="K761" s="1">
        <v>43549</v>
      </c>
      <c r="L761" s="5">
        <f>YEAR(sales[[#This Row],[date]])</f>
        <v>2019</v>
      </c>
      <c r="M761" s="5" t="str">
        <f>TEXT(sales[[#This Row],[date]], "MMM")</f>
        <v>Mar</v>
      </c>
      <c r="N761" s="5" t="str">
        <f>TEXT(sales[[#This Row],[date]], "ddd")</f>
        <v>Mon</v>
      </c>
      <c r="O761" s="6">
        <v>0.6381944444444444</v>
      </c>
      <c r="P761" s="2" t="s">
        <v>9</v>
      </c>
      <c r="Q761" s="3">
        <v>221.56</v>
      </c>
      <c r="R761" s="7">
        <v>4.7600000000000003E-2</v>
      </c>
      <c r="S761" s="3">
        <v>11.08</v>
      </c>
      <c r="T761" s="4">
        <v>8</v>
      </c>
      <c r="U761" s="3">
        <f>sales[[#This Row],[total]]-sales[[#This Row],[cogs]]</f>
        <v>11.079999999999984</v>
      </c>
    </row>
    <row r="762" spans="1:21" x14ac:dyDescent="0.3">
      <c r="A762" s="2" t="s">
        <v>782</v>
      </c>
      <c r="B762" s="2" t="s">
        <v>28</v>
      </c>
      <c r="C762" s="2" t="s">
        <v>29</v>
      </c>
      <c r="D762" s="2" t="s">
        <v>6</v>
      </c>
      <c r="E762" s="2" t="s">
        <v>7</v>
      </c>
      <c r="F762" s="2" t="s">
        <v>30</v>
      </c>
      <c r="G762" s="3">
        <v>77.2</v>
      </c>
      <c r="H762" s="5">
        <v>10</v>
      </c>
      <c r="I762" s="3">
        <v>38.6</v>
      </c>
      <c r="J762" s="3">
        <v>810.6</v>
      </c>
      <c r="K762" s="1">
        <v>43507</v>
      </c>
      <c r="L762" s="5">
        <f>YEAR(sales[[#This Row],[date]])</f>
        <v>2019</v>
      </c>
      <c r="M762" s="5" t="str">
        <f>TEXT(sales[[#This Row],[date]], "MMM")</f>
        <v>Feb</v>
      </c>
      <c r="N762" s="5" t="str">
        <f>TEXT(sales[[#This Row],[date]], "ddd")</f>
        <v>Mon</v>
      </c>
      <c r="O762" s="6">
        <v>0.44305555555555554</v>
      </c>
      <c r="P762" s="2" t="s">
        <v>19</v>
      </c>
      <c r="Q762" s="3">
        <v>772</v>
      </c>
      <c r="R762" s="7">
        <v>4.7600000000000003E-2</v>
      </c>
      <c r="S762" s="3">
        <v>38.6</v>
      </c>
      <c r="T762" s="4">
        <v>5.6</v>
      </c>
      <c r="U762" s="3">
        <f>sales[[#This Row],[total]]-sales[[#This Row],[cogs]]</f>
        <v>38.600000000000023</v>
      </c>
    </row>
    <row r="763" spans="1:21" x14ac:dyDescent="0.3">
      <c r="A763" s="2" t="s">
        <v>783</v>
      </c>
      <c r="B763" s="2" t="s">
        <v>28</v>
      </c>
      <c r="C763" s="2" t="s">
        <v>29</v>
      </c>
      <c r="D763" s="2" t="s">
        <v>13</v>
      </c>
      <c r="E763" s="2" t="s">
        <v>17</v>
      </c>
      <c r="F763" s="2" t="s">
        <v>14</v>
      </c>
      <c r="G763" s="3">
        <v>72.13</v>
      </c>
      <c r="H763" s="5">
        <v>10</v>
      </c>
      <c r="I763" s="3">
        <v>36.07</v>
      </c>
      <c r="J763" s="3">
        <v>757.37</v>
      </c>
      <c r="K763" s="1">
        <v>43496</v>
      </c>
      <c r="L763" s="5">
        <f>YEAR(sales[[#This Row],[date]])</f>
        <v>2019</v>
      </c>
      <c r="M763" s="5" t="str">
        <f>TEXT(sales[[#This Row],[date]], "MMM")</f>
        <v>Jan</v>
      </c>
      <c r="N763" s="5" t="str">
        <f>TEXT(sales[[#This Row],[date]], "ddd")</f>
        <v>Thu</v>
      </c>
      <c r="O763" s="6">
        <v>0.6333333333333333</v>
      </c>
      <c r="P763" s="2" t="s">
        <v>19</v>
      </c>
      <c r="Q763" s="3">
        <v>721.3</v>
      </c>
      <c r="R763" s="7">
        <v>4.7600000000000003E-2</v>
      </c>
      <c r="S763" s="3">
        <v>36.07</v>
      </c>
      <c r="T763" s="4">
        <v>4.2</v>
      </c>
      <c r="U763" s="3">
        <f>sales[[#This Row],[total]]-sales[[#This Row],[cogs]]</f>
        <v>36.07000000000005</v>
      </c>
    </row>
    <row r="764" spans="1:21" x14ac:dyDescent="0.3">
      <c r="A764" s="2" t="s">
        <v>784</v>
      </c>
      <c r="B764" s="2" t="s">
        <v>4</v>
      </c>
      <c r="C764" s="2" t="s">
        <v>5</v>
      </c>
      <c r="D764" s="2" t="s">
        <v>6</v>
      </c>
      <c r="E764" s="2" t="s">
        <v>7</v>
      </c>
      <c r="F764" s="2" t="s">
        <v>32</v>
      </c>
      <c r="G764" s="3">
        <v>63.88</v>
      </c>
      <c r="H764" s="5">
        <v>8</v>
      </c>
      <c r="I764" s="3">
        <v>25.55</v>
      </c>
      <c r="J764" s="3">
        <v>536.59</v>
      </c>
      <c r="K764" s="1">
        <v>43485</v>
      </c>
      <c r="L764" s="5">
        <f>YEAR(sales[[#This Row],[date]])</f>
        <v>2019</v>
      </c>
      <c r="M764" s="5" t="str">
        <f>TEXT(sales[[#This Row],[date]], "MMM")</f>
        <v>Jan</v>
      </c>
      <c r="N764" s="5" t="str">
        <f>TEXT(sales[[#This Row],[date]], "ddd")</f>
        <v>Sun</v>
      </c>
      <c r="O764" s="6">
        <v>0.7416666666666667</v>
      </c>
      <c r="P764" s="2" t="s">
        <v>9</v>
      </c>
      <c r="Q764" s="3">
        <v>511.04</v>
      </c>
      <c r="R764" s="7">
        <v>4.7600000000000003E-2</v>
      </c>
      <c r="S764" s="3">
        <v>25.55</v>
      </c>
      <c r="T764" s="4">
        <v>9.9</v>
      </c>
      <c r="U764" s="3">
        <f>sales[[#This Row],[total]]-sales[[#This Row],[cogs]]</f>
        <v>25.550000000000011</v>
      </c>
    </row>
    <row r="765" spans="1:21" x14ac:dyDescent="0.3">
      <c r="A765" s="2" t="s">
        <v>785</v>
      </c>
      <c r="B765" s="2" t="s">
        <v>4</v>
      </c>
      <c r="C765" s="2" t="s">
        <v>5</v>
      </c>
      <c r="D765" s="2" t="s">
        <v>6</v>
      </c>
      <c r="E765" s="2" t="s">
        <v>7</v>
      </c>
      <c r="F765" s="2" t="s">
        <v>8</v>
      </c>
      <c r="G765" s="3">
        <v>10.69</v>
      </c>
      <c r="H765" s="5">
        <v>5</v>
      </c>
      <c r="I765" s="3">
        <v>2.67</v>
      </c>
      <c r="J765" s="3">
        <v>56.12</v>
      </c>
      <c r="K765" s="1">
        <v>43550</v>
      </c>
      <c r="L765" s="5">
        <f>YEAR(sales[[#This Row],[date]])</f>
        <v>2019</v>
      </c>
      <c r="M765" s="5" t="str">
        <f>TEXT(sales[[#This Row],[date]], "MMM")</f>
        <v>Mar</v>
      </c>
      <c r="N765" s="5" t="str">
        <f>TEXT(sales[[#This Row],[date]], "ddd")</f>
        <v>Tue</v>
      </c>
      <c r="O765" s="6">
        <v>0.46319444444444446</v>
      </c>
      <c r="P765" s="2" t="s">
        <v>9</v>
      </c>
      <c r="Q765" s="3">
        <v>53.45</v>
      </c>
      <c r="R765" s="7">
        <v>4.7600000000000003E-2</v>
      </c>
      <c r="S765" s="3">
        <v>2.67</v>
      </c>
      <c r="T765" s="4">
        <v>7.6</v>
      </c>
      <c r="U765" s="3">
        <f>sales[[#This Row],[total]]-sales[[#This Row],[cogs]]</f>
        <v>2.6699999999999946</v>
      </c>
    </row>
    <row r="766" spans="1:21" x14ac:dyDescent="0.3">
      <c r="A766" s="2" t="s">
        <v>786</v>
      </c>
      <c r="B766" s="2" t="s">
        <v>4</v>
      </c>
      <c r="C766" s="2" t="s">
        <v>5</v>
      </c>
      <c r="D766" s="2" t="s">
        <v>6</v>
      </c>
      <c r="E766" s="2" t="s">
        <v>17</v>
      </c>
      <c r="F766" s="2" t="s">
        <v>8</v>
      </c>
      <c r="G766" s="3">
        <v>55.5</v>
      </c>
      <c r="H766" s="5">
        <v>4</v>
      </c>
      <c r="I766" s="3">
        <v>11.1</v>
      </c>
      <c r="J766" s="3">
        <v>233.1</v>
      </c>
      <c r="K766" s="1">
        <v>43485</v>
      </c>
      <c r="L766" s="5">
        <f>YEAR(sales[[#This Row],[date]])</f>
        <v>2019</v>
      </c>
      <c r="M766" s="5" t="str">
        <f>TEXT(sales[[#This Row],[date]], "MMM")</f>
        <v>Jan</v>
      </c>
      <c r="N766" s="5" t="str">
        <f>TEXT(sales[[#This Row],[date]], "ddd")</f>
        <v>Sun</v>
      </c>
      <c r="O766" s="6">
        <v>0.65833333333333333</v>
      </c>
      <c r="P766" s="2" t="s">
        <v>19</v>
      </c>
      <c r="Q766" s="3">
        <v>222</v>
      </c>
      <c r="R766" s="7">
        <v>4.7600000000000003E-2</v>
      </c>
      <c r="S766" s="3">
        <v>11.1</v>
      </c>
      <c r="T766" s="4">
        <v>6.6</v>
      </c>
      <c r="U766" s="3">
        <f>sales[[#This Row],[total]]-sales[[#This Row],[cogs]]</f>
        <v>11.099999999999994</v>
      </c>
    </row>
    <row r="767" spans="1:21" x14ac:dyDescent="0.3">
      <c r="A767" s="2" t="s">
        <v>787</v>
      </c>
      <c r="B767" s="2" t="s">
        <v>28</v>
      </c>
      <c r="C767" s="2" t="s">
        <v>29</v>
      </c>
      <c r="D767" s="2" t="s">
        <v>13</v>
      </c>
      <c r="E767" s="2" t="s">
        <v>7</v>
      </c>
      <c r="F767" s="2" t="s">
        <v>18</v>
      </c>
      <c r="G767" s="3">
        <v>95.46</v>
      </c>
      <c r="H767" s="5">
        <v>8</v>
      </c>
      <c r="I767" s="3">
        <v>38.18</v>
      </c>
      <c r="J767" s="3">
        <v>801.86</v>
      </c>
      <c r="K767" s="1">
        <v>43529</v>
      </c>
      <c r="L767" s="5">
        <f>YEAR(sales[[#This Row],[date]])</f>
        <v>2019</v>
      </c>
      <c r="M767" s="5" t="str">
        <f>TEXT(sales[[#This Row],[date]], "MMM")</f>
        <v>Mar</v>
      </c>
      <c r="N767" s="5" t="str">
        <f>TEXT(sales[[#This Row],[date]], "ddd")</f>
        <v>Tue</v>
      </c>
      <c r="O767" s="6">
        <v>0.81944444444444442</v>
      </c>
      <c r="P767" s="2" t="s">
        <v>9</v>
      </c>
      <c r="Q767" s="3">
        <v>763.68</v>
      </c>
      <c r="R767" s="7">
        <v>4.7600000000000003E-2</v>
      </c>
      <c r="S767" s="3">
        <v>38.18</v>
      </c>
      <c r="T767" s="4">
        <v>4.7</v>
      </c>
      <c r="U767" s="3">
        <f>sales[[#This Row],[total]]-sales[[#This Row],[cogs]]</f>
        <v>38.180000000000064</v>
      </c>
    </row>
    <row r="768" spans="1:21" x14ac:dyDescent="0.3">
      <c r="A768" s="2" t="s">
        <v>788</v>
      </c>
      <c r="B768" s="2" t="s">
        <v>11</v>
      </c>
      <c r="C768" s="2" t="s">
        <v>12</v>
      </c>
      <c r="D768" s="2" t="s">
        <v>13</v>
      </c>
      <c r="E768" s="2" t="s">
        <v>7</v>
      </c>
      <c r="F768" s="2" t="s">
        <v>32</v>
      </c>
      <c r="G768" s="3">
        <v>76.06</v>
      </c>
      <c r="H768" s="5">
        <v>3</v>
      </c>
      <c r="I768" s="3">
        <v>11.41</v>
      </c>
      <c r="J768" s="3">
        <v>239.59</v>
      </c>
      <c r="K768" s="1">
        <v>43470</v>
      </c>
      <c r="L768" s="5">
        <f>YEAR(sales[[#This Row],[date]])</f>
        <v>2019</v>
      </c>
      <c r="M768" s="5" t="str">
        <f>TEXT(sales[[#This Row],[date]], "MMM")</f>
        <v>Jan</v>
      </c>
      <c r="N768" s="5" t="str">
        <f>TEXT(sales[[#This Row],[date]], "ddd")</f>
        <v>Sat</v>
      </c>
      <c r="O768" s="6">
        <v>0.85416666666666663</v>
      </c>
      <c r="P768" s="2" t="s">
        <v>19</v>
      </c>
      <c r="Q768" s="3">
        <v>228.18</v>
      </c>
      <c r="R768" s="7">
        <v>4.7600000000000003E-2</v>
      </c>
      <c r="S768" s="3">
        <v>11.41</v>
      </c>
      <c r="T768" s="4">
        <v>9.8000000000000007</v>
      </c>
      <c r="U768" s="3">
        <f>sales[[#This Row],[total]]-sales[[#This Row],[cogs]]</f>
        <v>11.409999999999997</v>
      </c>
    </row>
    <row r="769" spans="1:21" x14ac:dyDescent="0.3">
      <c r="A769" s="2" t="s">
        <v>789</v>
      </c>
      <c r="B769" s="2" t="s">
        <v>28</v>
      </c>
      <c r="C769" s="2" t="s">
        <v>29</v>
      </c>
      <c r="D769" s="2" t="s">
        <v>13</v>
      </c>
      <c r="E769" s="2" t="s">
        <v>17</v>
      </c>
      <c r="F769" s="2" t="s">
        <v>22</v>
      </c>
      <c r="G769" s="3">
        <v>13.69</v>
      </c>
      <c r="H769" s="5">
        <v>6</v>
      </c>
      <c r="I769" s="3">
        <v>4.1100000000000003</v>
      </c>
      <c r="J769" s="3">
        <v>86.25</v>
      </c>
      <c r="K769" s="1">
        <v>43509</v>
      </c>
      <c r="L769" s="5">
        <f>YEAR(sales[[#This Row],[date]])</f>
        <v>2019</v>
      </c>
      <c r="M769" s="5" t="str">
        <f>TEXT(sales[[#This Row],[date]], "MMM")</f>
        <v>Feb</v>
      </c>
      <c r="N769" s="5" t="str">
        <f>TEXT(sales[[#This Row],[date]], "ddd")</f>
        <v>Wed</v>
      </c>
      <c r="O769" s="6">
        <v>0.58263888888888893</v>
      </c>
      <c r="P769" s="2" t="s">
        <v>15</v>
      </c>
      <c r="Q769" s="3">
        <v>82.14</v>
      </c>
      <c r="R769" s="7">
        <v>4.7600000000000003E-2</v>
      </c>
      <c r="S769" s="3">
        <v>4.1100000000000003</v>
      </c>
      <c r="T769" s="4">
        <v>6.3</v>
      </c>
      <c r="U769" s="3">
        <f>sales[[#This Row],[total]]-sales[[#This Row],[cogs]]</f>
        <v>4.1099999999999994</v>
      </c>
    </row>
    <row r="770" spans="1:21" x14ac:dyDescent="0.3">
      <c r="A770" s="2" t="s">
        <v>790</v>
      </c>
      <c r="B770" s="2" t="s">
        <v>28</v>
      </c>
      <c r="C770" s="2" t="s">
        <v>29</v>
      </c>
      <c r="D770" s="2" t="s">
        <v>13</v>
      </c>
      <c r="E770" s="2" t="s">
        <v>7</v>
      </c>
      <c r="F770" s="2" t="s">
        <v>14</v>
      </c>
      <c r="G770" s="3">
        <v>95.64</v>
      </c>
      <c r="H770" s="5">
        <v>4</v>
      </c>
      <c r="I770" s="3">
        <v>19.13</v>
      </c>
      <c r="J770" s="3">
        <v>401.69</v>
      </c>
      <c r="K770" s="1">
        <v>43540</v>
      </c>
      <c r="L770" s="5">
        <f>YEAR(sales[[#This Row],[date]])</f>
        <v>2019</v>
      </c>
      <c r="M770" s="5" t="str">
        <f>TEXT(sales[[#This Row],[date]], "MMM")</f>
        <v>Mar</v>
      </c>
      <c r="N770" s="5" t="str">
        <f>TEXT(sales[[#This Row],[date]], "ddd")</f>
        <v>Sat</v>
      </c>
      <c r="O770" s="6">
        <v>0.78541666666666665</v>
      </c>
      <c r="P770" s="2" t="s">
        <v>15</v>
      </c>
      <c r="Q770" s="3">
        <v>382.56</v>
      </c>
      <c r="R770" s="7">
        <v>4.7600000000000003E-2</v>
      </c>
      <c r="S770" s="3">
        <v>19.13</v>
      </c>
      <c r="T770" s="4">
        <v>7.9</v>
      </c>
      <c r="U770" s="3">
        <f>sales[[#This Row],[total]]-sales[[#This Row],[cogs]]</f>
        <v>19.129999999999995</v>
      </c>
    </row>
    <row r="771" spans="1:21" x14ac:dyDescent="0.3">
      <c r="A771" s="2" t="s">
        <v>791</v>
      </c>
      <c r="B771" s="2" t="s">
        <v>4</v>
      </c>
      <c r="C771" s="2" t="s">
        <v>5</v>
      </c>
      <c r="D771" s="2" t="s">
        <v>13</v>
      </c>
      <c r="E771" s="2" t="s">
        <v>7</v>
      </c>
      <c r="F771" s="2" t="s">
        <v>18</v>
      </c>
      <c r="G771" s="3">
        <v>11.43</v>
      </c>
      <c r="H771" s="5">
        <v>6</v>
      </c>
      <c r="I771" s="3">
        <v>3.43</v>
      </c>
      <c r="J771" s="3">
        <v>72.010000000000005</v>
      </c>
      <c r="K771" s="1">
        <v>43480</v>
      </c>
      <c r="L771" s="5">
        <f>YEAR(sales[[#This Row],[date]])</f>
        <v>2019</v>
      </c>
      <c r="M771" s="5" t="str">
        <f>TEXT(sales[[#This Row],[date]], "MMM")</f>
        <v>Jan</v>
      </c>
      <c r="N771" s="5" t="str">
        <f>TEXT(sales[[#This Row],[date]], "ddd")</f>
        <v>Tue</v>
      </c>
      <c r="O771" s="6">
        <v>0.72499999999999998</v>
      </c>
      <c r="P771" s="2" t="s">
        <v>15</v>
      </c>
      <c r="Q771" s="3">
        <v>68.58</v>
      </c>
      <c r="R771" s="7">
        <v>4.7600000000000003E-2</v>
      </c>
      <c r="S771" s="3">
        <v>3.43</v>
      </c>
      <c r="T771" s="4">
        <v>7.7</v>
      </c>
      <c r="U771" s="3">
        <f>sales[[#This Row],[total]]-sales[[#This Row],[cogs]]</f>
        <v>3.4300000000000068</v>
      </c>
    </row>
    <row r="772" spans="1:21" x14ac:dyDescent="0.3">
      <c r="A772" s="2" t="s">
        <v>792</v>
      </c>
      <c r="B772" s="2" t="s">
        <v>28</v>
      </c>
      <c r="C772" s="2" t="s">
        <v>29</v>
      </c>
      <c r="D772" s="2" t="s">
        <v>6</v>
      </c>
      <c r="E772" s="2" t="s">
        <v>7</v>
      </c>
      <c r="F772" s="2" t="s">
        <v>22</v>
      </c>
      <c r="G772" s="3">
        <v>95.54</v>
      </c>
      <c r="H772" s="5">
        <v>4</v>
      </c>
      <c r="I772" s="3">
        <v>19.11</v>
      </c>
      <c r="J772" s="3">
        <v>401.27</v>
      </c>
      <c r="K772" s="1">
        <v>43522</v>
      </c>
      <c r="L772" s="5">
        <f>YEAR(sales[[#This Row],[date]])</f>
        <v>2019</v>
      </c>
      <c r="M772" s="5" t="str">
        <f>TEXT(sales[[#This Row],[date]], "MMM")</f>
        <v>Feb</v>
      </c>
      <c r="N772" s="5" t="str">
        <f>TEXT(sales[[#This Row],[date]], "ddd")</f>
        <v>Tue</v>
      </c>
      <c r="O772" s="6">
        <v>0.49861111111111112</v>
      </c>
      <c r="P772" s="2" t="s">
        <v>9</v>
      </c>
      <c r="Q772" s="3">
        <v>382.16</v>
      </c>
      <c r="R772" s="7">
        <v>4.7600000000000003E-2</v>
      </c>
      <c r="S772" s="3">
        <v>19.11</v>
      </c>
      <c r="T772" s="4">
        <v>4.5</v>
      </c>
      <c r="U772" s="3">
        <f>sales[[#This Row],[total]]-sales[[#This Row],[cogs]]</f>
        <v>19.109999999999957</v>
      </c>
    </row>
    <row r="773" spans="1:21" x14ac:dyDescent="0.3">
      <c r="A773" s="2" t="s">
        <v>793</v>
      </c>
      <c r="B773" s="2" t="s">
        <v>11</v>
      </c>
      <c r="C773" s="2" t="s">
        <v>12</v>
      </c>
      <c r="D773" s="2" t="s">
        <v>6</v>
      </c>
      <c r="E773" s="2" t="s">
        <v>7</v>
      </c>
      <c r="F773" s="2" t="s">
        <v>8</v>
      </c>
      <c r="G773" s="3">
        <v>85.87</v>
      </c>
      <c r="H773" s="5">
        <v>7</v>
      </c>
      <c r="I773" s="3">
        <v>30.05</v>
      </c>
      <c r="J773" s="3">
        <v>631.14</v>
      </c>
      <c r="K773" s="1">
        <v>43523</v>
      </c>
      <c r="L773" s="5">
        <f>YEAR(sales[[#This Row],[date]])</f>
        <v>2019</v>
      </c>
      <c r="M773" s="5" t="str">
        <f>TEXT(sales[[#This Row],[date]], "MMM")</f>
        <v>Feb</v>
      </c>
      <c r="N773" s="5" t="str">
        <f>TEXT(sales[[#This Row],[date]], "ddd")</f>
        <v>Wed</v>
      </c>
      <c r="O773" s="6">
        <v>0.79236111111111107</v>
      </c>
      <c r="P773" s="2" t="s">
        <v>19</v>
      </c>
      <c r="Q773" s="3">
        <v>601.09</v>
      </c>
      <c r="R773" s="7">
        <v>4.7600000000000003E-2</v>
      </c>
      <c r="S773" s="3">
        <v>30.05</v>
      </c>
      <c r="T773" s="4">
        <v>8</v>
      </c>
      <c r="U773" s="3">
        <f>sales[[#This Row],[total]]-sales[[#This Row],[cogs]]</f>
        <v>30.049999999999955</v>
      </c>
    </row>
    <row r="774" spans="1:21" x14ac:dyDescent="0.3">
      <c r="A774" s="2" t="s">
        <v>794</v>
      </c>
      <c r="B774" s="2" t="s">
        <v>11</v>
      </c>
      <c r="C774" s="2" t="s">
        <v>12</v>
      </c>
      <c r="D774" s="2" t="s">
        <v>6</v>
      </c>
      <c r="E774" s="2" t="s">
        <v>7</v>
      </c>
      <c r="F774" s="2" t="s">
        <v>22</v>
      </c>
      <c r="G774" s="3">
        <v>67.989999999999995</v>
      </c>
      <c r="H774" s="5">
        <v>7</v>
      </c>
      <c r="I774" s="3">
        <v>23.8</v>
      </c>
      <c r="J774" s="3">
        <v>499.73</v>
      </c>
      <c r="K774" s="1">
        <v>43513</v>
      </c>
      <c r="L774" s="5">
        <f>YEAR(sales[[#This Row],[date]])</f>
        <v>2019</v>
      </c>
      <c r="M774" s="5" t="str">
        <f>TEXT(sales[[#This Row],[date]], "MMM")</f>
        <v>Feb</v>
      </c>
      <c r="N774" s="5" t="str">
        <f>TEXT(sales[[#This Row],[date]], "ddd")</f>
        <v>Sun</v>
      </c>
      <c r="O774" s="6">
        <v>0.70138888888888884</v>
      </c>
      <c r="P774" s="2" t="s">
        <v>9</v>
      </c>
      <c r="Q774" s="3">
        <v>475.93</v>
      </c>
      <c r="R774" s="7">
        <v>4.7600000000000003E-2</v>
      </c>
      <c r="S774" s="3">
        <v>23.8</v>
      </c>
      <c r="T774" s="4">
        <v>5.7</v>
      </c>
      <c r="U774" s="3">
        <f>sales[[#This Row],[total]]-sales[[#This Row],[cogs]]</f>
        <v>23.800000000000011</v>
      </c>
    </row>
    <row r="775" spans="1:21" x14ac:dyDescent="0.3">
      <c r="A775" s="2" t="s">
        <v>795</v>
      </c>
      <c r="B775" s="2" t="s">
        <v>11</v>
      </c>
      <c r="C775" s="2" t="s">
        <v>12</v>
      </c>
      <c r="D775" s="2" t="s">
        <v>13</v>
      </c>
      <c r="E775" s="2" t="s">
        <v>7</v>
      </c>
      <c r="F775" s="2" t="s">
        <v>30</v>
      </c>
      <c r="G775" s="3">
        <v>52.42</v>
      </c>
      <c r="H775" s="5">
        <v>1</v>
      </c>
      <c r="I775" s="3">
        <v>2.62</v>
      </c>
      <c r="J775" s="3">
        <v>55.04</v>
      </c>
      <c r="K775" s="1">
        <v>43502</v>
      </c>
      <c r="L775" s="5">
        <f>YEAR(sales[[#This Row],[date]])</f>
        <v>2019</v>
      </c>
      <c r="M775" s="5" t="str">
        <f>TEXT(sales[[#This Row],[date]], "MMM")</f>
        <v>Feb</v>
      </c>
      <c r="N775" s="5" t="str">
        <f>TEXT(sales[[#This Row],[date]], "ddd")</f>
        <v>Wed</v>
      </c>
      <c r="O775" s="6">
        <v>0.43194444444444446</v>
      </c>
      <c r="P775" s="2" t="s">
        <v>19</v>
      </c>
      <c r="Q775" s="3">
        <v>52.42</v>
      </c>
      <c r="R775" s="7">
        <v>4.7600000000000003E-2</v>
      </c>
      <c r="S775" s="3">
        <v>2.62</v>
      </c>
      <c r="T775" s="4">
        <v>6.3</v>
      </c>
      <c r="U775" s="3">
        <f>sales[[#This Row],[total]]-sales[[#This Row],[cogs]]</f>
        <v>2.6199999999999974</v>
      </c>
    </row>
    <row r="776" spans="1:21" x14ac:dyDescent="0.3">
      <c r="A776" s="2" t="s">
        <v>796</v>
      </c>
      <c r="B776" s="2" t="s">
        <v>11</v>
      </c>
      <c r="C776" s="2" t="s">
        <v>12</v>
      </c>
      <c r="D776" s="2" t="s">
        <v>6</v>
      </c>
      <c r="E776" s="2" t="s">
        <v>17</v>
      </c>
      <c r="F776" s="2" t="s">
        <v>30</v>
      </c>
      <c r="G776" s="3">
        <v>65.650000000000006</v>
      </c>
      <c r="H776" s="5">
        <v>2</v>
      </c>
      <c r="I776" s="3">
        <v>6.57</v>
      </c>
      <c r="J776" s="3">
        <v>137.87</v>
      </c>
      <c r="K776" s="1">
        <v>43482</v>
      </c>
      <c r="L776" s="5">
        <f>YEAR(sales[[#This Row],[date]])</f>
        <v>2019</v>
      </c>
      <c r="M776" s="5" t="str">
        <f>TEXT(sales[[#This Row],[date]], "MMM")</f>
        <v>Jan</v>
      </c>
      <c r="N776" s="5" t="str">
        <f>TEXT(sales[[#This Row],[date]], "ddd")</f>
        <v>Thu</v>
      </c>
      <c r="O776" s="6">
        <v>0.69861111111111107</v>
      </c>
      <c r="P776" s="2" t="s">
        <v>15</v>
      </c>
      <c r="Q776" s="3">
        <v>131.30000000000001</v>
      </c>
      <c r="R776" s="7">
        <v>4.7600000000000003E-2</v>
      </c>
      <c r="S776" s="3">
        <v>6.57</v>
      </c>
      <c r="T776" s="4">
        <v>6</v>
      </c>
      <c r="U776" s="3">
        <f>sales[[#This Row],[total]]-sales[[#This Row],[cogs]]</f>
        <v>6.5699999999999932</v>
      </c>
    </row>
    <row r="777" spans="1:21" x14ac:dyDescent="0.3">
      <c r="A777" s="2" t="s">
        <v>797</v>
      </c>
      <c r="B777" s="2" t="s">
        <v>28</v>
      </c>
      <c r="C777" s="2" t="s">
        <v>29</v>
      </c>
      <c r="D777" s="2" t="s">
        <v>13</v>
      </c>
      <c r="E777" s="2" t="s">
        <v>7</v>
      </c>
      <c r="F777" s="2" t="s">
        <v>30</v>
      </c>
      <c r="G777" s="3">
        <v>28.86</v>
      </c>
      <c r="H777" s="5">
        <v>5</v>
      </c>
      <c r="I777" s="3">
        <v>7.22</v>
      </c>
      <c r="J777" s="3">
        <v>151.52000000000001</v>
      </c>
      <c r="K777" s="1">
        <v>43487</v>
      </c>
      <c r="L777" s="5">
        <f>YEAR(sales[[#This Row],[date]])</f>
        <v>2019</v>
      </c>
      <c r="M777" s="5" t="str">
        <f>TEXT(sales[[#This Row],[date]], "MMM")</f>
        <v>Jan</v>
      </c>
      <c r="N777" s="5" t="str">
        <f>TEXT(sales[[#This Row],[date]], "ddd")</f>
        <v>Tue</v>
      </c>
      <c r="O777" s="6">
        <v>0.75555555555555554</v>
      </c>
      <c r="P777" s="2" t="s">
        <v>19</v>
      </c>
      <c r="Q777" s="3">
        <v>144.30000000000001</v>
      </c>
      <c r="R777" s="7">
        <v>4.7600000000000003E-2</v>
      </c>
      <c r="S777" s="3">
        <v>7.22</v>
      </c>
      <c r="T777" s="4">
        <v>8</v>
      </c>
      <c r="U777" s="3">
        <f>sales[[#This Row],[total]]-sales[[#This Row],[cogs]]</f>
        <v>7.2199999999999989</v>
      </c>
    </row>
    <row r="778" spans="1:21" x14ac:dyDescent="0.3">
      <c r="A778" s="2" t="s">
        <v>798</v>
      </c>
      <c r="B778" s="2" t="s">
        <v>11</v>
      </c>
      <c r="C778" s="2" t="s">
        <v>12</v>
      </c>
      <c r="D778" s="2" t="s">
        <v>6</v>
      </c>
      <c r="E778" s="2" t="s">
        <v>17</v>
      </c>
      <c r="F778" s="2" t="s">
        <v>8</v>
      </c>
      <c r="G778" s="3">
        <v>65.31</v>
      </c>
      <c r="H778" s="5">
        <v>7</v>
      </c>
      <c r="I778" s="3">
        <v>22.86</v>
      </c>
      <c r="J778" s="3">
        <v>480.03</v>
      </c>
      <c r="K778" s="1">
        <v>43529</v>
      </c>
      <c r="L778" s="5">
        <f>YEAR(sales[[#This Row],[date]])</f>
        <v>2019</v>
      </c>
      <c r="M778" s="5" t="str">
        <f>TEXT(sales[[#This Row],[date]], "MMM")</f>
        <v>Mar</v>
      </c>
      <c r="N778" s="5" t="str">
        <f>TEXT(sales[[#This Row],[date]], "ddd")</f>
        <v>Tue</v>
      </c>
      <c r="O778" s="6">
        <v>0.75138888888888888</v>
      </c>
      <c r="P778" s="2" t="s">
        <v>19</v>
      </c>
      <c r="Q778" s="3">
        <v>457.17</v>
      </c>
      <c r="R778" s="7">
        <v>4.7600000000000003E-2</v>
      </c>
      <c r="S778" s="3">
        <v>22.86</v>
      </c>
      <c r="T778" s="4">
        <v>4.2</v>
      </c>
      <c r="U778" s="3">
        <f>sales[[#This Row],[total]]-sales[[#This Row],[cogs]]</f>
        <v>22.859999999999957</v>
      </c>
    </row>
    <row r="779" spans="1:21" x14ac:dyDescent="0.3">
      <c r="A779" s="2" t="s">
        <v>799</v>
      </c>
      <c r="B779" s="2" t="s">
        <v>28</v>
      </c>
      <c r="C779" s="2" t="s">
        <v>29</v>
      </c>
      <c r="D779" s="2" t="s">
        <v>13</v>
      </c>
      <c r="E779" s="2" t="s">
        <v>17</v>
      </c>
      <c r="F779" s="2" t="s">
        <v>22</v>
      </c>
      <c r="G779" s="3">
        <v>93.38</v>
      </c>
      <c r="H779" s="5">
        <v>1</v>
      </c>
      <c r="I779" s="3">
        <v>4.67</v>
      </c>
      <c r="J779" s="3">
        <v>98.05</v>
      </c>
      <c r="K779" s="1">
        <v>43468</v>
      </c>
      <c r="L779" s="5">
        <f>YEAR(sales[[#This Row],[date]])</f>
        <v>2019</v>
      </c>
      <c r="M779" s="5" t="str">
        <f>TEXT(sales[[#This Row],[date]], "MMM")</f>
        <v>Jan</v>
      </c>
      <c r="N779" s="5" t="str">
        <f>TEXT(sales[[#This Row],[date]], "ddd")</f>
        <v>Thu</v>
      </c>
      <c r="O779" s="6">
        <v>0.54652777777777772</v>
      </c>
      <c r="P779" s="2" t="s">
        <v>15</v>
      </c>
      <c r="Q779" s="3">
        <v>93.38</v>
      </c>
      <c r="R779" s="7">
        <v>4.7600000000000003E-2</v>
      </c>
      <c r="S779" s="3">
        <v>4.67</v>
      </c>
      <c r="T779" s="4">
        <v>9.6</v>
      </c>
      <c r="U779" s="3">
        <f>sales[[#This Row],[total]]-sales[[#This Row],[cogs]]</f>
        <v>4.6700000000000017</v>
      </c>
    </row>
    <row r="780" spans="1:21" x14ac:dyDescent="0.3">
      <c r="A780" s="2" t="s">
        <v>800</v>
      </c>
      <c r="B780" s="2" t="s">
        <v>11</v>
      </c>
      <c r="C780" s="2" t="s">
        <v>12</v>
      </c>
      <c r="D780" s="2" t="s">
        <v>6</v>
      </c>
      <c r="E780" s="2" t="s">
        <v>17</v>
      </c>
      <c r="F780" s="2" t="s">
        <v>22</v>
      </c>
      <c r="G780" s="3">
        <v>25.25</v>
      </c>
      <c r="H780" s="5">
        <v>5</v>
      </c>
      <c r="I780" s="3">
        <v>6.31</v>
      </c>
      <c r="J780" s="3">
        <v>132.56</v>
      </c>
      <c r="K780" s="1">
        <v>43544</v>
      </c>
      <c r="L780" s="5">
        <f>YEAR(sales[[#This Row],[date]])</f>
        <v>2019</v>
      </c>
      <c r="M780" s="5" t="str">
        <f>TEXT(sales[[#This Row],[date]], "MMM")</f>
        <v>Mar</v>
      </c>
      <c r="N780" s="5" t="str">
        <f>TEXT(sales[[#This Row],[date]], "ddd")</f>
        <v>Wed</v>
      </c>
      <c r="O780" s="6">
        <v>0.74444444444444446</v>
      </c>
      <c r="P780" s="2" t="s">
        <v>15</v>
      </c>
      <c r="Q780" s="3">
        <v>126.25</v>
      </c>
      <c r="R780" s="7">
        <v>4.7600000000000003E-2</v>
      </c>
      <c r="S780" s="3">
        <v>6.31</v>
      </c>
      <c r="T780" s="4">
        <v>6.1</v>
      </c>
      <c r="U780" s="3">
        <f>sales[[#This Row],[total]]-sales[[#This Row],[cogs]]</f>
        <v>6.3100000000000023</v>
      </c>
    </row>
    <row r="781" spans="1:21" x14ac:dyDescent="0.3">
      <c r="A781" s="2" t="s">
        <v>801</v>
      </c>
      <c r="B781" s="2" t="s">
        <v>28</v>
      </c>
      <c r="C781" s="2" t="s">
        <v>29</v>
      </c>
      <c r="D781" s="2" t="s">
        <v>6</v>
      </c>
      <c r="E781" s="2" t="s">
        <v>17</v>
      </c>
      <c r="F781" s="2" t="s">
        <v>14</v>
      </c>
      <c r="G781" s="3">
        <v>87.87</v>
      </c>
      <c r="H781" s="5">
        <v>9</v>
      </c>
      <c r="I781" s="3">
        <v>39.54</v>
      </c>
      <c r="J781" s="3">
        <v>830.37</v>
      </c>
      <c r="K781" s="1">
        <v>43496</v>
      </c>
      <c r="L781" s="5">
        <f>YEAR(sales[[#This Row],[date]])</f>
        <v>2019</v>
      </c>
      <c r="M781" s="5" t="str">
        <f>TEXT(sales[[#This Row],[date]], "MMM")</f>
        <v>Jan</v>
      </c>
      <c r="N781" s="5" t="str">
        <f>TEXT(sales[[#This Row],[date]], "ddd")</f>
        <v>Thu</v>
      </c>
      <c r="O781" s="6">
        <v>0.85555555555555551</v>
      </c>
      <c r="P781" s="2" t="s">
        <v>9</v>
      </c>
      <c r="Q781" s="3">
        <v>790.83</v>
      </c>
      <c r="R781" s="7">
        <v>4.7600000000000003E-2</v>
      </c>
      <c r="S781" s="3">
        <v>39.54</v>
      </c>
      <c r="T781" s="4">
        <v>5.6</v>
      </c>
      <c r="U781" s="3">
        <f>sales[[#This Row],[total]]-sales[[#This Row],[cogs]]</f>
        <v>39.539999999999964</v>
      </c>
    </row>
    <row r="782" spans="1:21" x14ac:dyDescent="0.3">
      <c r="A782" s="2" t="s">
        <v>802</v>
      </c>
      <c r="B782" s="2" t="s">
        <v>11</v>
      </c>
      <c r="C782" s="2" t="s">
        <v>12</v>
      </c>
      <c r="D782" s="2" t="s">
        <v>13</v>
      </c>
      <c r="E782" s="2" t="s">
        <v>17</v>
      </c>
      <c r="F782" s="2" t="s">
        <v>8</v>
      </c>
      <c r="G782" s="3">
        <v>21.8</v>
      </c>
      <c r="H782" s="5">
        <v>8</v>
      </c>
      <c r="I782" s="3">
        <v>8.7200000000000006</v>
      </c>
      <c r="J782" s="3">
        <v>183.12</v>
      </c>
      <c r="K782" s="1">
        <v>43515</v>
      </c>
      <c r="L782" s="5">
        <f>YEAR(sales[[#This Row],[date]])</f>
        <v>2019</v>
      </c>
      <c r="M782" s="5" t="str">
        <f>TEXT(sales[[#This Row],[date]], "MMM")</f>
        <v>Feb</v>
      </c>
      <c r="N782" s="5" t="str">
        <f>TEXT(sales[[#This Row],[date]], "ddd")</f>
        <v>Tue</v>
      </c>
      <c r="O782" s="6">
        <v>0.80833333333333335</v>
      </c>
      <c r="P782" s="2" t="s">
        <v>15</v>
      </c>
      <c r="Q782" s="3">
        <v>174.4</v>
      </c>
      <c r="R782" s="7">
        <v>4.7600000000000003E-2</v>
      </c>
      <c r="S782" s="3">
        <v>8.7200000000000006</v>
      </c>
      <c r="T782" s="4">
        <v>8.3000000000000007</v>
      </c>
      <c r="U782" s="3">
        <f>sales[[#This Row],[total]]-sales[[#This Row],[cogs]]</f>
        <v>8.7199999999999989</v>
      </c>
    </row>
    <row r="783" spans="1:21" x14ac:dyDescent="0.3">
      <c r="A783" s="2" t="s">
        <v>803</v>
      </c>
      <c r="B783" s="2" t="s">
        <v>4</v>
      </c>
      <c r="C783" s="2" t="s">
        <v>5</v>
      </c>
      <c r="D783" s="2" t="s">
        <v>13</v>
      </c>
      <c r="E783" s="2" t="s">
        <v>7</v>
      </c>
      <c r="F783" s="2" t="s">
        <v>22</v>
      </c>
      <c r="G783" s="3">
        <v>94.76</v>
      </c>
      <c r="H783" s="5">
        <v>4</v>
      </c>
      <c r="I783" s="3">
        <v>18.95</v>
      </c>
      <c r="J783" s="3">
        <v>397.99</v>
      </c>
      <c r="K783" s="1">
        <v>43507</v>
      </c>
      <c r="L783" s="5">
        <f>YEAR(sales[[#This Row],[date]])</f>
        <v>2019</v>
      </c>
      <c r="M783" s="5" t="str">
        <f>TEXT(sales[[#This Row],[date]], "MMM")</f>
        <v>Feb</v>
      </c>
      <c r="N783" s="5" t="str">
        <f>TEXT(sales[[#This Row],[date]], "ddd")</f>
        <v>Mon</v>
      </c>
      <c r="O783" s="6">
        <v>0.67083333333333328</v>
      </c>
      <c r="P783" s="2" t="s">
        <v>9</v>
      </c>
      <c r="Q783" s="3">
        <v>379.04</v>
      </c>
      <c r="R783" s="7">
        <v>4.7600000000000003E-2</v>
      </c>
      <c r="S783" s="3">
        <v>18.95</v>
      </c>
      <c r="T783" s="4">
        <v>7.8</v>
      </c>
      <c r="U783" s="3">
        <f>sales[[#This Row],[total]]-sales[[#This Row],[cogs]]</f>
        <v>18.949999999999989</v>
      </c>
    </row>
    <row r="784" spans="1:21" x14ac:dyDescent="0.3">
      <c r="A784" s="2" t="s">
        <v>804</v>
      </c>
      <c r="B784" s="2" t="s">
        <v>4</v>
      </c>
      <c r="C784" s="2" t="s">
        <v>5</v>
      </c>
      <c r="D784" s="2" t="s">
        <v>6</v>
      </c>
      <c r="E784" s="2" t="s">
        <v>7</v>
      </c>
      <c r="F784" s="2" t="s">
        <v>32</v>
      </c>
      <c r="G784" s="3">
        <v>30.62</v>
      </c>
      <c r="H784" s="5">
        <v>1</v>
      </c>
      <c r="I784" s="3">
        <v>1.53</v>
      </c>
      <c r="J784" s="3">
        <v>32.15</v>
      </c>
      <c r="K784" s="1">
        <v>43501</v>
      </c>
      <c r="L784" s="5">
        <f>YEAR(sales[[#This Row],[date]])</f>
        <v>2019</v>
      </c>
      <c r="M784" s="5" t="str">
        <f>TEXT(sales[[#This Row],[date]], "MMM")</f>
        <v>Feb</v>
      </c>
      <c r="N784" s="5" t="str">
        <f>TEXT(sales[[#This Row],[date]], "ddd")</f>
        <v>Tue</v>
      </c>
      <c r="O784" s="6">
        <v>0.59305555555555556</v>
      </c>
      <c r="P784" s="2" t="s">
        <v>19</v>
      </c>
      <c r="Q784" s="3">
        <v>30.62</v>
      </c>
      <c r="R784" s="7">
        <v>4.7600000000000003E-2</v>
      </c>
      <c r="S784" s="3">
        <v>1.53</v>
      </c>
      <c r="T784" s="4">
        <v>4.0999999999999996</v>
      </c>
      <c r="U784" s="3">
        <f>sales[[#This Row],[total]]-sales[[#This Row],[cogs]]</f>
        <v>1.5299999999999976</v>
      </c>
    </row>
    <row r="785" spans="1:21" x14ac:dyDescent="0.3">
      <c r="A785" s="2" t="s">
        <v>805</v>
      </c>
      <c r="B785" s="2" t="s">
        <v>11</v>
      </c>
      <c r="C785" s="2" t="s">
        <v>12</v>
      </c>
      <c r="D785" s="2" t="s">
        <v>13</v>
      </c>
      <c r="E785" s="2" t="s">
        <v>7</v>
      </c>
      <c r="F785" s="2" t="s">
        <v>18</v>
      </c>
      <c r="G785" s="3">
        <v>44.01</v>
      </c>
      <c r="H785" s="5">
        <v>8</v>
      </c>
      <c r="I785" s="3">
        <v>17.600000000000001</v>
      </c>
      <c r="J785" s="3">
        <v>369.68</v>
      </c>
      <c r="K785" s="1">
        <v>43527</v>
      </c>
      <c r="L785" s="5">
        <f>YEAR(sales[[#This Row],[date]])</f>
        <v>2019</v>
      </c>
      <c r="M785" s="5" t="str">
        <f>TEXT(sales[[#This Row],[date]], "MMM")</f>
        <v>Mar</v>
      </c>
      <c r="N785" s="5" t="str">
        <f>TEXT(sales[[#This Row],[date]], "ddd")</f>
        <v>Sun</v>
      </c>
      <c r="O785" s="6">
        <v>0.73333333333333328</v>
      </c>
      <c r="P785" s="2" t="s">
        <v>15</v>
      </c>
      <c r="Q785" s="3">
        <v>352.08</v>
      </c>
      <c r="R785" s="7">
        <v>4.7600000000000003E-2</v>
      </c>
      <c r="S785" s="3">
        <v>17.600000000000001</v>
      </c>
      <c r="T785" s="4">
        <v>8.8000000000000007</v>
      </c>
      <c r="U785" s="3">
        <f>sales[[#This Row],[total]]-sales[[#This Row],[cogs]]</f>
        <v>17.600000000000023</v>
      </c>
    </row>
    <row r="786" spans="1:21" x14ac:dyDescent="0.3">
      <c r="A786" s="2" t="s">
        <v>806</v>
      </c>
      <c r="B786" s="2" t="s">
        <v>11</v>
      </c>
      <c r="C786" s="2" t="s">
        <v>12</v>
      </c>
      <c r="D786" s="2" t="s">
        <v>6</v>
      </c>
      <c r="E786" s="2" t="s">
        <v>7</v>
      </c>
      <c r="F786" s="2" t="s">
        <v>8</v>
      </c>
      <c r="G786" s="3">
        <v>10.16</v>
      </c>
      <c r="H786" s="5">
        <v>5</v>
      </c>
      <c r="I786" s="3">
        <v>2.54</v>
      </c>
      <c r="J786" s="3">
        <v>53.34</v>
      </c>
      <c r="K786" s="1">
        <v>43520</v>
      </c>
      <c r="L786" s="5">
        <f>YEAR(sales[[#This Row],[date]])</f>
        <v>2019</v>
      </c>
      <c r="M786" s="5" t="str">
        <f>TEXT(sales[[#This Row],[date]], "MMM")</f>
        <v>Feb</v>
      </c>
      <c r="N786" s="5" t="str">
        <f>TEXT(sales[[#This Row],[date]], "ddd")</f>
        <v>Sun</v>
      </c>
      <c r="O786" s="6">
        <v>0.54722222222222228</v>
      </c>
      <c r="P786" s="2" t="s">
        <v>9</v>
      </c>
      <c r="Q786" s="3">
        <v>50.8</v>
      </c>
      <c r="R786" s="7">
        <v>4.7600000000000003E-2</v>
      </c>
      <c r="S786" s="3">
        <v>2.54</v>
      </c>
      <c r="T786" s="4">
        <v>4.0999999999999996</v>
      </c>
      <c r="U786" s="3">
        <f>sales[[#This Row],[total]]-sales[[#This Row],[cogs]]</f>
        <v>2.5400000000000063</v>
      </c>
    </row>
    <row r="787" spans="1:21" x14ac:dyDescent="0.3">
      <c r="A787" s="2" t="s">
        <v>807</v>
      </c>
      <c r="B787" s="2" t="s">
        <v>4</v>
      </c>
      <c r="C787" s="2" t="s">
        <v>5</v>
      </c>
      <c r="D787" s="2" t="s">
        <v>13</v>
      </c>
      <c r="E787" s="2" t="s">
        <v>17</v>
      </c>
      <c r="F787" s="2" t="s">
        <v>14</v>
      </c>
      <c r="G787" s="3">
        <v>74.58</v>
      </c>
      <c r="H787" s="5">
        <v>7</v>
      </c>
      <c r="I787" s="3">
        <v>26.1</v>
      </c>
      <c r="J787" s="3">
        <v>548.16</v>
      </c>
      <c r="K787" s="1">
        <v>43500</v>
      </c>
      <c r="L787" s="5">
        <f>YEAR(sales[[#This Row],[date]])</f>
        <v>2019</v>
      </c>
      <c r="M787" s="5" t="str">
        <f>TEXT(sales[[#This Row],[date]], "MMM")</f>
        <v>Feb</v>
      </c>
      <c r="N787" s="5" t="str">
        <f>TEXT(sales[[#This Row],[date]], "ddd")</f>
        <v>Mon</v>
      </c>
      <c r="O787" s="6">
        <v>0.67291666666666672</v>
      </c>
      <c r="P787" s="2" t="s">
        <v>19</v>
      </c>
      <c r="Q787" s="3">
        <v>522.05999999999995</v>
      </c>
      <c r="R787" s="7">
        <v>4.7600000000000003E-2</v>
      </c>
      <c r="S787" s="3">
        <v>26.1</v>
      </c>
      <c r="T787" s="4">
        <v>9</v>
      </c>
      <c r="U787" s="3">
        <f>sales[[#This Row],[total]]-sales[[#This Row],[cogs]]</f>
        <v>26.100000000000023</v>
      </c>
    </row>
    <row r="788" spans="1:21" x14ac:dyDescent="0.3">
      <c r="A788" s="2" t="s">
        <v>808</v>
      </c>
      <c r="B788" s="2" t="s">
        <v>11</v>
      </c>
      <c r="C788" s="2" t="s">
        <v>12</v>
      </c>
      <c r="D788" s="2" t="s">
        <v>13</v>
      </c>
      <c r="E788" s="2" t="s">
        <v>17</v>
      </c>
      <c r="F788" s="2" t="s">
        <v>14</v>
      </c>
      <c r="G788" s="3">
        <v>71.89</v>
      </c>
      <c r="H788" s="5">
        <v>8</v>
      </c>
      <c r="I788" s="3">
        <v>28.76</v>
      </c>
      <c r="J788" s="3">
        <v>603.88</v>
      </c>
      <c r="K788" s="1">
        <v>43515</v>
      </c>
      <c r="L788" s="5">
        <f>YEAR(sales[[#This Row],[date]])</f>
        <v>2019</v>
      </c>
      <c r="M788" s="5" t="str">
        <f>TEXT(sales[[#This Row],[date]], "MMM")</f>
        <v>Feb</v>
      </c>
      <c r="N788" s="5" t="str">
        <f>TEXT(sales[[#This Row],[date]], "ddd")</f>
        <v>Tue</v>
      </c>
      <c r="O788" s="6">
        <v>0.48125000000000001</v>
      </c>
      <c r="P788" s="2" t="s">
        <v>9</v>
      </c>
      <c r="Q788" s="3">
        <v>575.12</v>
      </c>
      <c r="R788" s="7">
        <v>4.7600000000000003E-2</v>
      </c>
      <c r="S788" s="3">
        <v>28.76</v>
      </c>
      <c r="T788" s="4">
        <v>5.5</v>
      </c>
      <c r="U788" s="3">
        <f>sales[[#This Row],[total]]-sales[[#This Row],[cogs]]</f>
        <v>28.759999999999991</v>
      </c>
    </row>
    <row r="789" spans="1:21" x14ac:dyDescent="0.3">
      <c r="A789" s="2" t="s">
        <v>809</v>
      </c>
      <c r="B789" s="2" t="s">
        <v>11</v>
      </c>
      <c r="C789" s="2" t="s">
        <v>12</v>
      </c>
      <c r="D789" s="2" t="s">
        <v>13</v>
      </c>
      <c r="E789" s="2" t="s">
        <v>7</v>
      </c>
      <c r="F789" s="2" t="s">
        <v>8</v>
      </c>
      <c r="G789" s="3">
        <v>10.99</v>
      </c>
      <c r="H789" s="5">
        <v>5</v>
      </c>
      <c r="I789" s="3">
        <v>2.75</v>
      </c>
      <c r="J789" s="3">
        <v>57.7</v>
      </c>
      <c r="K789" s="1">
        <v>43488</v>
      </c>
      <c r="L789" s="5">
        <f>YEAR(sales[[#This Row],[date]])</f>
        <v>2019</v>
      </c>
      <c r="M789" s="5" t="str">
        <f>TEXT(sales[[#This Row],[date]], "MMM")</f>
        <v>Jan</v>
      </c>
      <c r="N789" s="5" t="str">
        <f>TEXT(sales[[#This Row],[date]], "ddd")</f>
        <v>Wed</v>
      </c>
      <c r="O789" s="6">
        <v>0.42916666666666664</v>
      </c>
      <c r="P789" s="2" t="s">
        <v>19</v>
      </c>
      <c r="Q789" s="3">
        <v>54.95</v>
      </c>
      <c r="R789" s="7">
        <v>4.7600000000000003E-2</v>
      </c>
      <c r="S789" s="3">
        <v>2.75</v>
      </c>
      <c r="T789" s="4">
        <v>9.3000000000000007</v>
      </c>
      <c r="U789" s="3">
        <f>sales[[#This Row],[total]]-sales[[#This Row],[cogs]]</f>
        <v>2.75</v>
      </c>
    </row>
    <row r="790" spans="1:21" x14ac:dyDescent="0.3">
      <c r="A790" s="2" t="s">
        <v>810</v>
      </c>
      <c r="B790" s="2" t="s">
        <v>11</v>
      </c>
      <c r="C790" s="2" t="s">
        <v>12</v>
      </c>
      <c r="D790" s="2" t="s">
        <v>6</v>
      </c>
      <c r="E790" s="2" t="s">
        <v>17</v>
      </c>
      <c r="F790" s="2" t="s">
        <v>8</v>
      </c>
      <c r="G790" s="3">
        <v>60.47</v>
      </c>
      <c r="H790" s="5">
        <v>3</v>
      </c>
      <c r="I790" s="3">
        <v>9.07</v>
      </c>
      <c r="J790" s="3">
        <v>190.48</v>
      </c>
      <c r="K790" s="1">
        <v>43479</v>
      </c>
      <c r="L790" s="5">
        <f>YEAR(sales[[#This Row],[date]])</f>
        <v>2019</v>
      </c>
      <c r="M790" s="5" t="str">
        <f>TEXT(sales[[#This Row],[date]], "MMM")</f>
        <v>Jan</v>
      </c>
      <c r="N790" s="5" t="str">
        <f>TEXT(sales[[#This Row],[date]], "ddd")</f>
        <v>Mon</v>
      </c>
      <c r="O790" s="6">
        <v>0.4548611111111111</v>
      </c>
      <c r="P790" s="2" t="s">
        <v>19</v>
      </c>
      <c r="Q790" s="3">
        <v>181.41</v>
      </c>
      <c r="R790" s="7">
        <v>4.7600000000000003E-2</v>
      </c>
      <c r="S790" s="3">
        <v>9.07</v>
      </c>
      <c r="T790" s="4">
        <v>5.6</v>
      </c>
      <c r="U790" s="3">
        <f>sales[[#This Row],[total]]-sales[[#This Row],[cogs]]</f>
        <v>9.0699999999999932</v>
      </c>
    </row>
    <row r="791" spans="1:21" x14ac:dyDescent="0.3">
      <c r="A791" s="2" t="s">
        <v>811</v>
      </c>
      <c r="B791" s="2" t="s">
        <v>4</v>
      </c>
      <c r="C791" s="2" t="s">
        <v>5</v>
      </c>
      <c r="D791" s="2" t="s">
        <v>13</v>
      </c>
      <c r="E791" s="2" t="s">
        <v>17</v>
      </c>
      <c r="F791" s="2" t="s">
        <v>22</v>
      </c>
      <c r="G791" s="3">
        <v>58.91</v>
      </c>
      <c r="H791" s="5">
        <v>7</v>
      </c>
      <c r="I791" s="3">
        <v>20.62</v>
      </c>
      <c r="J791" s="3">
        <v>432.99</v>
      </c>
      <c r="K791" s="1">
        <v>43482</v>
      </c>
      <c r="L791" s="5">
        <f>YEAR(sales[[#This Row],[date]])</f>
        <v>2019</v>
      </c>
      <c r="M791" s="5" t="str">
        <f>TEXT(sales[[#This Row],[date]], "MMM")</f>
        <v>Jan</v>
      </c>
      <c r="N791" s="5" t="str">
        <f>TEXT(sales[[#This Row],[date]], "ddd")</f>
        <v>Thu</v>
      </c>
      <c r="O791" s="6">
        <v>0.63541666666666663</v>
      </c>
      <c r="P791" s="2" t="s">
        <v>9</v>
      </c>
      <c r="Q791" s="3">
        <v>412.37</v>
      </c>
      <c r="R791" s="7">
        <v>4.7600000000000003E-2</v>
      </c>
      <c r="S791" s="3">
        <v>20.62</v>
      </c>
      <c r="T791" s="4">
        <v>9.6999999999999993</v>
      </c>
      <c r="U791" s="3">
        <f>sales[[#This Row],[total]]-sales[[#This Row],[cogs]]</f>
        <v>20.620000000000005</v>
      </c>
    </row>
    <row r="792" spans="1:21" x14ac:dyDescent="0.3">
      <c r="A792" s="2" t="s">
        <v>812</v>
      </c>
      <c r="B792" s="2" t="s">
        <v>4</v>
      </c>
      <c r="C792" s="2" t="s">
        <v>5</v>
      </c>
      <c r="D792" s="2" t="s">
        <v>13</v>
      </c>
      <c r="E792" s="2" t="s">
        <v>17</v>
      </c>
      <c r="F792" s="2" t="s">
        <v>32</v>
      </c>
      <c r="G792" s="3">
        <v>46.41</v>
      </c>
      <c r="H792" s="5">
        <v>1</v>
      </c>
      <c r="I792" s="3">
        <v>2.3199999999999998</v>
      </c>
      <c r="J792" s="3">
        <v>48.73</v>
      </c>
      <c r="K792" s="1">
        <v>43527</v>
      </c>
      <c r="L792" s="5">
        <f>YEAR(sales[[#This Row],[date]])</f>
        <v>2019</v>
      </c>
      <c r="M792" s="5" t="str">
        <f>TEXT(sales[[#This Row],[date]], "MMM")</f>
        <v>Mar</v>
      </c>
      <c r="N792" s="5" t="str">
        <f>TEXT(sales[[#This Row],[date]], "ddd")</f>
        <v>Sun</v>
      </c>
      <c r="O792" s="6">
        <v>0.83750000000000002</v>
      </c>
      <c r="P792" s="2" t="s">
        <v>19</v>
      </c>
      <c r="Q792" s="3">
        <v>46.41</v>
      </c>
      <c r="R792" s="7">
        <v>4.7600000000000003E-2</v>
      </c>
      <c r="S792" s="3">
        <v>2.3199999999999998</v>
      </c>
      <c r="T792" s="4">
        <v>4</v>
      </c>
      <c r="U792" s="3">
        <f>sales[[#This Row],[total]]-sales[[#This Row],[cogs]]</f>
        <v>2.3200000000000003</v>
      </c>
    </row>
    <row r="793" spans="1:21" x14ac:dyDescent="0.3">
      <c r="A793" s="2" t="s">
        <v>813</v>
      </c>
      <c r="B793" s="2" t="s">
        <v>11</v>
      </c>
      <c r="C793" s="2" t="s">
        <v>12</v>
      </c>
      <c r="D793" s="2" t="s">
        <v>6</v>
      </c>
      <c r="E793" s="2" t="s">
        <v>17</v>
      </c>
      <c r="F793" s="2" t="s">
        <v>8</v>
      </c>
      <c r="G793" s="3">
        <v>68.55</v>
      </c>
      <c r="H793" s="5">
        <v>4</v>
      </c>
      <c r="I793" s="3">
        <v>13.71</v>
      </c>
      <c r="J793" s="3">
        <v>287.91000000000003</v>
      </c>
      <c r="K793" s="1">
        <v>43511</v>
      </c>
      <c r="L793" s="5">
        <f>YEAR(sales[[#This Row],[date]])</f>
        <v>2019</v>
      </c>
      <c r="M793" s="5" t="str">
        <f>TEXT(sales[[#This Row],[date]], "MMM")</f>
        <v>Feb</v>
      </c>
      <c r="N793" s="5" t="str">
        <f>TEXT(sales[[#This Row],[date]], "ddd")</f>
        <v>Fri</v>
      </c>
      <c r="O793" s="6">
        <v>0.84791666666666665</v>
      </c>
      <c r="P793" s="2" t="s">
        <v>19</v>
      </c>
      <c r="Q793" s="3">
        <v>274.2</v>
      </c>
      <c r="R793" s="7">
        <v>4.7600000000000003E-2</v>
      </c>
      <c r="S793" s="3">
        <v>13.71</v>
      </c>
      <c r="T793" s="4">
        <v>9.1999999999999993</v>
      </c>
      <c r="U793" s="3">
        <f>sales[[#This Row],[total]]-sales[[#This Row],[cogs]]</f>
        <v>13.710000000000036</v>
      </c>
    </row>
    <row r="794" spans="1:21" x14ac:dyDescent="0.3">
      <c r="A794" s="2" t="s">
        <v>814</v>
      </c>
      <c r="B794" s="2" t="s">
        <v>28</v>
      </c>
      <c r="C794" s="2" t="s">
        <v>29</v>
      </c>
      <c r="D794" s="2" t="s">
        <v>13</v>
      </c>
      <c r="E794" s="2" t="s">
        <v>7</v>
      </c>
      <c r="F794" s="2" t="s">
        <v>18</v>
      </c>
      <c r="G794" s="3">
        <v>97.37</v>
      </c>
      <c r="H794" s="5">
        <v>10</v>
      </c>
      <c r="I794" s="3">
        <v>48.69</v>
      </c>
      <c r="J794" s="3">
        <v>1022.39</v>
      </c>
      <c r="K794" s="1">
        <v>43480</v>
      </c>
      <c r="L794" s="5">
        <f>YEAR(sales[[#This Row],[date]])</f>
        <v>2019</v>
      </c>
      <c r="M794" s="5" t="str">
        <f>TEXT(sales[[#This Row],[date]], "MMM")</f>
        <v>Jan</v>
      </c>
      <c r="N794" s="5" t="str">
        <f>TEXT(sales[[#This Row],[date]], "ddd")</f>
        <v>Tue</v>
      </c>
      <c r="O794" s="6">
        <v>0.57499999999999996</v>
      </c>
      <c r="P794" s="2" t="s">
        <v>19</v>
      </c>
      <c r="Q794" s="3">
        <v>973.7</v>
      </c>
      <c r="R794" s="7">
        <v>4.7600000000000003E-2</v>
      </c>
      <c r="S794" s="3">
        <v>48.69</v>
      </c>
      <c r="T794" s="4">
        <v>4.9000000000000004</v>
      </c>
      <c r="U794" s="3">
        <f>sales[[#This Row],[total]]-sales[[#This Row],[cogs]]</f>
        <v>48.689999999999941</v>
      </c>
    </row>
    <row r="795" spans="1:21" x14ac:dyDescent="0.3">
      <c r="A795" s="2" t="s">
        <v>815</v>
      </c>
      <c r="B795" s="2" t="s">
        <v>4</v>
      </c>
      <c r="C795" s="2" t="s">
        <v>5</v>
      </c>
      <c r="D795" s="2" t="s">
        <v>6</v>
      </c>
      <c r="E795" s="2" t="s">
        <v>17</v>
      </c>
      <c r="F795" s="2" t="s">
        <v>14</v>
      </c>
      <c r="G795" s="3">
        <v>92.6</v>
      </c>
      <c r="H795" s="5">
        <v>7</v>
      </c>
      <c r="I795" s="3">
        <v>32.409999999999997</v>
      </c>
      <c r="J795" s="3">
        <v>680.61</v>
      </c>
      <c r="K795" s="1">
        <v>43523</v>
      </c>
      <c r="L795" s="5">
        <f>YEAR(sales[[#This Row],[date]])</f>
        <v>2019</v>
      </c>
      <c r="M795" s="5" t="str">
        <f>TEXT(sales[[#This Row],[date]], "MMM")</f>
        <v>Feb</v>
      </c>
      <c r="N795" s="5" t="str">
        <f>TEXT(sales[[#This Row],[date]], "ddd")</f>
        <v>Wed</v>
      </c>
      <c r="O795" s="6">
        <v>0.53611111111111109</v>
      </c>
      <c r="P795" s="2" t="s">
        <v>19</v>
      </c>
      <c r="Q795" s="3">
        <v>648.20000000000005</v>
      </c>
      <c r="R795" s="7">
        <v>4.7600000000000003E-2</v>
      </c>
      <c r="S795" s="3">
        <v>32.409999999999997</v>
      </c>
      <c r="T795" s="4">
        <v>9.3000000000000007</v>
      </c>
      <c r="U795" s="3">
        <f>sales[[#This Row],[total]]-sales[[#This Row],[cogs]]</f>
        <v>32.409999999999968</v>
      </c>
    </row>
    <row r="796" spans="1:21" x14ac:dyDescent="0.3">
      <c r="A796" s="2" t="s">
        <v>816</v>
      </c>
      <c r="B796" s="2" t="s">
        <v>4</v>
      </c>
      <c r="C796" s="2" t="s">
        <v>5</v>
      </c>
      <c r="D796" s="2" t="s">
        <v>13</v>
      </c>
      <c r="E796" s="2" t="s">
        <v>7</v>
      </c>
      <c r="F796" s="2" t="s">
        <v>14</v>
      </c>
      <c r="G796" s="3">
        <v>46.61</v>
      </c>
      <c r="H796" s="5">
        <v>2</v>
      </c>
      <c r="I796" s="3">
        <v>4.66</v>
      </c>
      <c r="J796" s="3">
        <v>97.88</v>
      </c>
      <c r="K796" s="1">
        <v>43522</v>
      </c>
      <c r="L796" s="5">
        <f>YEAR(sales[[#This Row],[date]])</f>
        <v>2019</v>
      </c>
      <c r="M796" s="5" t="str">
        <f>TEXT(sales[[#This Row],[date]], "MMM")</f>
        <v>Feb</v>
      </c>
      <c r="N796" s="5" t="str">
        <f>TEXT(sales[[#This Row],[date]], "ddd")</f>
        <v>Tue</v>
      </c>
      <c r="O796" s="6">
        <v>0.51944444444444449</v>
      </c>
      <c r="P796" s="2" t="s">
        <v>19</v>
      </c>
      <c r="Q796" s="3">
        <v>93.22</v>
      </c>
      <c r="R796" s="7">
        <v>4.7600000000000003E-2</v>
      </c>
      <c r="S796" s="3">
        <v>4.66</v>
      </c>
      <c r="T796" s="4">
        <v>6.6</v>
      </c>
      <c r="U796" s="3">
        <f>sales[[#This Row],[total]]-sales[[#This Row],[cogs]]</f>
        <v>4.6599999999999966</v>
      </c>
    </row>
    <row r="797" spans="1:21" x14ac:dyDescent="0.3">
      <c r="A797" s="2" t="s">
        <v>817</v>
      </c>
      <c r="B797" s="2" t="s">
        <v>28</v>
      </c>
      <c r="C797" s="2" t="s">
        <v>29</v>
      </c>
      <c r="D797" s="2" t="s">
        <v>13</v>
      </c>
      <c r="E797" s="2" t="s">
        <v>17</v>
      </c>
      <c r="F797" s="2" t="s">
        <v>32</v>
      </c>
      <c r="G797" s="3">
        <v>27.18</v>
      </c>
      <c r="H797" s="5">
        <v>2</v>
      </c>
      <c r="I797" s="3">
        <v>2.72</v>
      </c>
      <c r="J797" s="3">
        <v>57.08</v>
      </c>
      <c r="K797" s="1">
        <v>43539</v>
      </c>
      <c r="L797" s="5">
        <f>YEAR(sales[[#This Row],[date]])</f>
        <v>2019</v>
      </c>
      <c r="M797" s="5" t="str">
        <f>TEXT(sales[[#This Row],[date]], "MMM")</f>
        <v>Mar</v>
      </c>
      <c r="N797" s="5" t="str">
        <f>TEXT(sales[[#This Row],[date]], "ddd")</f>
        <v>Fri</v>
      </c>
      <c r="O797" s="6">
        <v>0.68472222222222223</v>
      </c>
      <c r="P797" s="2" t="s">
        <v>9</v>
      </c>
      <c r="Q797" s="3">
        <v>54.36</v>
      </c>
      <c r="R797" s="7">
        <v>4.7600000000000003E-2</v>
      </c>
      <c r="S797" s="3">
        <v>2.72</v>
      </c>
      <c r="T797" s="4">
        <v>4.3</v>
      </c>
      <c r="U797" s="3">
        <f>sales[[#This Row],[total]]-sales[[#This Row],[cogs]]</f>
        <v>2.7199999999999989</v>
      </c>
    </row>
    <row r="798" spans="1:21" x14ac:dyDescent="0.3">
      <c r="A798" s="2" t="s">
        <v>818</v>
      </c>
      <c r="B798" s="2" t="s">
        <v>11</v>
      </c>
      <c r="C798" s="2" t="s">
        <v>12</v>
      </c>
      <c r="D798" s="2" t="s">
        <v>6</v>
      </c>
      <c r="E798" s="2" t="s">
        <v>7</v>
      </c>
      <c r="F798" s="2" t="s">
        <v>18</v>
      </c>
      <c r="G798" s="3">
        <v>60.87</v>
      </c>
      <c r="H798" s="5">
        <v>1</v>
      </c>
      <c r="I798" s="3">
        <v>3.04</v>
      </c>
      <c r="J798" s="3">
        <v>63.91</v>
      </c>
      <c r="K798" s="1">
        <v>43489</v>
      </c>
      <c r="L798" s="5">
        <f>YEAR(sales[[#This Row],[date]])</f>
        <v>2019</v>
      </c>
      <c r="M798" s="5" t="str">
        <f>TEXT(sales[[#This Row],[date]], "MMM")</f>
        <v>Jan</v>
      </c>
      <c r="N798" s="5" t="str">
        <f>TEXT(sales[[#This Row],[date]], "ddd")</f>
        <v>Thu</v>
      </c>
      <c r="O798" s="6">
        <v>0.55833333333333335</v>
      </c>
      <c r="P798" s="2" t="s">
        <v>15</v>
      </c>
      <c r="Q798" s="3">
        <v>60.87</v>
      </c>
      <c r="R798" s="7">
        <v>4.7600000000000003E-2</v>
      </c>
      <c r="S798" s="3">
        <v>3.04</v>
      </c>
      <c r="T798" s="4">
        <v>5.5</v>
      </c>
      <c r="U798" s="3">
        <f>sales[[#This Row],[total]]-sales[[#This Row],[cogs]]</f>
        <v>3.0399999999999991</v>
      </c>
    </row>
    <row r="799" spans="1:21" x14ac:dyDescent="0.3">
      <c r="A799" s="2" t="s">
        <v>819</v>
      </c>
      <c r="B799" s="2" t="s">
        <v>4</v>
      </c>
      <c r="C799" s="2" t="s">
        <v>5</v>
      </c>
      <c r="D799" s="2" t="s">
        <v>6</v>
      </c>
      <c r="E799" s="2" t="s">
        <v>7</v>
      </c>
      <c r="F799" s="2" t="s">
        <v>22</v>
      </c>
      <c r="G799" s="3">
        <v>24.49</v>
      </c>
      <c r="H799" s="5">
        <v>10</v>
      </c>
      <c r="I799" s="3">
        <v>12.25</v>
      </c>
      <c r="J799" s="3">
        <v>257.14999999999998</v>
      </c>
      <c r="K799" s="1">
        <v>43518</v>
      </c>
      <c r="L799" s="5">
        <f>YEAR(sales[[#This Row],[date]])</f>
        <v>2019</v>
      </c>
      <c r="M799" s="5" t="str">
        <f>TEXT(sales[[#This Row],[date]], "MMM")</f>
        <v>Feb</v>
      </c>
      <c r="N799" s="5" t="str">
        <f>TEXT(sales[[#This Row],[date]], "ddd")</f>
        <v>Fri</v>
      </c>
      <c r="O799" s="6">
        <v>0.63541666666666663</v>
      </c>
      <c r="P799" s="2" t="s">
        <v>15</v>
      </c>
      <c r="Q799" s="3">
        <v>244.9</v>
      </c>
      <c r="R799" s="7">
        <v>4.7600000000000003E-2</v>
      </c>
      <c r="S799" s="3">
        <v>12.25</v>
      </c>
      <c r="T799" s="4">
        <v>8.1</v>
      </c>
      <c r="U799" s="3">
        <f>sales[[#This Row],[total]]-sales[[#This Row],[cogs]]</f>
        <v>12.249999999999972</v>
      </c>
    </row>
    <row r="800" spans="1:21" x14ac:dyDescent="0.3">
      <c r="A800" s="2" t="s">
        <v>820</v>
      </c>
      <c r="B800" s="2" t="s">
        <v>28</v>
      </c>
      <c r="C800" s="2" t="s">
        <v>29</v>
      </c>
      <c r="D800" s="2" t="s">
        <v>13</v>
      </c>
      <c r="E800" s="2" t="s">
        <v>17</v>
      </c>
      <c r="F800" s="2" t="s">
        <v>8</v>
      </c>
      <c r="G800" s="3">
        <v>92.78</v>
      </c>
      <c r="H800" s="5">
        <v>1</v>
      </c>
      <c r="I800" s="3">
        <v>4.6399999999999997</v>
      </c>
      <c r="J800" s="3">
        <v>97.42</v>
      </c>
      <c r="K800" s="1">
        <v>43539</v>
      </c>
      <c r="L800" s="5">
        <f>YEAR(sales[[#This Row],[date]])</f>
        <v>2019</v>
      </c>
      <c r="M800" s="5" t="str">
        <f>TEXT(sales[[#This Row],[date]], "MMM")</f>
        <v>Mar</v>
      </c>
      <c r="N800" s="5" t="str">
        <f>TEXT(sales[[#This Row],[date]], "ddd")</f>
        <v>Fri</v>
      </c>
      <c r="O800" s="6">
        <v>0.4513888888888889</v>
      </c>
      <c r="P800" s="2" t="s">
        <v>19</v>
      </c>
      <c r="Q800" s="3">
        <v>92.78</v>
      </c>
      <c r="R800" s="7">
        <v>4.7600000000000003E-2</v>
      </c>
      <c r="S800" s="3">
        <v>4.6399999999999997</v>
      </c>
      <c r="T800" s="4">
        <v>9.8000000000000007</v>
      </c>
      <c r="U800" s="3">
        <f>sales[[#This Row],[total]]-sales[[#This Row],[cogs]]</f>
        <v>4.6400000000000006</v>
      </c>
    </row>
    <row r="801" spans="1:21" x14ac:dyDescent="0.3">
      <c r="A801" s="2" t="s">
        <v>821</v>
      </c>
      <c r="B801" s="2" t="s">
        <v>11</v>
      </c>
      <c r="C801" s="2" t="s">
        <v>12</v>
      </c>
      <c r="D801" s="2" t="s">
        <v>6</v>
      </c>
      <c r="E801" s="2" t="s">
        <v>17</v>
      </c>
      <c r="F801" s="2" t="s">
        <v>18</v>
      </c>
      <c r="G801" s="3">
        <v>86.69</v>
      </c>
      <c r="H801" s="5">
        <v>5</v>
      </c>
      <c r="I801" s="3">
        <v>21.67</v>
      </c>
      <c r="J801" s="3">
        <v>455.12</v>
      </c>
      <c r="K801" s="1">
        <v>43507</v>
      </c>
      <c r="L801" s="5">
        <f>YEAR(sales[[#This Row],[date]])</f>
        <v>2019</v>
      </c>
      <c r="M801" s="5" t="str">
        <f>TEXT(sales[[#This Row],[date]], "MMM")</f>
        <v>Feb</v>
      </c>
      <c r="N801" s="5" t="str">
        <f>TEXT(sales[[#This Row],[date]], "ddd")</f>
        <v>Mon</v>
      </c>
      <c r="O801" s="6">
        <v>0.77638888888888891</v>
      </c>
      <c r="P801" s="2" t="s">
        <v>9</v>
      </c>
      <c r="Q801" s="3">
        <v>433.45</v>
      </c>
      <c r="R801" s="7">
        <v>4.7600000000000003E-2</v>
      </c>
      <c r="S801" s="3">
        <v>21.67</v>
      </c>
      <c r="T801" s="4">
        <v>9.4</v>
      </c>
      <c r="U801" s="3">
        <f>sales[[#This Row],[total]]-sales[[#This Row],[cogs]]</f>
        <v>21.670000000000016</v>
      </c>
    </row>
    <row r="802" spans="1:21" x14ac:dyDescent="0.3">
      <c r="A802" s="2" t="s">
        <v>822</v>
      </c>
      <c r="B802" s="2" t="s">
        <v>28</v>
      </c>
      <c r="C802" s="2" t="s">
        <v>29</v>
      </c>
      <c r="D802" s="2" t="s">
        <v>13</v>
      </c>
      <c r="E802" s="2" t="s">
        <v>17</v>
      </c>
      <c r="F802" s="2" t="s">
        <v>22</v>
      </c>
      <c r="G802" s="3">
        <v>23.01</v>
      </c>
      <c r="H802" s="5">
        <v>6</v>
      </c>
      <c r="I802" s="3">
        <v>6.9</v>
      </c>
      <c r="J802" s="3">
        <v>144.96</v>
      </c>
      <c r="K802" s="1">
        <v>43477</v>
      </c>
      <c r="L802" s="5">
        <f>YEAR(sales[[#This Row],[date]])</f>
        <v>2019</v>
      </c>
      <c r="M802" s="5" t="str">
        <f>TEXT(sales[[#This Row],[date]], "MMM")</f>
        <v>Jan</v>
      </c>
      <c r="N802" s="5" t="str">
        <f>TEXT(sales[[#This Row],[date]], "ddd")</f>
        <v>Sat</v>
      </c>
      <c r="O802" s="6">
        <v>0.69791666666666663</v>
      </c>
      <c r="P802" s="2" t="s">
        <v>9</v>
      </c>
      <c r="Q802" s="3">
        <v>138.06</v>
      </c>
      <c r="R802" s="7">
        <v>4.7600000000000003E-2</v>
      </c>
      <c r="S802" s="3">
        <v>6.9</v>
      </c>
      <c r="T802" s="4">
        <v>7.9</v>
      </c>
      <c r="U802" s="3">
        <f>sales[[#This Row],[total]]-sales[[#This Row],[cogs]]</f>
        <v>6.9000000000000057</v>
      </c>
    </row>
    <row r="803" spans="1:21" x14ac:dyDescent="0.3">
      <c r="A803" s="2" t="s">
        <v>823</v>
      </c>
      <c r="B803" s="2" t="s">
        <v>11</v>
      </c>
      <c r="C803" s="2" t="s">
        <v>12</v>
      </c>
      <c r="D803" s="2" t="s">
        <v>6</v>
      </c>
      <c r="E803" s="2" t="s">
        <v>7</v>
      </c>
      <c r="F803" s="2" t="s">
        <v>14</v>
      </c>
      <c r="G803" s="3">
        <v>30.2</v>
      </c>
      <c r="H803" s="5">
        <v>8</v>
      </c>
      <c r="I803" s="3">
        <v>12.08</v>
      </c>
      <c r="J803" s="3">
        <v>253.68</v>
      </c>
      <c r="K803" s="1">
        <v>43527</v>
      </c>
      <c r="L803" s="5">
        <f>YEAR(sales[[#This Row],[date]])</f>
        <v>2019</v>
      </c>
      <c r="M803" s="5" t="str">
        <f>TEXT(sales[[#This Row],[date]], "MMM")</f>
        <v>Mar</v>
      </c>
      <c r="N803" s="5" t="str">
        <f>TEXT(sales[[#This Row],[date]], "ddd")</f>
        <v>Sun</v>
      </c>
      <c r="O803" s="6">
        <v>0.8125</v>
      </c>
      <c r="P803" s="2" t="s">
        <v>9</v>
      </c>
      <c r="Q803" s="3">
        <v>241.6</v>
      </c>
      <c r="R803" s="7">
        <v>4.7600000000000003E-2</v>
      </c>
      <c r="S803" s="3">
        <v>12.08</v>
      </c>
      <c r="T803" s="4">
        <v>5.0999999999999996</v>
      </c>
      <c r="U803" s="3">
        <f>sales[[#This Row],[total]]-sales[[#This Row],[cogs]]</f>
        <v>12.080000000000013</v>
      </c>
    </row>
    <row r="804" spans="1:21" x14ac:dyDescent="0.3">
      <c r="A804" s="2" t="s">
        <v>824</v>
      </c>
      <c r="B804" s="2" t="s">
        <v>11</v>
      </c>
      <c r="C804" s="2" t="s">
        <v>12</v>
      </c>
      <c r="D804" s="2" t="s">
        <v>6</v>
      </c>
      <c r="E804" s="2" t="s">
        <v>17</v>
      </c>
      <c r="F804" s="2" t="s">
        <v>32</v>
      </c>
      <c r="G804" s="3">
        <v>67.39</v>
      </c>
      <c r="H804" s="5">
        <v>7</v>
      </c>
      <c r="I804" s="3">
        <v>23.59</v>
      </c>
      <c r="J804" s="3">
        <v>495.32</v>
      </c>
      <c r="K804" s="1">
        <v>43547</v>
      </c>
      <c r="L804" s="5">
        <f>YEAR(sales[[#This Row],[date]])</f>
        <v>2019</v>
      </c>
      <c r="M804" s="5" t="str">
        <f>TEXT(sales[[#This Row],[date]], "MMM")</f>
        <v>Mar</v>
      </c>
      <c r="N804" s="5" t="str">
        <f>TEXT(sales[[#This Row],[date]], "ddd")</f>
        <v>Sat</v>
      </c>
      <c r="O804" s="6">
        <v>0.55763888888888891</v>
      </c>
      <c r="P804" s="2" t="s">
        <v>9</v>
      </c>
      <c r="Q804" s="3">
        <v>471.73</v>
      </c>
      <c r="R804" s="7">
        <v>4.7600000000000003E-2</v>
      </c>
      <c r="S804" s="3">
        <v>23.59</v>
      </c>
      <c r="T804" s="4">
        <v>6.9</v>
      </c>
      <c r="U804" s="3">
        <f>sales[[#This Row],[total]]-sales[[#This Row],[cogs]]</f>
        <v>23.589999999999975</v>
      </c>
    </row>
    <row r="805" spans="1:21" x14ac:dyDescent="0.3">
      <c r="A805" s="2" t="s">
        <v>825</v>
      </c>
      <c r="B805" s="2" t="s">
        <v>4</v>
      </c>
      <c r="C805" s="2" t="s">
        <v>5</v>
      </c>
      <c r="D805" s="2" t="s">
        <v>6</v>
      </c>
      <c r="E805" s="2" t="s">
        <v>7</v>
      </c>
      <c r="F805" s="2" t="s">
        <v>32</v>
      </c>
      <c r="G805" s="3">
        <v>48.96</v>
      </c>
      <c r="H805" s="5">
        <v>9</v>
      </c>
      <c r="I805" s="3">
        <v>22.03</v>
      </c>
      <c r="J805" s="3">
        <v>462.67</v>
      </c>
      <c r="K805" s="1">
        <v>43528</v>
      </c>
      <c r="L805" s="5">
        <f>YEAR(sales[[#This Row],[date]])</f>
        <v>2019</v>
      </c>
      <c r="M805" s="5" t="str">
        <f>TEXT(sales[[#This Row],[date]], "MMM")</f>
        <v>Mar</v>
      </c>
      <c r="N805" s="5" t="str">
        <f>TEXT(sales[[#This Row],[date]], "ddd")</f>
        <v>Mon</v>
      </c>
      <c r="O805" s="6">
        <v>0.47708333333333336</v>
      </c>
      <c r="P805" s="2" t="s">
        <v>15</v>
      </c>
      <c r="Q805" s="3">
        <v>440.64</v>
      </c>
      <c r="R805" s="7">
        <v>4.7600000000000003E-2</v>
      </c>
      <c r="S805" s="3">
        <v>22.03</v>
      </c>
      <c r="T805" s="4">
        <v>8</v>
      </c>
      <c r="U805" s="3">
        <f>sales[[#This Row],[total]]-sales[[#This Row],[cogs]]</f>
        <v>22.03000000000003</v>
      </c>
    </row>
    <row r="806" spans="1:21" x14ac:dyDescent="0.3">
      <c r="A806" s="2" t="s">
        <v>826</v>
      </c>
      <c r="B806" s="2" t="s">
        <v>28</v>
      </c>
      <c r="C806" s="2" t="s">
        <v>29</v>
      </c>
      <c r="D806" s="2" t="s">
        <v>6</v>
      </c>
      <c r="E806" s="2" t="s">
        <v>7</v>
      </c>
      <c r="F806" s="2" t="s">
        <v>14</v>
      </c>
      <c r="G806" s="3">
        <v>75.59</v>
      </c>
      <c r="H806" s="5">
        <v>9</v>
      </c>
      <c r="I806" s="3">
        <v>34.020000000000003</v>
      </c>
      <c r="J806" s="3">
        <v>714.33</v>
      </c>
      <c r="K806" s="1">
        <v>43519</v>
      </c>
      <c r="L806" s="5">
        <f>YEAR(sales[[#This Row],[date]])</f>
        <v>2019</v>
      </c>
      <c r="M806" s="5" t="str">
        <f>TEXT(sales[[#This Row],[date]], "MMM")</f>
        <v>Feb</v>
      </c>
      <c r="N806" s="5" t="str">
        <f>TEXT(sales[[#This Row],[date]], "ddd")</f>
        <v>Sat</v>
      </c>
      <c r="O806" s="6">
        <v>0.46666666666666667</v>
      </c>
      <c r="P806" s="2" t="s">
        <v>15</v>
      </c>
      <c r="Q806" s="3">
        <v>680.31</v>
      </c>
      <c r="R806" s="7">
        <v>4.7600000000000003E-2</v>
      </c>
      <c r="S806" s="3">
        <v>34.020000000000003</v>
      </c>
      <c r="T806" s="4">
        <v>8</v>
      </c>
      <c r="U806" s="3">
        <f>sales[[#This Row],[total]]-sales[[#This Row],[cogs]]</f>
        <v>34.020000000000095</v>
      </c>
    </row>
    <row r="807" spans="1:21" x14ac:dyDescent="0.3">
      <c r="A807" s="2" t="s">
        <v>827</v>
      </c>
      <c r="B807" s="2" t="s">
        <v>4</v>
      </c>
      <c r="C807" s="2" t="s">
        <v>5</v>
      </c>
      <c r="D807" s="2" t="s">
        <v>13</v>
      </c>
      <c r="E807" s="2" t="s">
        <v>7</v>
      </c>
      <c r="F807" s="2" t="s">
        <v>18</v>
      </c>
      <c r="G807" s="3">
        <v>77.47</v>
      </c>
      <c r="H807" s="5">
        <v>4</v>
      </c>
      <c r="I807" s="3">
        <v>15.49</v>
      </c>
      <c r="J807" s="3">
        <v>325.37</v>
      </c>
      <c r="K807" s="1">
        <v>43541</v>
      </c>
      <c r="L807" s="5">
        <f>YEAR(sales[[#This Row],[date]])</f>
        <v>2019</v>
      </c>
      <c r="M807" s="5" t="str">
        <f>TEXT(sales[[#This Row],[date]], "MMM")</f>
        <v>Mar</v>
      </c>
      <c r="N807" s="5" t="str">
        <f>TEXT(sales[[#This Row],[date]], "ddd")</f>
        <v>Sun</v>
      </c>
      <c r="O807" s="6">
        <v>0.69166666666666665</v>
      </c>
      <c r="P807" s="2" t="s">
        <v>15</v>
      </c>
      <c r="Q807" s="3">
        <v>309.88</v>
      </c>
      <c r="R807" s="7">
        <v>4.7600000000000003E-2</v>
      </c>
      <c r="S807" s="3">
        <v>15.49</v>
      </c>
      <c r="T807" s="4">
        <v>4.2</v>
      </c>
      <c r="U807" s="3">
        <f>sales[[#This Row],[total]]-sales[[#This Row],[cogs]]</f>
        <v>15.490000000000009</v>
      </c>
    </row>
    <row r="808" spans="1:21" x14ac:dyDescent="0.3">
      <c r="A808" s="2" t="s">
        <v>828</v>
      </c>
      <c r="B808" s="2" t="s">
        <v>4</v>
      </c>
      <c r="C808" s="2" t="s">
        <v>5</v>
      </c>
      <c r="D808" s="2" t="s">
        <v>13</v>
      </c>
      <c r="E808" s="2" t="s">
        <v>7</v>
      </c>
      <c r="F808" s="2" t="s">
        <v>22</v>
      </c>
      <c r="G808" s="3">
        <v>93.18</v>
      </c>
      <c r="H808" s="5">
        <v>2</v>
      </c>
      <c r="I808" s="3">
        <v>9.32</v>
      </c>
      <c r="J808" s="3">
        <v>195.68</v>
      </c>
      <c r="K808" s="1">
        <v>43481</v>
      </c>
      <c r="L808" s="5">
        <f>YEAR(sales[[#This Row],[date]])</f>
        <v>2019</v>
      </c>
      <c r="M808" s="5" t="str">
        <f>TEXT(sales[[#This Row],[date]], "MMM")</f>
        <v>Jan</v>
      </c>
      <c r="N808" s="5" t="str">
        <f>TEXT(sales[[#This Row],[date]], "ddd")</f>
        <v>Wed</v>
      </c>
      <c r="O808" s="6">
        <v>0.77847222222222223</v>
      </c>
      <c r="P808" s="2" t="s">
        <v>19</v>
      </c>
      <c r="Q808" s="3">
        <v>186.36</v>
      </c>
      <c r="R808" s="7">
        <v>4.7600000000000003E-2</v>
      </c>
      <c r="S808" s="3">
        <v>9.32</v>
      </c>
      <c r="T808" s="4">
        <v>8.5</v>
      </c>
      <c r="U808" s="3">
        <f>sales[[#This Row],[total]]-sales[[#This Row],[cogs]]</f>
        <v>9.3199999999999932</v>
      </c>
    </row>
    <row r="809" spans="1:21" x14ac:dyDescent="0.3">
      <c r="A809" s="2" t="s">
        <v>829</v>
      </c>
      <c r="B809" s="2" t="s">
        <v>4</v>
      </c>
      <c r="C809" s="2" t="s">
        <v>5</v>
      </c>
      <c r="D809" s="2" t="s">
        <v>13</v>
      </c>
      <c r="E809" s="2" t="s">
        <v>7</v>
      </c>
      <c r="F809" s="2" t="s">
        <v>14</v>
      </c>
      <c r="G809" s="3">
        <v>50.23</v>
      </c>
      <c r="H809" s="5">
        <v>4</v>
      </c>
      <c r="I809" s="3">
        <v>10.050000000000001</v>
      </c>
      <c r="J809" s="3">
        <v>210.97</v>
      </c>
      <c r="K809" s="1">
        <v>43473</v>
      </c>
      <c r="L809" s="5">
        <f>YEAR(sales[[#This Row],[date]])</f>
        <v>2019</v>
      </c>
      <c r="M809" s="5" t="str">
        <f>TEXT(sales[[#This Row],[date]], "MMM")</f>
        <v>Jan</v>
      </c>
      <c r="N809" s="5" t="str">
        <f>TEXT(sales[[#This Row],[date]], "ddd")</f>
        <v>Tue</v>
      </c>
      <c r="O809" s="6">
        <v>0.71666666666666667</v>
      </c>
      <c r="P809" s="2" t="s">
        <v>15</v>
      </c>
      <c r="Q809" s="3">
        <v>200.92</v>
      </c>
      <c r="R809" s="7">
        <v>4.7600000000000003E-2</v>
      </c>
      <c r="S809" s="3">
        <v>10.050000000000001</v>
      </c>
      <c r="T809" s="4">
        <v>9</v>
      </c>
      <c r="U809" s="3">
        <f>sales[[#This Row],[total]]-sales[[#This Row],[cogs]]</f>
        <v>10.050000000000011</v>
      </c>
    </row>
    <row r="810" spans="1:21" x14ac:dyDescent="0.3">
      <c r="A810" s="2" t="s">
        <v>830</v>
      </c>
      <c r="B810" s="2" t="s">
        <v>28</v>
      </c>
      <c r="C810" s="2" t="s">
        <v>29</v>
      </c>
      <c r="D810" s="2" t="s">
        <v>13</v>
      </c>
      <c r="E810" s="2" t="s">
        <v>7</v>
      </c>
      <c r="F810" s="2" t="s">
        <v>8</v>
      </c>
      <c r="G810" s="3">
        <v>17.75</v>
      </c>
      <c r="H810" s="5">
        <v>1</v>
      </c>
      <c r="I810" s="3">
        <v>0.89</v>
      </c>
      <c r="J810" s="3">
        <v>18.64</v>
      </c>
      <c r="K810" s="1">
        <v>43479</v>
      </c>
      <c r="L810" s="5">
        <f>YEAR(sales[[#This Row],[date]])</f>
        <v>2019</v>
      </c>
      <c r="M810" s="5" t="str">
        <f>TEXT(sales[[#This Row],[date]], "MMM")</f>
        <v>Jan</v>
      </c>
      <c r="N810" s="5" t="str">
        <f>TEXT(sales[[#This Row],[date]], "ddd")</f>
        <v>Mon</v>
      </c>
      <c r="O810" s="6">
        <v>0.44305555555555554</v>
      </c>
      <c r="P810" s="2" t="s">
        <v>15</v>
      </c>
      <c r="Q810" s="3">
        <v>17.75</v>
      </c>
      <c r="R810" s="7">
        <v>4.7600000000000003E-2</v>
      </c>
      <c r="S810" s="3">
        <v>0.89</v>
      </c>
      <c r="T810" s="4">
        <v>8.6</v>
      </c>
      <c r="U810" s="3">
        <f>sales[[#This Row],[total]]-sales[[#This Row],[cogs]]</f>
        <v>0.89000000000000057</v>
      </c>
    </row>
    <row r="811" spans="1:21" x14ac:dyDescent="0.3">
      <c r="A811" s="2" t="s">
        <v>831</v>
      </c>
      <c r="B811" s="2" t="s">
        <v>11</v>
      </c>
      <c r="C811" s="2" t="s">
        <v>12</v>
      </c>
      <c r="D811" s="2" t="s">
        <v>13</v>
      </c>
      <c r="E811" s="2" t="s">
        <v>7</v>
      </c>
      <c r="F811" s="2" t="s">
        <v>32</v>
      </c>
      <c r="G811" s="3">
        <v>62.18</v>
      </c>
      <c r="H811" s="5">
        <v>10</v>
      </c>
      <c r="I811" s="3">
        <v>31.09</v>
      </c>
      <c r="J811" s="3">
        <v>652.89</v>
      </c>
      <c r="K811" s="1">
        <v>43496</v>
      </c>
      <c r="L811" s="5">
        <f>YEAR(sales[[#This Row],[date]])</f>
        <v>2019</v>
      </c>
      <c r="M811" s="5" t="str">
        <f>TEXT(sales[[#This Row],[date]], "MMM")</f>
        <v>Jan</v>
      </c>
      <c r="N811" s="5" t="str">
        <f>TEXT(sales[[#This Row],[date]], "ddd")</f>
        <v>Thu</v>
      </c>
      <c r="O811" s="6">
        <v>0.43958333333333333</v>
      </c>
      <c r="P811" s="2" t="s">
        <v>9</v>
      </c>
      <c r="Q811" s="3">
        <v>621.79999999999995</v>
      </c>
      <c r="R811" s="7">
        <v>4.7600000000000003E-2</v>
      </c>
      <c r="S811" s="3">
        <v>31.09</v>
      </c>
      <c r="T811" s="4">
        <v>6</v>
      </c>
      <c r="U811" s="3">
        <f>sales[[#This Row],[total]]-sales[[#This Row],[cogs]]</f>
        <v>31.090000000000032</v>
      </c>
    </row>
    <row r="812" spans="1:21" x14ac:dyDescent="0.3">
      <c r="A812" s="2" t="s">
        <v>832</v>
      </c>
      <c r="B812" s="2" t="s">
        <v>28</v>
      </c>
      <c r="C812" s="2" t="s">
        <v>29</v>
      </c>
      <c r="D812" s="2" t="s">
        <v>13</v>
      </c>
      <c r="E812" s="2" t="s">
        <v>17</v>
      </c>
      <c r="F812" s="2" t="s">
        <v>8</v>
      </c>
      <c r="G812" s="3">
        <v>10.75</v>
      </c>
      <c r="H812" s="5">
        <v>8</v>
      </c>
      <c r="I812" s="3">
        <v>4.3</v>
      </c>
      <c r="J812" s="3">
        <v>90.3</v>
      </c>
      <c r="K812" s="1">
        <v>43539</v>
      </c>
      <c r="L812" s="5">
        <f>YEAR(sales[[#This Row],[date]])</f>
        <v>2019</v>
      </c>
      <c r="M812" s="5" t="str">
        <f>TEXT(sales[[#This Row],[date]], "MMM")</f>
        <v>Mar</v>
      </c>
      <c r="N812" s="5" t="str">
        <f>TEXT(sales[[#This Row],[date]], "ddd")</f>
        <v>Fri</v>
      </c>
      <c r="O812" s="6">
        <v>0.60972222222222228</v>
      </c>
      <c r="P812" s="2" t="s">
        <v>9</v>
      </c>
      <c r="Q812" s="3">
        <v>86</v>
      </c>
      <c r="R812" s="7">
        <v>4.7600000000000003E-2</v>
      </c>
      <c r="S812" s="3">
        <v>4.3</v>
      </c>
      <c r="T812" s="4">
        <v>6.2</v>
      </c>
      <c r="U812" s="3">
        <f>sales[[#This Row],[total]]-sales[[#This Row],[cogs]]</f>
        <v>4.2999999999999972</v>
      </c>
    </row>
    <row r="813" spans="1:21" x14ac:dyDescent="0.3">
      <c r="A813" s="2" t="s">
        <v>833</v>
      </c>
      <c r="B813" s="2" t="s">
        <v>4</v>
      </c>
      <c r="C813" s="2" t="s">
        <v>5</v>
      </c>
      <c r="D813" s="2" t="s">
        <v>13</v>
      </c>
      <c r="E813" s="2" t="s">
        <v>7</v>
      </c>
      <c r="F813" s="2" t="s">
        <v>14</v>
      </c>
      <c r="G813" s="3">
        <v>40.26</v>
      </c>
      <c r="H813" s="5">
        <v>10</v>
      </c>
      <c r="I813" s="3">
        <v>20.13</v>
      </c>
      <c r="J813" s="3">
        <v>422.73</v>
      </c>
      <c r="K813" s="1">
        <v>43520</v>
      </c>
      <c r="L813" s="5">
        <f>YEAR(sales[[#This Row],[date]])</f>
        <v>2019</v>
      </c>
      <c r="M813" s="5" t="str">
        <f>TEXT(sales[[#This Row],[date]], "MMM")</f>
        <v>Feb</v>
      </c>
      <c r="N813" s="5" t="str">
        <f>TEXT(sales[[#This Row],[date]], "ddd")</f>
        <v>Sun</v>
      </c>
      <c r="O813" s="6">
        <v>0.75416666666666665</v>
      </c>
      <c r="P813" s="2" t="s">
        <v>19</v>
      </c>
      <c r="Q813" s="3">
        <v>402.6</v>
      </c>
      <c r="R813" s="7">
        <v>4.7600000000000003E-2</v>
      </c>
      <c r="S813" s="3">
        <v>20.13</v>
      </c>
      <c r="T813" s="4">
        <v>5</v>
      </c>
      <c r="U813" s="3">
        <f>sales[[#This Row],[total]]-sales[[#This Row],[cogs]]</f>
        <v>20.129999999999995</v>
      </c>
    </row>
    <row r="814" spans="1:21" x14ac:dyDescent="0.3">
      <c r="A814" s="2" t="s">
        <v>834</v>
      </c>
      <c r="B814" s="2" t="s">
        <v>11</v>
      </c>
      <c r="C814" s="2" t="s">
        <v>12</v>
      </c>
      <c r="D814" s="2" t="s">
        <v>6</v>
      </c>
      <c r="E814" s="2" t="s">
        <v>7</v>
      </c>
      <c r="F814" s="2" t="s">
        <v>22</v>
      </c>
      <c r="G814" s="3">
        <v>64.97</v>
      </c>
      <c r="H814" s="5">
        <v>5</v>
      </c>
      <c r="I814" s="3">
        <v>16.239999999999998</v>
      </c>
      <c r="J814" s="3">
        <v>341.09</v>
      </c>
      <c r="K814" s="1">
        <v>43504</v>
      </c>
      <c r="L814" s="5">
        <f>YEAR(sales[[#This Row],[date]])</f>
        <v>2019</v>
      </c>
      <c r="M814" s="5" t="str">
        <f>TEXT(sales[[#This Row],[date]], "MMM")</f>
        <v>Feb</v>
      </c>
      <c r="N814" s="5" t="str">
        <f>TEXT(sales[[#This Row],[date]], "ddd")</f>
        <v>Fri</v>
      </c>
      <c r="O814" s="6">
        <v>0.53611111111111109</v>
      </c>
      <c r="P814" s="2" t="s">
        <v>19</v>
      </c>
      <c r="Q814" s="3">
        <v>324.85000000000002</v>
      </c>
      <c r="R814" s="7">
        <v>4.7600000000000003E-2</v>
      </c>
      <c r="S814" s="3">
        <v>16.239999999999998</v>
      </c>
      <c r="T814" s="4">
        <v>6.5</v>
      </c>
      <c r="U814" s="3">
        <f>sales[[#This Row],[total]]-sales[[#This Row],[cogs]]</f>
        <v>16.239999999999952</v>
      </c>
    </row>
    <row r="815" spans="1:21" x14ac:dyDescent="0.3">
      <c r="A815" s="2" t="s">
        <v>835</v>
      </c>
      <c r="B815" s="2" t="s">
        <v>4</v>
      </c>
      <c r="C815" s="2" t="s">
        <v>5</v>
      </c>
      <c r="D815" s="2" t="s">
        <v>13</v>
      </c>
      <c r="E815" s="2" t="s">
        <v>17</v>
      </c>
      <c r="F815" s="2" t="s">
        <v>14</v>
      </c>
      <c r="G815" s="3">
        <v>95.15</v>
      </c>
      <c r="H815" s="5">
        <v>1</v>
      </c>
      <c r="I815" s="3">
        <v>4.76</v>
      </c>
      <c r="J815" s="3">
        <v>99.91</v>
      </c>
      <c r="K815" s="1">
        <v>43546</v>
      </c>
      <c r="L815" s="5">
        <f>YEAR(sales[[#This Row],[date]])</f>
        <v>2019</v>
      </c>
      <c r="M815" s="5" t="str">
        <f>TEXT(sales[[#This Row],[date]], "MMM")</f>
        <v>Mar</v>
      </c>
      <c r="N815" s="5" t="str">
        <f>TEXT(sales[[#This Row],[date]], "ddd")</f>
        <v>Fri</v>
      </c>
      <c r="O815" s="6">
        <v>0.58333333333333337</v>
      </c>
      <c r="P815" s="2" t="s">
        <v>15</v>
      </c>
      <c r="Q815" s="3">
        <v>95.15</v>
      </c>
      <c r="R815" s="7">
        <v>4.7600000000000003E-2</v>
      </c>
      <c r="S815" s="3">
        <v>4.76</v>
      </c>
      <c r="T815" s="4">
        <v>6</v>
      </c>
      <c r="U815" s="3">
        <f>sales[[#This Row],[total]]-sales[[#This Row],[cogs]]</f>
        <v>4.7599999999999909</v>
      </c>
    </row>
    <row r="816" spans="1:21" x14ac:dyDescent="0.3">
      <c r="A816" s="2" t="s">
        <v>836</v>
      </c>
      <c r="B816" s="2" t="s">
        <v>4</v>
      </c>
      <c r="C816" s="2" t="s">
        <v>5</v>
      </c>
      <c r="D816" s="2" t="s">
        <v>6</v>
      </c>
      <c r="E816" s="2" t="s">
        <v>7</v>
      </c>
      <c r="F816" s="2" t="s">
        <v>14</v>
      </c>
      <c r="G816" s="3">
        <v>48.62</v>
      </c>
      <c r="H816" s="5">
        <v>8</v>
      </c>
      <c r="I816" s="3">
        <v>19.45</v>
      </c>
      <c r="J816" s="3">
        <v>408.41</v>
      </c>
      <c r="K816" s="1">
        <v>43489</v>
      </c>
      <c r="L816" s="5">
        <f>YEAR(sales[[#This Row],[date]])</f>
        <v>2019</v>
      </c>
      <c r="M816" s="5" t="str">
        <f>TEXT(sales[[#This Row],[date]], "MMM")</f>
        <v>Jan</v>
      </c>
      <c r="N816" s="5" t="str">
        <f>TEXT(sales[[#This Row],[date]], "ddd")</f>
        <v>Thu</v>
      </c>
      <c r="O816" s="6">
        <v>0.45624999999999999</v>
      </c>
      <c r="P816" s="2" t="s">
        <v>15</v>
      </c>
      <c r="Q816" s="3">
        <v>388.96</v>
      </c>
      <c r="R816" s="7">
        <v>4.7600000000000003E-2</v>
      </c>
      <c r="S816" s="3">
        <v>19.45</v>
      </c>
      <c r="T816" s="4">
        <v>5</v>
      </c>
      <c r="U816" s="3">
        <f>sales[[#This Row],[total]]-sales[[#This Row],[cogs]]</f>
        <v>19.450000000000045</v>
      </c>
    </row>
    <row r="817" spans="1:21" x14ac:dyDescent="0.3">
      <c r="A817" s="2" t="s">
        <v>837</v>
      </c>
      <c r="B817" s="2" t="s">
        <v>28</v>
      </c>
      <c r="C817" s="2" t="s">
        <v>29</v>
      </c>
      <c r="D817" s="2" t="s">
        <v>13</v>
      </c>
      <c r="E817" s="2" t="s">
        <v>7</v>
      </c>
      <c r="F817" s="2" t="s">
        <v>30</v>
      </c>
      <c r="G817" s="3">
        <v>53.21</v>
      </c>
      <c r="H817" s="5">
        <v>8</v>
      </c>
      <c r="I817" s="3">
        <v>21.28</v>
      </c>
      <c r="J817" s="3">
        <v>446.96</v>
      </c>
      <c r="K817" s="1">
        <v>43538</v>
      </c>
      <c r="L817" s="5">
        <f>YEAR(sales[[#This Row],[date]])</f>
        <v>2019</v>
      </c>
      <c r="M817" s="5" t="str">
        <f>TEXT(sales[[#This Row],[date]], "MMM")</f>
        <v>Mar</v>
      </c>
      <c r="N817" s="5" t="str">
        <f>TEXT(sales[[#This Row],[date]], "ddd")</f>
        <v>Thu</v>
      </c>
      <c r="O817" s="6">
        <v>0.69791666666666663</v>
      </c>
      <c r="P817" s="2" t="s">
        <v>9</v>
      </c>
      <c r="Q817" s="3">
        <v>425.68</v>
      </c>
      <c r="R817" s="7">
        <v>4.7600000000000003E-2</v>
      </c>
      <c r="S817" s="3">
        <v>21.28</v>
      </c>
      <c r="T817" s="4">
        <v>5</v>
      </c>
      <c r="U817" s="3">
        <f>sales[[#This Row],[total]]-sales[[#This Row],[cogs]]</f>
        <v>21.279999999999973</v>
      </c>
    </row>
    <row r="818" spans="1:21" x14ac:dyDescent="0.3">
      <c r="A818" s="2" t="s">
        <v>838</v>
      </c>
      <c r="B818" s="2" t="s">
        <v>11</v>
      </c>
      <c r="C818" s="2" t="s">
        <v>12</v>
      </c>
      <c r="D818" s="2" t="s">
        <v>13</v>
      </c>
      <c r="E818" s="2" t="s">
        <v>7</v>
      </c>
      <c r="F818" s="2" t="s">
        <v>32</v>
      </c>
      <c r="G818" s="3">
        <v>45.44</v>
      </c>
      <c r="H818" s="5">
        <v>7</v>
      </c>
      <c r="I818" s="3">
        <v>15.9</v>
      </c>
      <c r="J818" s="3">
        <v>333.98</v>
      </c>
      <c r="K818" s="1">
        <v>43488</v>
      </c>
      <c r="L818" s="5">
        <f>YEAR(sales[[#This Row],[date]])</f>
        <v>2019</v>
      </c>
      <c r="M818" s="5" t="str">
        <f>TEXT(sales[[#This Row],[date]], "MMM")</f>
        <v>Jan</v>
      </c>
      <c r="N818" s="5" t="str">
        <f>TEXT(sales[[#This Row],[date]], "ddd")</f>
        <v>Wed</v>
      </c>
      <c r="O818" s="6">
        <v>0.46875</v>
      </c>
      <c r="P818" s="2" t="s">
        <v>15</v>
      </c>
      <c r="Q818" s="3">
        <v>318.08</v>
      </c>
      <c r="R818" s="7">
        <v>4.7600000000000003E-2</v>
      </c>
      <c r="S818" s="3">
        <v>15.9</v>
      </c>
      <c r="T818" s="4">
        <v>9.1999999999999993</v>
      </c>
      <c r="U818" s="3">
        <f>sales[[#This Row],[total]]-sales[[#This Row],[cogs]]</f>
        <v>15.900000000000034</v>
      </c>
    </row>
    <row r="819" spans="1:21" x14ac:dyDescent="0.3">
      <c r="A819" s="2" t="s">
        <v>839</v>
      </c>
      <c r="B819" s="2" t="s">
        <v>4</v>
      </c>
      <c r="C819" s="2" t="s">
        <v>5</v>
      </c>
      <c r="D819" s="2" t="s">
        <v>13</v>
      </c>
      <c r="E819" s="2" t="s">
        <v>17</v>
      </c>
      <c r="F819" s="2" t="s">
        <v>30</v>
      </c>
      <c r="G819" s="3">
        <v>33.880000000000003</v>
      </c>
      <c r="H819" s="5">
        <v>8</v>
      </c>
      <c r="I819" s="3">
        <v>13.55</v>
      </c>
      <c r="J819" s="3">
        <v>284.58999999999997</v>
      </c>
      <c r="K819" s="1">
        <v>43484</v>
      </c>
      <c r="L819" s="5">
        <f>YEAR(sales[[#This Row],[date]])</f>
        <v>2019</v>
      </c>
      <c r="M819" s="5" t="str">
        <f>TEXT(sales[[#This Row],[date]], "MMM")</f>
        <v>Jan</v>
      </c>
      <c r="N819" s="5" t="str">
        <f>TEXT(sales[[#This Row],[date]], "ddd")</f>
        <v>Sat</v>
      </c>
      <c r="O819" s="6">
        <v>0.85347222222222219</v>
      </c>
      <c r="P819" s="2" t="s">
        <v>9</v>
      </c>
      <c r="Q819" s="3">
        <v>271.04000000000002</v>
      </c>
      <c r="R819" s="7">
        <v>4.7600000000000003E-2</v>
      </c>
      <c r="S819" s="3">
        <v>13.55</v>
      </c>
      <c r="T819" s="4">
        <v>9.6</v>
      </c>
      <c r="U819" s="3">
        <f>sales[[#This Row],[total]]-sales[[#This Row],[cogs]]</f>
        <v>13.549999999999955</v>
      </c>
    </row>
    <row r="820" spans="1:21" x14ac:dyDescent="0.3">
      <c r="A820" s="2" t="s">
        <v>840</v>
      </c>
      <c r="B820" s="2" t="s">
        <v>28</v>
      </c>
      <c r="C820" s="2" t="s">
        <v>29</v>
      </c>
      <c r="D820" s="2" t="s">
        <v>6</v>
      </c>
      <c r="E820" s="2" t="s">
        <v>17</v>
      </c>
      <c r="F820" s="2" t="s">
        <v>8</v>
      </c>
      <c r="G820" s="3">
        <v>96.16</v>
      </c>
      <c r="H820" s="5">
        <v>4</v>
      </c>
      <c r="I820" s="3">
        <v>19.23</v>
      </c>
      <c r="J820" s="3">
        <v>403.87</v>
      </c>
      <c r="K820" s="1">
        <v>43492</v>
      </c>
      <c r="L820" s="5">
        <f>YEAR(sales[[#This Row],[date]])</f>
        <v>2019</v>
      </c>
      <c r="M820" s="5" t="str">
        <f>TEXT(sales[[#This Row],[date]], "MMM")</f>
        <v>Jan</v>
      </c>
      <c r="N820" s="5" t="str">
        <f>TEXT(sales[[#This Row],[date]], "ddd")</f>
        <v>Sun</v>
      </c>
      <c r="O820" s="6">
        <v>0.8354166666666667</v>
      </c>
      <c r="P820" s="2" t="s">
        <v>19</v>
      </c>
      <c r="Q820" s="3">
        <v>384.64</v>
      </c>
      <c r="R820" s="7">
        <v>4.7600000000000003E-2</v>
      </c>
      <c r="S820" s="3">
        <v>19.23</v>
      </c>
      <c r="T820" s="4">
        <v>8.4</v>
      </c>
      <c r="U820" s="3">
        <f>sales[[#This Row],[total]]-sales[[#This Row],[cogs]]</f>
        <v>19.230000000000018</v>
      </c>
    </row>
    <row r="821" spans="1:21" x14ac:dyDescent="0.3">
      <c r="A821" s="2" t="s">
        <v>841</v>
      </c>
      <c r="B821" s="2" t="s">
        <v>28</v>
      </c>
      <c r="C821" s="2" t="s">
        <v>29</v>
      </c>
      <c r="D821" s="2" t="s">
        <v>6</v>
      </c>
      <c r="E821" s="2" t="s">
        <v>17</v>
      </c>
      <c r="F821" s="2" t="s">
        <v>30</v>
      </c>
      <c r="G821" s="3">
        <v>47.16</v>
      </c>
      <c r="H821" s="5">
        <v>5</v>
      </c>
      <c r="I821" s="3">
        <v>11.79</v>
      </c>
      <c r="J821" s="3">
        <v>247.59</v>
      </c>
      <c r="K821" s="1">
        <v>43499</v>
      </c>
      <c r="L821" s="5">
        <f>YEAR(sales[[#This Row],[date]])</f>
        <v>2019</v>
      </c>
      <c r="M821" s="5" t="str">
        <f>TEXT(sales[[#This Row],[date]], "MMM")</f>
        <v>Feb</v>
      </c>
      <c r="N821" s="5" t="str">
        <f>TEXT(sales[[#This Row],[date]], "ddd")</f>
        <v>Sun</v>
      </c>
      <c r="O821" s="6">
        <v>0.60763888888888884</v>
      </c>
      <c r="P821" s="2" t="s">
        <v>19</v>
      </c>
      <c r="Q821" s="3">
        <v>235.8</v>
      </c>
      <c r="R821" s="7">
        <v>4.7600000000000003E-2</v>
      </c>
      <c r="S821" s="3">
        <v>11.79</v>
      </c>
      <c r="T821" s="4">
        <v>6</v>
      </c>
      <c r="U821" s="3">
        <f>sales[[#This Row],[total]]-sales[[#This Row],[cogs]]</f>
        <v>11.789999999999992</v>
      </c>
    </row>
    <row r="822" spans="1:21" x14ac:dyDescent="0.3">
      <c r="A822" s="2" t="s">
        <v>842</v>
      </c>
      <c r="B822" s="2" t="s">
        <v>28</v>
      </c>
      <c r="C822" s="2" t="s">
        <v>29</v>
      </c>
      <c r="D822" s="2" t="s">
        <v>13</v>
      </c>
      <c r="E822" s="2" t="s">
        <v>17</v>
      </c>
      <c r="F822" s="2" t="s">
        <v>14</v>
      </c>
      <c r="G822" s="3">
        <v>52.89</v>
      </c>
      <c r="H822" s="5">
        <v>4</v>
      </c>
      <c r="I822" s="3">
        <v>10.58</v>
      </c>
      <c r="J822" s="3">
        <v>222.14</v>
      </c>
      <c r="K822" s="1">
        <v>43549</v>
      </c>
      <c r="L822" s="5">
        <f>YEAR(sales[[#This Row],[date]])</f>
        <v>2019</v>
      </c>
      <c r="M822" s="5" t="str">
        <f>TEXT(sales[[#This Row],[date]], "MMM")</f>
        <v>Mar</v>
      </c>
      <c r="N822" s="5" t="str">
        <f>TEXT(sales[[#This Row],[date]], "ddd")</f>
        <v>Mon</v>
      </c>
      <c r="O822" s="6">
        <v>0.68888888888888888</v>
      </c>
      <c r="P822" s="2" t="s">
        <v>9</v>
      </c>
      <c r="Q822" s="3">
        <v>211.56</v>
      </c>
      <c r="R822" s="7">
        <v>4.7600000000000003E-2</v>
      </c>
      <c r="S822" s="3">
        <v>10.58</v>
      </c>
      <c r="T822" s="4">
        <v>6.7</v>
      </c>
      <c r="U822" s="3">
        <f>sales[[#This Row],[total]]-sales[[#This Row],[cogs]]</f>
        <v>10.579999999999984</v>
      </c>
    </row>
    <row r="823" spans="1:21" x14ac:dyDescent="0.3">
      <c r="A823" s="2" t="s">
        <v>843</v>
      </c>
      <c r="B823" s="2" t="s">
        <v>4</v>
      </c>
      <c r="C823" s="2" t="s">
        <v>5</v>
      </c>
      <c r="D823" s="2" t="s">
        <v>6</v>
      </c>
      <c r="E823" s="2" t="s">
        <v>7</v>
      </c>
      <c r="F823" s="2" t="s">
        <v>18</v>
      </c>
      <c r="G823" s="3">
        <v>47.68</v>
      </c>
      <c r="H823" s="5">
        <v>2</v>
      </c>
      <c r="I823" s="3">
        <v>4.7699999999999996</v>
      </c>
      <c r="J823" s="3">
        <v>100.13</v>
      </c>
      <c r="K823" s="1">
        <v>43520</v>
      </c>
      <c r="L823" s="5">
        <f>YEAR(sales[[#This Row],[date]])</f>
        <v>2019</v>
      </c>
      <c r="M823" s="5" t="str">
        <f>TEXT(sales[[#This Row],[date]], "MMM")</f>
        <v>Feb</v>
      </c>
      <c r="N823" s="5" t="str">
        <f>TEXT(sales[[#This Row],[date]], "ddd")</f>
        <v>Sun</v>
      </c>
      <c r="O823" s="6">
        <v>0.4236111111111111</v>
      </c>
      <c r="P823" s="2" t="s">
        <v>19</v>
      </c>
      <c r="Q823" s="3">
        <v>95.36</v>
      </c>
      <c r="R823" s="7">
        <v>4.7600000000000003E-2</v>
      </c>
      <c r="S823" s="3">
        <v>4.7699999999999996</v>
      </c>
      <c r="T823" s="4">
        <v>4.0999999999999996</v>
      </c>
      <c r="U823" s="3">
        <f>sales[[#This Row],[total]]-sales[[#This Row],[cogs]]</f>
        <v>4.769999999999996</v>
      </c>
    </row>
    <row r="824" spans="1:21" x14ac:dyDescent="0.3">
      <c r="A824" s="2" t="s">
        <v>844</v>
      </c>
      <c r="B824" s="2" t="s">
        <v>11</v>
      </c>
      <c r="C824" s="2" t="s">
        <v>12</v>
      </c>
      <c r="D824" s="2" t="s">
        <v>6</v>
      </c>
      <c r="E824" s="2" t="s">
        <v>17</v>
      </c>
      <c r="F824" s="2" t="s">
        <v>22</v>
      </c>
      <c r="G824" s="3">
        <v>10.17</v>
      </c>
      <c r="H824" s="5">
        <v>1</v>
      </c>
      <c r="I824" s="3">
        <v>0.51</v>
      </c>
      <c r="J824" s="3">
        <v>10.68</v>
      </c>
      <c r="K824" s="1">
        <v>43503</v>
      </c>
      <c r="L824" s="5">
        <f>YEAR(sales[[#This Row],[date]])</f>
        <v>2019</v>
      </c>
      <c r="M824" s="5" t="str">
        <f>TEXT(sales[[#This Row],[date]], "MMM")</f>
        <v>Feb</v>
      </c>
      <c r="N824" s="5" t="str">
        <f>TEXT(sales[[#This Row],[date]], "ddd")</f>
        <v>Thu</v>
      </c>
      <c r="O824" s="6">
        <v>0.59375</v>
      </c>
      <c r="P824" s="2" t="s">
        <v>15</v>
      </c>
      <c r="Q824" s="3">
        <v>10.17</v>
      </c>
      <c r="R824" s="7">
        <v>4.7600000000000003E-2</v>
      </c>
      <c r="S824" s="3">
        <v>0.51</v>
      </c>
      <c r="T824" s="4">
        <v>5.9</v>
      </c>
      <c r="U824" s="3">
        <f>sales[[#This Row],[total]]-sales[[#This Row],[cogs]]</f>
        <v>0.50999999999999979</v>
      </c>
    </row>
    <row r="825" spans="1:21" x14ac:dyDescent="0.3">
      <c r="A825" s="2" t="s">
        <v>845</v>
      </c>
      <c r="B825" s="2" t="s">
        <v>4</v>
      </c>
      <c r="C825" s="2" t="s">
        <v>5</v>
      </c>
      <c r="D825" s="2" t="s">
        <v>13</v>
      </c>
      <c r="E825" s="2" t="s">
        <v>7</v>
      </c>
      <c r="F825" s="2" t="s">
        <v>8</v>
      </c>
      <c r="G825" s="3">
        <v>68.709999999999994</v>
      </c>
      <c r="H825" s="5">
        <v>3</v>
      </c>
      <c r="I825" s="3">
        <v>10.31</v>
      </c>
      <c r="J825" s="3">
        <v>216.44</v>
      </c>
      <c r="K825" s="1">
        <v>43528</v>
      </c>
      <c r="L825" s="5">
        <f>YEAR(sales[[#This Row],[date]])</f>
        <v>2019</v>
      </c>
      <c r="M825" s="5" t="str">
        <f>TEXT(sales[[#This Row],[date]], "MMM")</f>
        <v>Mar</v>
      </c>
      <c r="N825" s="5" t="str">
        <f>TEXT(sales[[#This Row],[date]], "ddd")</f>
        <v>Mon</v>
      </c>
      <c r="O825" s="6">
        <v>0.4201388888888889</v>
      </c>
      <c r="P825" s="2" t="s">
        <v>15</v>
      </c>
      <c r="Q825" s="3">
        <v>206.13</v>
      </c>
      <c r="R825" s="7">
        <v>4.7600000000000003E-2</v>
      </c>
      <c r="S825" s="3">
        <v>10.31</v>
      </c>
      <c r="T825" s="4">
        <v>8.6999999999999993</v>
      </c>
      <c r="U825" s="3">
        <f>sales[[#This Row],[total]]-sales[[#This Row],[cogs]]</f>
        <v>10.310000000000002</v>
      </c>
    </row>
    <row r="826" spans="1:21" x14ac:dyDescent="0.3">
      <c r="A826" s="2" t="s">
        <v>846</v>
      </c>
      <c r="B826" s="2" t="s">
        <v>28</v>
      </c>
      <c r="C826" s="2" t="s">
        <v>29</v>
      </c>
      <c r="D826" s="2" t="s">
        <v>6</v>
      </c>
      <c r="E826" s="2" t="s">
        <v>7</v>
      </c>
      <c r="F826" s="2" t="s">
        <v>22</v>
      </c>
      <c r="G826" s="3">
        <v>60.08</v>
      </c>
      <c r="H826" s="5">
        <v>7</v>
      </c>
      <c r="I826" s="3">
        <v>21.03</v>
      </c>
      <c r="J826" s="3">
        <v>441.59</v>
      </c>
      <c r="K826" s="1">
        <v>43510</v>
      </c>
      <c r="L826" s="5">
        <f>YEAR(sales[[#This Row],[date]])</f>
        <v>2019</v>
      </c>
      <c r="M826" s="5" t="str">
        <f>TEXT(sales[[#This Row],[date]], "MMM")</f>
        <v>Feb</v>
      </c>
      <c r="N826" s="5" t="str">
        <f>TEXT(sales[[#This Row],[date]], "ddd")</f>
        <v>Thu</v>
      </c>
      <c r="O826" s="6">
        <v>0.48333333333333334</v>
      </c>
      <c r="P826" s="2" t="s">
        <v>19</v>
      </c>
      <c r="Q826" s="3">
        <v>420.56</v>
      </c>
      <c r="R826" s="7">
        <v>4.7600000000000003E-2</v>
      </c>
      <c r="S826" s="3">
        <v>21.03</v>
      </c>
      <c r="T826" s="4">
        <v>4.5</v>
      </c>
      <c r="U826" s="3">
        <f>sales[[#This Row],[total]]-sales[[#This Row],[cogs]]</f>
        <v>21.029999999999973</v>
      </c>
    </row>
    <row r="827" spans="1:21" x14ac:dyDescent="0.3">
      <c r="A827" s="2" t="s">
        <v>847</v>
      </c>
      <c r="B827" s="2" t="s">
        <v>4</v>
      </c>
      <c r="C827" s="2" t="s">
        <v>5</v>
      </c>
      <c r="D827" s="2" t="s">
        <v>6</v>
      </c>
      <c r="E827" s="2" t="s">
        <v>7</v>
      </c>
      <c r="F827" s="2" t="s">
        <v>22</v>
      </c>
      <c r="G827" s="3">
        <v>22.01</v>
      </c>
      <c r="H827" s="5">
        <v>4</v>
      </c>
      <c r="I827" s="3">
        <v>4.4000000000000004</v>
      </c>
      <c r="J827" s="3">
        <v>92.44</v>
      </c>
      <c r="K827" s="1">
        <v>43494</v>
      </c>
      <c r="L827" s="5">
        <f>YEAR(sales[[#This Row],[date]])</f>
        <v>2019</v>
      </c>
      <c r="M827" s="5" t="str">
        <f>TEXT(sales[[#This Row],[date]], "MMM")</f>
        <v>Jan</v>
      </c>
      <c r="N827" s="5" t="str">
        <f>TEXT(sales[[#This Row],[date]], "ddd")</f>
        <v>Tue</v>
      </c>
      <c r="O827" s="6">
        <v>0.76041666666666663</v>
      </c>
      <c r="P827" s="2" t="s">
        <v>19</v>
      </c>
      <c r="Q827" s="3">
        <v>88.04</v>
      </c>
      <c r="R827" s="7">
        <v>4.7600000000000003E-2</v>
      </c>
      <c r="S827" s="3">
        <v>4.4000000000000004</v>
      </c>
      <c r="T827" s="4">
        <v>6.6</v>
      </c>
      <c r="U827" s="3">
        <f>sales[[#This Row],[total]]-sales[[#This Row],[cogs]]</f>
        <v>4.3999999999999915</v>
      </c>
    </row>
    <row r="828" spans="1:21" x14ac:dyDescent="0.3">
      <c r="A828" s="2" t="s">
        <v>848</v>
      </c>
      <c r="B828" s="2" t="s">
        <v>28</v>
      </c>
      <c r="C828" s="2" t="s">
        <v>29</v>
      </c>
      <c r="D828" s="2" t="s">
        <v>6</v>
      </c>
      <c r="E828" s="2" t="s">
        <v>7</v>
      </c>
      <c r="F828" s="2" t="s">
        <v>8</v>
      </c>
      <c r="G828" s="3">
        <v>72.11</v>
      </c>
      <c r="H828" s="5">
        <v>9</v>
      </c>
      <c r="I828" s="3">
        <v>32.450000000000003</v>
      </c>
      <c r="J828" s="3">
        <v>681.44</v>
      </c>
      <c r="K828" s="1">
        <v>43493</v>
      </c>
      <c r="L828" s="5">
        <f>YEAR(sales[[#This Row],[date]])</f>
        <v>2019</v>
      </c>
      <c r="M828" s="5" t="str">
        <f>TEXT(sales[[#This Row],[date]], "MMM")</f>
        <v>Jan</v>
      </c>
      <c r="N828" s="5" t="str">
        <f>TEXT(sales[[#This Row],[date]], "ddd")</f>
        <v>Mon</v>
      </c>
      <c r="O828" s="6">
        <v>0.57847222222222228</v>
      </c>
      <c r="P828" s="2" t="s">
        <v>19</v>
      </c>
      <c r="Q828" s="3">
        <v>648.99</v>
      </c>
      <c r="R828" s="7">
        <v>4.7600000000000003E-2</v>
      </c>
      <c r="S828" s="3">
        <v>32.450000000000003</v>
      </c>
      <c r="T828" s="4">
        <v>7.7</v>
      </c>
      <c r="U828" s="3">
        <f>sales[[#This Row],[total]]-sales[[#This Row],[cogs]]</f>
        <v>32.450000000000045</v>
      </c>
    </row>
    <row r="829" spans="1:21" x14ac:dyDescent="0.3">
      <c r="A829" s="2" t="s">
        <v>849</v>
      </c>
      <c r="B829" s="2" t="s">
        <v>4</v>
      </c>
      <c r="C829" s="2" t="s">
        <v>5</v>
      </c>
      <c r="D829" s="2" t="s">
        <v>6</v>
      </c>
      <c r="E829" s="2" t="s">
        <v>17</v>
      </c>
      <c r="F829" s="2" t="s">
        <v>32</v>
      </c>
      <c r="G829" s="3">
        <v>41.28</v>
      </c>
      <c r="H829" s="5">
        <v>3</v>
      </c>
      <c r="I829" s="3">
        <v>6.19</v>
      </c>
      <c r="J829" s="3">
        <v>130.03</v>
      </c>
      <c r="K829" s="1">
        <v>43550</v>
      </c>
      <c r="L829" s="5">
        <f>YEAR(sales[[#This Row],[date]])</f>
        <v>2019</v>
      </c>
      <c r="M829" s="5" t="str">
        <f>TEXT(sales[[#This Row],[date]], "MMM")</f>
        <v>Mar</v>
      </c>
      <c r="N829" s="5" t="str">
        <f>TEXT(sales[[#This Row],[date]], "ddd")</f>
        <v>Tue</v>
      </c>
      <c r="O829" s="6">
        <v>0.77569444444444446</v>
      </c>
      <c r="P829" s="2" t="s">
        <v>19</v>
      </c>
      <c r="Q829" s="3">
        <v>123.84</v>
      </c>
      <c r="R829" s="7">
        <v>4.7600000000000003E-2</v>
      </c>
      <c r="S829" s="3">
        <v>6.19</v>
      </c>
      <c r="T829" s="4">
        <v>8.5</v>
      </c>
      <c r="U829" s="3">
        <f>sales[[#This Row],[total]]-sales[[#This Row],[cogs]]</f>
        <v>6.1899999999999977</v>
      </c>
    </row>
    <row r="830" spans="1:21" x14ac:dyDescent="0.3">
      <c r="A830" s="2" t="s">
        <v>850</v>
      </c>
      <c r="B830" s="2" t="s">
        <v>11</v>
      </c>
      <c r="C830" s="2" t="s">
        <v>12</v>
      </c>
      <c r="D830" s="2" t="s">
        <v>13</v>
      </c>
      <c r="E830" s="2" t="s">
        <v>17</v>
      </c>
      <c r="F830" s="2" t="s">
        <v>14</v>
      </c>
      <c r="G830" s="3">
        <v>64.95</v>
      </c>
      <c r="H830" s="5">
        <v>10</v>
      </c>
      <c r="I830" s="3">
        <v>32.479999999999997</v>
      </c>
      <c r="J830" s="3">
        <v>681.98</v>
      </c>
      <c r="K830" s="1">
        <v>43548</v>
      </c>
      <c r="L830" s="5">
        <f>YEAR(sales[[#This Row],[date]])</f>
        <v>2019</v>
      </c>
      <c r="M830" s="5" t="str">
        <f>TEXT(sales[[#This Row],[date]], "MMM")</f>
        <v>Mar</v>
      </c>
      <c r="N830" s="5" t="str">
        <f>TEXT(sales[[#This Row],[date]], "ddd")</f>
        <v>Sun</v>
      </c>
      <c r="O830" s="6">
        <v>0.76875000000000004</v>
      </c>
      <c r="P830" s="2" t="s">
        <v>15</v>
      </c>
      <c r="Q830" s="3">
        <v>649.5</v>
      </c>
      <c r="R830" s="7">
        <v>4.7600000000000003E-2</v>
      </c>
      <c r="S830" s="3">
        <v>32.479999999999997</v>
      </c>
      <c r="T830" s="4">
        <v>5.2</v>
      </c>
      <c r="U830" s="3">
        <f>sales[[#This Row],[total]]-sales[[#This Row],[cogs]]</f>
        <v>32.480000000000018</v>
      </c>
    </row>
    <row r="831" spans="1:21" x14ac:dyDescent="0.3">
      <c r="A831" s="2" t="s">
        <v>851</v>
      </c>
      <c r="B831" s="2" t="s">
        <v>4</v>
      </c>
      <c r="C831" s="2" t="s">
        <v>5</v>
      </c>
      <c r="D831" s="2" t="s">
        <v>6</v>
      </c>
      <c r="E831" s="2" t="s">
        <v>7</v>
      </c>
      <c r="F831" s="2" t="s">
        <v>14</v>
      </c>
      <c r="G831" s="3">
        <v>74.22</v>
      </c>
      <c r="H831" s="5">
        <v>10</v>
      </c>
      <c r="I831" s="3">
        <v>37.11</v>
      </c>
      <c r="J831" s="3">
        <v>779.31</v>
      </c>
      <c r="K831" s="1">
        <v>43466</v>
      </c>
      <c r="L831" s="5">
        <f>YEAR(sales[[#This Row],[date]])</f>
        <v>2019</v>
      </c>
      <c r="M831" s="5" t="str">
        <f>TEXT(sales[[#This Row],[date]], "MMM")</f>
        <v>Jan</v>
      </c>
      <c r="N831" s="5" t="str">
        <f>TEXT(sales[[#This Row],[date]], "ddd")</f>
        <v>Tue</v>
      </c>
      <c r="O831" s="6">
        <v>0.61250000000000004</v>
      </c>
      <c r="P831" s="2" t="s">
        <v>19</v>
      </c>
      <c r="Q831" s="3">
        <v>742.2</v>
      </c>
      <c r="R831" s="7">
        <v>4.7600000000000003E-2</v>
      </c>
      <c r="S831" s="3">
        <v>37.11</v>
      </c>
      <c r="T831" s="4">
        <v>4.3</v>
      </c>
      <c r="U831" s="3">
        <f>sales[[#This Row],[total]]-sales[[#This Row],[cogs]]</f>
        <v>37.1099999999999</v>
      </c>
    </row>
    <row r="832" spans="1:21" x14ac:dyDescent="0.3">
      <c r="A832" s="2" t="s">
        <v>852</v>
      </c>
      <c r="B832" s="2" t="s">
        <v>4</v>
      </c>
      <c r="C832" s="2" t="s">
        <v>5</v>
      </c>
      <c r="D832" s="2" t="s">
        <v>13</v>
      </c>
      <c r="E832" s="2" t="s">
        <v>17</v>
      </c>
      <c r="F832" s="2" t="s">
        <v>14</v>
      </c>
      <c r="G832" s="3">
        <v>10.56</v>
      </c>
      <c r="H832" s="5">
        <v>8</v>
      </c>
      <c r="I832" s="3">
        <v>4.22</v>
      </c>
      <c r="J832" s="3">
        <v>88.7</v>
      </c>
      <c r="K832" s="1">
        <v>43489</v>
      </c>
      <c r="L832" s="5">
        <f>YEAR(sales[[#This Row],[date]])</f>
        <v>2019</v>
      </c>
      <c r="M832" s="5" t="str">
        <f>TEXT(sales[[#This Row],[date]], "MMM")</f>
        <v>Jan</v>
      </c>
      <c r="N832" s="5" t="str">
        <f>TEXT(sales[[#This Row],[date]], "ddd")</f>
        <v>Thu</v>
      </c>
      <c r="O832" s="6">
        <v>0.73819444444444449</v>
      </c>
      <c r="P832" s="2" t="s">
        <v>15</v>
      </c>
      <c r="Q832" s="3">
        <v>84.48</v>
      </c>
      <c r="R832" s="7">
        <v>4.7600000000000003E-2</v>
      </c>
      <c r="S832" s="3">
        <v>4.22</v>
      </c>
      <c r="T832" s="4">
        <v>7.6</v>
      </c>
      <c r="U832" s="3">
        <f>sales[[#This Row],[total]]-sales[[#This Row],[cogs]]</f>
        <v>4.2199999999999989</v>
      </c>
    </row>
    <row r="833" spans="1:21" x14ac:dyDescent="0.3">
      <c r="A833" s="2" t="s">
        <v>853</v>
      </c>
      <c r="B833" s="2" t="s">
        <v>28</v>
      </c>
      <c r="C833" s="2" t="s">
        <v>29</v>
      </c>
      <c r="D833" s="2" t="s">
        <v>13</v>
      </c>
      <c r="E833" s="2" t="s">
        <v>17</v>
      </c>
      <c r="F833" s="2" t="s">
        <v>8</v>
      </c>
      <c r="G833" s="3">
        <v>62.57</v>
      </c>
      <c r="H833" s="5">
        <v>4</v>
      </c>
      <c r="I833" s="3">
        <v>12.51</v>
      </c>
      <c r="J833" s="3">
        <v>262.79000000000002</v>
      </c>
      <c r="K833" s="1">
        <v>43521</v>
      </c>
      <c r="L833" s="5">
        <f>YEAR(sales[[#This Row],[date]])</f>
        <v>2019</v>
      </c>
      <c r="M833" s="5" t="str">
        <f>TEXT(sales[[#This Row],[date]], "MMM")</f>
        <v>Feb</v>
      </c>
      <c r="N833" s="5" t="str">
        <f>TEXT(sales[[#This Row],[date]], "ddd")</f>
        <v>Mon</v>
      </c>
      <c r="O833" s="6">
        <v>0.77569444444444446</v>
      </c>
      <c r="P833" s="2" t="s">
        <v>15</v>
      </c>
      <c r="Q833" s="3">
        <v>250.28</v>
      </c>
      <c r="R833" s="7">
        <v>4.7600000000000003E-2</v>
      </c>
      <c r="S833" s="3">
        <v>12.51</v>
      </c>
      <c r="T833" s="4">
        <v>9.5</v>
      </c>
      <c r="U833" s="3">
        <f>sales[[#This Row],[total]]-sales[[#This Row],[cogs]]</f>
        <v>12.510000000000019</v>
      </c>
    </row>
    <row r="834" spans="1:21" x14ac:dyDescent="0.3">
      <c r="A834" s="2" t="s">
        <v>854</v>
      </c>
      <c r="B834" s="2" t="s">
        <v>28</v>
      </c>
      <c r="C834" s="2" t="s">
        <v>29</v>
      </c>
      <c r="D834" s="2" t="s">
        <v>6</v>
      </c>
      <c r="E834" s="2" t="s">
        <v>7</v>
      </c>
      <c r="F834" s="2" t="s">
        <v>22</v>
      </c>
      <c r="G834" s="3">
        <v>11.85</v>
      </c>
      <c r="H834" s="5">
        <v>8</v>
      </c>
      <c r="I834" s="3">
        <v>4.74</v>
      </c>
      <c r="J834" s="3">
        <v>99.54</v>
      </c>
      <c r="K834" s="1">
        <v>43474</v>
      </c>
      <c r="L834" s="5">
        <f>YEAR(sales[[#This Row],[date]])</f>
        <v>2019</v>
      </c>
      <c r="M834" s="5" t="str">
        <f>TEXT(sales[[#This Row],[date]], "MMM")</f>
        <v>Jan</v>
      </c>
      <c r="N834" s="5" t="str">
        <f>TEXT(sales[[#This Row],[date]], "ddd")</f>
        <v>Wed</v>
      </c>
      <c r="O834" s="6">
        <v>0.69027777777777777</v>
      </c>
      <c r="P834" s="2" t="s">
        <v>15</v>
      </c>
      <c r="Q834" s="3">
        <v>94.8</v>
      </c>
      <c r="R834" s="7">
        <v>4.7600000000000003E-2</v>
      </c>
      <c r="S834" s="3">
        <v>4.74</v>
      </c>
      <c r="T834" s="4">
        <v>4.0999999999999996</v>
      </c>
      <c r="U834" s="3">
        <f>sales[[#This Row],[total]]-sales[[#This Row],[cogs]]</f>
        <v>4.7400000000000091</v>
      </c>
    </row>
    <row r="835" spans="1:21" x14ac:dyDescent="0.3">
      <c r="A835" s="2" t="s">
        <v>855</v>
      </c>
      <c r="B835" s="2" t="s">
        <v>4</v>
      </c>
      <c r="C835" s="2" t="s">
        <v>5</v>
      </c>
      <c r="D835" s="2" t="s">
        <v>6</v>
      </c>
      <c r="E835" s="2" t="s">
        <v>17</v>
      </c>
      <c r="F835" s="2" t="s">
        <v>8</v>
      </c>
      <c r="G835" s="3">
        <v>91.3</v>
      </c>
      <c r="H835" s="5">
        <v>1</v>
      </c>
      <c r="I835" s="3">
        <v>4.57</v>
      </c>
      <c r="J835" s="3">
        <v>95.87</v>
      </c>
      <c r="K835" s="1">
        <v>43510</v>
      </c>
      <c r="L835" s="5">
        <f>YEAR(sales[[#This Row],[date]])</f>
        <v>2019</v>
      </c>
      <c r="M835" s="5" t="str">
        <f>TEXT(sales[[#This Row],[date]], "MMM")</f>
        <v>Feb</v>
      </c>
      <c r="N835" s="5" t="str">
        <f>TEXT(sales[[#This Row],[date]], "ddd")</f>
        <v>Thu</v>
      </c>
      <c r="O835" s="6">
        <v>0.61250000000000004</v>
      </c>
      <c r="P835" s="2" t="s">
        <v>9</v>
      </c>
      <c r="Q835" s="3">
        <v>91.3</v>
      </c>
      <c r="R835" s="7">
        <v>4.7600000000000003E-2</v>
      </c>
      <c r="S835" s="3">
        <v>4.57</v>
      </c>
      <c r="T835" s="4">
        <v>9.1999999999999993</v>
      </c>
      <c r="U835" s="3">
        <f>sales[[#This Row],[total]]-sales[[#This Row],[cogs]]</f>
        <v>4.5700000000000074</v>
      </c>
    </row>
    <row r="836" spans="1:21" x14ac:dyDescent="0.3">
      <c r="A836" s="2" t="s">
        <v>856</v>
      </c>
      <c r="B836" s="2" t="s">
        <v>28</v>
      </c>
      <c r="C836" s="2" t="s">
        <v>29</v>
      </c>
      <c r="D836" s="2" t="s">
        <v>6</v>
      </c>
      <c r="E836" s="2" t="s">
        <v>7</v>
      </c>
      <c r="F836" s="2" t="s">
        <v>18</v>
      </c>
      <c r="G836" s="3">
        <v>40.729999999999997</v>
      </c>
      <c r="H836" s="5">
        <v>7</v>
      </c>
      <c r="I836" s="3">
        <v>14.26</v>
      </c>
      <c r="J836" s="3">
        <v>299.37</v>
      </c>
      <c r="K836" s="1">
        <v>43536</v>
      </c>
      <c r="L836" s="5">
        <f>YEAR(sales[[#This Row],[date]])</f>
        <v>2019</v>
      </c>
      <c r="M836" s="5" t="str">
        <f>TEXT(sales[[#This Row],[date]], "MMM")</f>
        <v>Mar</v>
      </c>
      <c r="N836" s="5" t="str">
        <f>TEXT(sales[[#This Row],[date]], "ddd")</f>
        <v>Tue</v>
      </c>
      <c r="O836" s="6">
        <v>0.45902777777777776</v>
      </c>
      <c r="P836" s="2" t="s">
        <v>9</v>
      </c>
      <c r="Q836" s="3">
        <v>285.11</v>
      </c>
      <c r="R836" s="7">
        <v>4.7600000000000003E-2</v>
      </c>
      <c r="S836" s="3">
        <v>14.26</v>
      </c>
      <c r="T836" s="4">
        <v>5.4</v>
      </c>
      <c r="U836" s="3">
        <f>sales[[#This Row],[total]]-sales[[#This Row],[cogs]]</f>
        <v>14.259999999999991</v>
      </c>
    </row>
    <row r="837" spans="1:21" x14ac:dyDescent="0.3">
      <c r="A837" s="2" t="s">
        <v>857</v>
      </c>
      <c r="B837" s="2" t="s">
        <v>4</v>
      </c>
      <c r="C837" s="2" t="s">
        <v>5</v>
      </c>
      <c r="D837" s="2" t="s">
        <v>13</v>
      </c>
      <c r="E837" s="2" t="s">
        <v>17</v>
      </c>
      <c r="F837" s="2" t="s">
        <v>32</v>
      </c>
      <c r="G837" s="3">
        <v>52.38</v>
      </c>
      <c r="H837" s="5">
        <v>1</v>
      </c>
      <c r="I837" s="3">
        <v>2.62</v>
      </c>
      <c r="J837" s="3">
        <v>55</v>
      </c>
      <c r="K837" s="1">
        <v>43550</v>
      </c>
      <c r="L837" s="5">
        <f>YEAR(sales[[#This Row],[date]])</f>
        <v>2019</v>
      </c>
      <c r="M837" s="5" t="str">
        <f>TEXT(sales[[#This Row],[date]], "MMM")</f>
        <v>Mar</v>
      </c>
      <c r="N837" s="5" t="str">
        <f>TEXT(sales[[#This Row],[date]], "ddd")</f>
        <v>Tue</v>
      </c>
      <c r="O837" s="6">
        <v>0.82222222222222219</v>
      </c>
      <c r="P837" s="2" t="s">
        <v>15</v>
      </c>
      <c r="Q837" s="3">
        <v>52.38</v>
      </c>
      <c r="R837" s="7">
        <v>4.7600000000000003E-2</v>
      </c>
      <c r="S837" s="3">
        <v>2.62</v>
      </c>
      <c r="T837" s="4">
        <v>5.8</v>
      </c>
      <c r="U837" s="3">
        <f>sales[[#This Row],[total]]-sales[[#This Row],[cogs]]</f>
        <v>2.6199999999999974</v>
      </c>
    </row>
    <row r="838" spans="1:21" x14ac:dyDescent="0.3">
      <c r="A838" s="2" t="s">
        <v>858</v>
      </c>
      <c r="B838" s="2" t="s">
        <v>4</v>
      </c>
      <c r="C838" s="2" t="s">
        <v>5</v>
      </c>
      <c r="D838" s="2" t="s">
        <v>6</v>
      </c>
      <c r="E838" s="2" t="s">
        <v>17</v>
      </c>
      <c r="F838" s="2" t="s">
        <v>32</v>
      </c>
      <c r="G838" s="3">
        <v>38.54</v>
      </c>
      <c r="H838" s="5">
        <v>5</v>
      </c>
      <c r="I838" s="3">
        <v>9.64</v>
      </c>
      <c r="J838" s="3">
        <v>202.34</v>
      </c>
      <c r="K838" s="1">
        <v>43474</v>
      </c>
      <c r="L838" s="5">
        <f>YEAR(sales[[#This Row],[date]])</f>
        <v>2019</v>
      </c>
      <c r="M838" s="5" t="str">
        <f>TEXT(sales[[#This Row],[date]], "MMM")</f>
        <v>Jan</v>
      </c>
      <c r="N838" s="5" t="str">
        <f>TEXT(sales[[#This Row],[date]], "ddd")</f>
        <v>Wed</v>
      </c>
      <c r="O838" s="6">
        <v>0.56527777777777777</v>
      </c>
      <c r="P838" s="2" t="s">
        <v>9</v>
      </c>
      <c r="Q838" s="3">
        <v>192.7</v>
      </c>
      <c r="R838" s="7">
        <v>4.7600000000000003E-2</v>
      </c>
      <c r="S838" s="3">
        <v>9.64</v>
      </c>
      <c r="T838" s="4">
        <v>5.6</v>
      </c>
      <c r="U838" s="3">
        <f>sales[[#This Row],[total]]-sales[[#This Row],[cogs]]</f>
        <v>9.6400000000000148</v>
      </c>
    </row>
    <row r="839" spans="1:21" x14ac:dyDescent="0.3">
      <c r="A839" s="2" t="s">
        <v>859</v>
      </c>
      <c r="B839" s="2" t="s">
        <v>28</v>
      </c>
      <c r="C839" s="2" t="s">
        <v>29</v>
      </c>
      <c r="D839" s="2" t="s">
        <v>13</v>
      </c>
      <c r="E839" s="2" t="s">
        <v>17</v>
      </c>
      <c r="F839" s="2" t="s">
        <v>22</v>
      </c>
      <c r="G839" s="3">
        <v>44.63</v>
      </c>
      <c r="H839" s="5">
        <v>6</v>
      </c>
      <c r="I839" s="3">
        <v>13.39</v>
      </c>
      <c r="J839" s="3">
        <v>281.17</v>
      </c>
      <c r="K839" s="1">
        <v>43467</v>
      </c>
      <c r="L839" s="5">
        <f>YEAR(sales[[#This Row],[date]])</f>
        <v>2019</v>
      </c>
      <c r="M839" s="5" t="str">
        <f>TEXT(sales[[#This Row],[date]], "MMM")</f>
        <v>Jan</v>
      </c>
      <c r="N839" s="5" t="str">
        <f>TEXT(sales[[#This Row],[date]], "ddd")</f>
        <v>Wed</v>
      </c>
      <c r="O839" s="6">
        <v>0.83888888888888891</v>
      </c>
      <c r="P839" s="2" t="s">
        <v>19</v>
      </c>
      <c r="Q839" s="3">
        <v>267.77999999999997</v>
      </c>
      <c r="R839" s="7">
        <v>4.7600000000000003E-2</v>
      </c>
      <c r="S839" s="3">
        <v>13.39</v>
      </c>
      <c r="T839" s="4">
        <v>5.0999999999999996</v>
      </c>
      <c r="U839" s="3">
        <f>sales[[#This Row],[total]]-sales[[#This Row],[cogs]]</f>
        <v>13.390000000000043</v>
      </c>
    </row>
    <row r="840" spans="1:21" x14ac:dyDescent="0.3">
      <c r="A840" s="2" t="s">
        <v>860</v>
      </c>
      <c r="B840" s="2" t="s">
        <v>11</v>
      </c>
      <c r="C840" s="2" t="s">
        <v>12</v>
      </c>
      <c r="D840" s="2" t="s">
        <v>13</v>
      </c>
      <c r="E840" s="2" t="s">
        <v>17</v>
      </c>
      <c r="F840" s="2" t="s">
        <v>14</v>
      </c>
      <c r="G840" s="3">
        <v>55.87</v>
      </c>
      <c r="H840" s="5">
        <v>10</v>
      </c>
      <c r="I840" s="3">
        <v>27.94</v>
      </c>
      <c r="J840" s="3">
        <v>586.64</v>
      </c>
      <c r="K840" s="1">
        <v>43480</v>
      </c>
      <c r="L840" s="5">
        <f>YEAR(sales[[#This Row],[date]])</f>
        <v>2019</v>
      </c>
      <c r="M840" s="5" t="str">
        <f>TEXT(sales[[#This Row],[date]], "MMM")</f>
        <v>Jan</v>
      </c>
      <c r="N840" s="5" t="str">
        <f>TEXT(sales[[#This Row],[date]], "ddd")</f>
        <v>Tue</v>
      </c>
      <c r="O840" s="6">
        <v>0.62569444444444444</v>
      </c>
      <c r="P840" s="2" t="s">
        <v>15</v>
      </c>
      <c r="Q840" s="3">
        <v>558.70000000000005</v>
      </c>
      <c r="R840" s="7">
        <v>4.7600000000000003E-2</v>
      </c>
      <c r="S840" s="3">
        <v>27.94</v>
      </c>
      <c r="T840" s="4">
        <v>5.8</v>
      </c>
      <c r="U840" s="3">
        <f>sales[[#This Row],[total]]-sales[[#This Row],[cogs]]</f>
        <v>27.939999999999941</v>
      </c>
    </row>
    <row r="841" spans="1:21" x14ac:dyDescent="0.3">
      <c r="A841" s="2" t="s">
        <v>861</v>
      </c>
      <c r="B841" s="2" t="s">
        <v>11</v>
      </c>
      <c r="C841" s="2" t="s">
        <v>12</v>
      </c>
      <c r="D841" s="2" t="s">
        <v>6</v>
      </c>
      <c r="E841" s="2" t="s">
        <v>7</v>
      </c>
      <c r="F841" s="2" t="s">
        <v>22</v>
      </c>
      <c r="G841" s="3">
        <v>29.22</v>
      </c>
      <c r="H841" s="5">
        <v>6</v>
      </c>
      <c r="I841" s="3">
        <v>8.77</v>
      </c>
      <c r="J841" s="3">
        <v>184.09</v>
      </c>
      <c r="K841" s="1">
        <v>43466</v>
      </c>
      <c r="L841" s="5">
        <f>YEAR(sales[[#This Row],[date]])</f>
        <v>2019</v>
      </c>
      <c r="M841" s="5" t="str">
        <f>TEXT(sales[[#This Row],[date]], "MMM")</f>
        <v>Jan</v>
      </c>
      <c r="N841" s="5" t="str">
        <f>TEXT(sales[[#This Row],[date]], "ddd")</f>
        <v>Tue</v>
      </c>
      <c r="O841" s="6">
        <v>0.4861111111111111</v>
      </c>
      <c r="P841" s="2" t="s">
        <v>9</v>
      </c>
      <c r="Q841" s="3">
        <v>175.32</v>
      </c>
      <c r="R841" s="7">
        <v>4.7600000000000003E-2</v>
      </c>
      <c r="S841" s="3">
        <v>8.77</v>
      </c>
      <c r="T841" s="4">
        <v>5</v>
      </c>
      <c r="U841" s="3">
        <f>sales[[#This Row],[total]]-sales[[#This Row],[cogs]]</f>
        <v>8.7700000000000102</v>
      </c>
    </row>
    <row r="842" spans="1:21" x14ac:dyDescent="0.3">
      <c r="A842" s="2" t="s">
        <v>862</v>
      </c>
      <c r="B842" s="2" t="s">
        <v>4</v>
      </c>
      <c r="C842" s="2" t="s">
        <v>5</v>
      </c>
      <c r="D842" s="2" t="s">
        <v>13</v>
      </c>
      <c r="E842" s="2" t="s">
        <v>17</v>
      </c>
      <c r="F842" s="2" t="s">
        <v>32</v>
      </c>
      <c r="G842" s="3">
        <v>51.94</v>
      </c>
      <c r="H842" s="5">
        <v>3</v>
      </c>
      <c r="I842" s="3">
        <v>7.79</v>
      </c>
      <c r="J842" s="3">
        <v>163.61000000000001</v>
      </c>
      <c r="K842" s="1">
        <v>43511</v>
      </c>
      <c r="L842" s="5">
        <f>YEAR(sales[[#This Row],[date]])</f>
        <v>2019</v>
      </c>
      <c r="M842" s="5" t="str">
        <f>TEXT(sales[[#This Row],[date]], "MMM")</f>
        <v>Feb</v>
      </c>
      <c r="N842" s="5" t="str">
        <f>TEXT(sales[[#This Row],[date]], "ddd")</f>
        <v>Fri</v>
      </c>
      <c r="O842" s="6">
        <v>0.63958333333333328</v>
      </c>
      <c r="P842" s="2" t="s">
        <v>15</v>
      </c>
      <c r="Q842" s="3">
        <v>155.82</v>
      </c>
      <c r="R842" s="7">
        <v>4.7600000000000003E-2</v>
      </c>
      <c r="S842" s="3">
        <v>7.79</v>
      </c>
      <c r="T842" s="4">
        <v>7.9</v>
      </c>
      <c r="U842" s="3">
        <f>sales[[#This Row],[total]]-sales[[#This Row],[cogs]]</f>
        <v>7.7900000000000205</v>
      </c>
    </row>
    <row r="843" spans="1:21" x14ac:dyDescent="0.3">
      <c r="A843" s="2" t="s">
        <v>863</v>
      </c>
      <c r="B843" s="2" t="s">
        <v>28</v>
      </c>
      <c r="C843" s="2" t="s">
        <v>29</v>
      </c>
      <c r="D843" s="2" t="s">
        <v>13</v>
      </c>
      <c r="E843" s="2" t="s">
        <v>17</v>
      </c>
      <c r="F843" s="2" t="s">
        <v>14</v>
      </c>
      <c r="G843" s="3">
        <v>60.3</v>
      </c>
      <c r="H843" s="5">
        <v>1</v>
      </c>
      <c r="I843" s="3">
        <v>3.02</v>
      </c>
      <c r="J843" s="3">
        <v>63.32</v>
      </c>
      <c r="K843" s="1">
        <v>43524</v>
      </c>
      <c r="L843" s="5">
        <f>YEAR(sales[[#This Row],[date]])</f>
        <v>2019</v>
      </c>
      <c r="M843" s="5" t="str">
        <f>TEXT(sales[[#This Row],[date]], "MMM")</f>
        <v>Feb</v>
      </c>
      <c r="N843" s="5" t="str">
        <f>TEXT(sales[[#This Row],[date]], "ddd")</f>
        <v>Thu</v>
      </c>
      <c r="O843" s="6">
        <v>0.73472222222222228</v>
      </c>
      <c r="P843" s="2" t="s">
        <v>15</v>
      </c>
      <c r="Q843" s="3">
        <v>60.3</v>
      </c>
      <c r="R843" s="7">
        <v>4.7600000000000003E-2</v>
      </c>
      <c r="S843" s="3">
        <v>3.02</v>
      </c>
      <c r="T843" s="4">
        <v>6</v>
      </c>
      <c r="U843" s="3">
        <f>sales[[#This Row],[total]]-sales[[#This Row],[cogs]]</f>
        <v>3.0200000000000031</v>
      </c>
    </row>
    <row r="844" spans="1:21" x14ac:dyDescent="0.3">
      <c r="A844" s="2" t="s">
        <v>864</v>
      </c>
      <c r="B844" s="2" t="s">
        <v>4</v>
      </c>
      <c r="C844" s="2" t="s">
        <v>5</v>
      </c>
      <c r="D844" s="2" t="s">
        <v>6</v>
      </c>
      <c r="E844" s="2" t="s">
        <v>7</v>
      </c>
      <c r="F844" s="2" t="s">
        <v>22</v>
      </c>
      <c r="G844" s="3">
        <v>39.47</v>
      </c>
      <c r="H844" s="5">
        <v>2</v>
      </c>
      <c r="I844" s="3">
        <v>3.95</v>
      </c>
      <c r="J844" s="3">
        <v>82.89</v>
      </c>
      <c r="K844" s="1">
        <v>43526</v>
      </c>
      <c r="L844" s="5">
        <f>YEAR(sales[[#This Row],[date]])</f>
        <v>2019</v>
      </c>
      <c r="M844" s="5" t="str">
        <f>TEXT(sales[[#This Row],[date]], "MMM")</f>
        <v>Mar</v>
      </c>
      <c r="N844" s="5" t="str">
        <f>TEXT(sales[[#This Row],[date]], "ddd")</f>
        <v>Sat</v>
      </c>
      <c r="O844" s="6">
        <v>0.67777777777777781</v>
      </c>
      <c r="P844" s="2" t="s">
        <v>19</v>
      </c>
      <c r="Q844" s="3">
        <v>78.94</v>
      </c>
      <c r="R844" s="7">
        <v>4.7600000000000003E-2</v>
      </c>
      <c r="S844" s="3">
        <v>3.95</v>
      </c>
      <c r="T844" s="4">
        <v>5</v>
      </c>
      <c r="U844" s="3">
        <f>sales[[#This Row],[total]]-sales[[#This Row],[cogs]]</f>
        <v>3.9500000000000028</v>
      </c>
    </row>
    <row r="845" spans="1:21" x14ac:dyDescent="0.3">
      <c r="A845" s="2" t="s">
        <v>865</v>
      </c>
      <c r="B845" s="2" t="s">
        <v>11</v>
      </c>
      <c r="C845" s="2" t="s">
        <v>12</v>
      </c>
      <c r="D845" s="2" t="s">
        <v>6</v>
      </c>
      <c r="E845" s="2" t="s">
        <v>7</v>
      </c>
      <c r="F845" s="2" t="s">
        <v>30</v>
      </c>
      <c r="G845" s="3">
        <v>14.87</v>
      </c>
      <c r="H845" s="5">
        <v>2</v>
      </c>
      <c r="I845" s="3">
        <v>1.49</v>
      </c>
      <c r="J845" s="3">
        <v>31.23</v>
      </c>
      <c r="K845" s="1">
        <v>43509</v>
      </c>
      <c r="L845" s="5">
        <f>YEAR(sales[[#This Row],[date]])</f>
        <v>2019</v>
      </c>
      <c r="M845" s="5" t="str">
        <f>TEXT(sales[[#This Row],[date]], "MMM")</f>
        <v>Feb</v>
      </c>
      <c r="N845" s="5" t="str">
        <f>TEXT(sales[[#This Row],[date]], "ddd")</f>
        <v>Wed</v>
      </c>
      <c r="O845" s="6">
        <v>0.76041666666666663</v>
      </c>
      <c r="P845" s="2" t="s">
        <v>19</v>
      </c>
      <c r="Q845" s="3">
        <v>29.74</v>
      </c>
      <c r="R845" s="7">
        <v>4.7600000000000003E-2</v>
      </c>
      <c r="S845" s="3">
        <v>1.49</v>
      </c>
      <c r="T845" s="4">
        <v>8.9</v>
      </c>
      <c r="U845" s="3">
        <f>sales[[#This Row],[total]]-sales[[#This Row],[cogs]]</f>
        <v>1.490000000000002</v>
      </c>
    </row>
    <row r="846" spans="1:21" x14ac:dyDescent="0.3">
      <c r="A846" s="2" t="s">
        <v>866</v>
      </c>
      <c r="B846" s="2" t="s">
        <v>4</v>
      </c>
      <c r="C846" s="2" t="s">
        <v>5</v>
      </c>
      <c r="D846" s="2" t="s">
        <v>13</v>
      </c>
      <c r="E846" s="2" t="s">
        <v>17</v>
      </c>
      <c r="F846" s="2" t="s">
        <v>32</v>
      </c>
      <c r="G846" s="3">
        <v>21.32</v>
      </c>
      <c r="H846" s="5">
        <v>1</v>
      </c>
      <c r="I846" s="3">
        <v>1.07</v>
      </c>
      <c r="J846" s="3">
        <v>22.39</v>
      </c>
      <c r="K846" s="1">
        <v>43491</v>
      </c>
      <c r="L846" s="5">
        <f>YEAR(sales[[#This Row],[date]])</f>
        <v>2019</v>
      </c>
      <c r="M846" s="5" t="str">
        <f>TEXT(sales[[#This Row],[date]], "MMM")</f>
        <v>Jan</v>
      </c>
      <c r="N846" s="5" t="str">
        <f>TEXT(sales[[#This Row],[date]], "ddd")</f>
        <v>Sat</v>
      </c>
      <c r="O846" s="6">
        <v>0.52986111111111112</v>
      </c>
      <c r="P846" s="2" t="s">
        <v>15</v>
      </c>
      <c r="Q846" s="3">
        <v>21.32</v>
      </c>
      <c r="R846" s="7">
        <v>4.7600000000000003E-2</v>
      </c>
      <c r="S846" s="3">
        <v>1.07</v>
      </c>
      <c r="T846" s="4">
        <v>5.9</v>
      </c>
      <c r="U846" s="3">
        <f>sales[[#This Row],[total]]-sales[[#This Row],[cogs]]</f>
        <v>1.0700000000000003</v>
      </c>
    </row>
    <row r="847" spans="1:21" x14ac:dyDescent="0.3">
      <c r="A847" s="2" t="s">
        <v>867</v>
      </c>
      <c r="B847" s="2" t="s">
        <v>4</v>
      </c>
      <c r="C847" s="2" t="s">
        <v>5</v>
      </c>
      <c r="D847" s="2" t="s">
        <v>6</v>
      </c>
      <c r="E847" s="2" t="s">
        <v>17</v>
      </c>
      <c r="F847" s="2" t="s">
        <v>14</v>
      </c>
      <c r="G847" s="3">
        <v>93.78</v>
      </c>
      <c r="H847" s="5">
        <v>3</v>
      </c>
      <c r="I847" s="3">
        <v>14.07</v>
      </c>
      <c r="J847" s="3">
        <v>295.41000000000003</v>
      </c>
      <c r="K847" s="1">
        <v>43495</v>
      </c>
      <c r="L847" s="5">
        <f>YEAR(sales[[#This Row],[date]])</f>
        <v>2019</v>
      </c>
      <c r="M847" s="5" t="str">
        <f>TEXT(sales[[#This Row],[date]], "MMM")</f>
        <v>Jan</v>
      </c>
      <c r="N847" s="5" t="str">
        <f>TEXT(sales[[#This Row],[date]], "ddd")</f>
        <v>Wed</v>
      </c>
      <c r="O847" s="6">
        <v>0.48055555555555557</v>
      </c>
      <c r="P847" s="2" t="s">
        <v>19</v>
      </c>
      <c r="Q847" s="3">
        <v>281.33999999999997</v>
      </c>
      <c r="R847" s="7">
        <v>4.7600000000000003E-2</v>
      </c>
      <c r="S847" s="3">
        <v>14.07</v>
      </c>
      <c r="T847" s="4">
        <v>5.9</v>
      </c>
      <c r="U847" s="3">
        <f>sales[[#This Row],[total]]-sales[[#This Row],[cogs]]</f>
        <v>14.07000000000005</v>
      </c>
    </row>
    <row r="848" spans="1:21" x14ac:dyDescent="0.3">
      <c r="A848" s="2" t="s">
        <v>868</v>
      </c>
      <c r="B848" s="2" t="s">
        <v>4</v>
      </c>
      <c r="C848" s="2" t="s">
        <v>5</v>
      </c>
      <c r="D848" s="2" t="s">
        <v>6</v>
      </c>
      <c r="E848" s="2" t="s">
        <v>17</v>
      </c>
      <c r="F848" s="2" t="s">
        <v>14</v>
      </c>
      <c r="G848" s="3">
        <v>73.260000000000005</v>
      </c>
      <c r="H848" s="5">
        <v>1</v>
      </c>
      <c r="I848" s="3">
        <v>3.66</v>
      </c>
      <c r="J848" s="3">
        <v>76.92</v>
      </c>
      <c r="K848" s="1">
        <v>43492</v>
      </c>
      <c r="L848" s="5">
        <f>YEAR(sales[[#This Row],[date]])</f>
        <v>2019</v>
      </c>
      <c r="M848" s="5" t="str">
        <f>TEXT(sales[[#This Row],[date]], "MMM")</f>
        <v>Jan</v>
      </c>
      <c r="N848" s="5" t="str">
        <f>TEXT(sales[[#This Row],[date]], "ddd")</f>
        <v>Sun</v>
      </c>
      <c r="O848" s="6">
        <v>0.75555555555555554</v>
      </c>
      <c r="P848" s="2" t="s">
        <v>9</v>
      </c>
      <c r="Q848" s="3">
        <v>73.260000000000005</v>
      </c>
      <c r="R848" s="7">
        <v>4.7600000000000003E-2</v>
      </c>
      <c r="S848" s="3">
        <v>3.66</v>
      </c>
      <c r="T848" s="4">
        <v>9.6999999999999993</v>
      </c>
      <c r="U848" s="3">
        <f>sales[[#This Row],[total]]-sales[[#This Row],[cogs]]</f>
        <v>3.6599999999999966</v>
      </c>
    </row>
    <row r="849" spans="1:21" x14ac:dyDescent="0.3">
      <c r="A849" s="2" t="s">
        <v>869</v>
      </c>
      <c r="B849" s="2" t="s">
        <v>11</v>
      </c>
      <c r="C849" s="2" t="s">
        <v>12</v>
      </c>
      <c r="D849" s="2" t="s">
        <v>13</v>
      </c>
      <c r="E849" s="2" t="s">
        <v>7</v>
      </c>
      <c r="F849" s="2" t="s">
        <v>22</v>
      </c>
      <c r="G849" s="3">
        <v>22.38</v>
      </c>
      <c r="H849" s="5">
        <v>1</v>
      </c>
      <c r="I849" s="3">
        <v>1.1200000000000001</v>
      </c>
      <c r="J849" s="3">
        <v>23.5</v>
      </c>
      <c r="K849" s="1">
        <v>43495</v>
      </c>
      <c r="L849" s="5">
        <f>YEAR(sales[[#This Row],[date]])</f>
        <v>2019</v>
      </c>
      <c r="M849" s="5" t="str">
        <f>TEXT(sales[[#This Row],[date]], "MMM")</f>
        <v>Jan</v>
      </c>
      <c r="N849" s="5" t="str">
        <f>TEXT(sales[[#This Row],[date]], "ddd")</f>
        <v>Wed</v>
      </c>
      <c r="O849" s="6">
        <v>0.71388888888888891</v>
      </c>
      <c r="P849" s="2" t="s">
        <v>19</v>
      </c>
      <c r="Q849" s="3">
        <v>22.38</v>
      </c>
      <c r="R849" s="7">
        <v>4.7600000000000003E-2</v>
      </c>
      <c r="S849" s="3">
        <v>1.1200000000000001</v>
      </c>
      <c r="T849" s="4">
        <v>8.6</v>
      </c>
      <c r="U849" s="3">
        <f>sales[[#This Row],[total]]-sales[[#This Row],[cogs]]</f>
        <v>1.120000000000001</v>
      </c>
    </row>
    <row r="850" spans="1:21" x14ac:dyDescent="0.3">
      <c r="A850" s="2" t="s">
        <v>870</v>
      </c>
      <c r="B850" s="2" t="s">
        <v>11</v>
      </c>
      <c r="C850" s="2" t="s">
        <v>12</v>
      </c>
      <c r="D850" s="2" t="s">
        <v>6</v>
      </c>
      <c r="E850" s="2" t="s">
        <v>7</v>
      </c>
      <c r="F850" s="2" t="s">
        <v>30</v>
      </c>
      <c r="G850" s="3">
        <v>72.88</v>
      </c>
      <c r="H850" s="5">
        <v>9</v>
      </c>
      <c r="I850" s="3">
        <v>32.799999999999997</v>
      </c>
      <c r="J850" s="3">
        <v>688.72</v>
      </c>
      <c r="K850" s="1">
        <v>43473</v>
      </c>
      <c r="L850" s="5">
        <f>YEAR(sales[[#This Row],[date]])</f>
        <v>2019</v>
      </c>
      <c r="M850" s="5" t="str">
        <f>TEXT(sales[[#This Row],[date]], "MMM")</f>
        <v>Jan</v>
      </c>
      <c r="N850" s="5" t="str">
        <f>TEXT(sales[[#This Row],[date]], "ddd")</f>
        <v>Tue</v>
      </c>
      <c r="O850" s="6">
        <v>0.81805555555555554</v>
      </c>
      <c r="P850" s="2" t="s">
        <v>15</v>
      </c>
      <c r="Q850" s="3">
        <v>655.92</v>
      </c>
      <c r="R850" s="7">
        <v>4.7600000000000003E-2</v>
      </c>
      <c r="S850" s="3">
        <v>32.799999999999997</v>
      </c>
      <c r="T850" s="4">
        <v>4</v>
      </c>
      <c r="U850" s="3">
        <f>sales[[#This Row],[total]]-sales[[#This Row],[cogs]]</f>
        <v>32.800000000000068</v>
      </c>
    </row>
    <row r="851" spans="1:21" x14ac:dyDescent="0.3">
      <c r="A851" s="2" t="s">
        <v>871</v>
      </c>
      <c r="B851" s="2" t="s">
        <v>4</v>
      </c>
      <c r="C851" s="2" t="s">
        <v>5</v>
      </c>
      <c r="D851" s="2" t="s">
        <v>13</v>
      </c>
      <c r="E851" s="2" t="s">
        <v>7</v>
      </c>
      <c r="F851" s="2" t="s">
        <v>32</v>
      </c>
      <c r="G851" s="3">
        <v>99.1</v>
      </c>
      <c r="H851" s="5">
        <v>6</v>
      </c>
      <c r="I851" s="3">
        <v>29.73</v>
      </c>
      <c r="J851" s="3">
        <v>624.33000000000004</v>
      </c>
      <c r="K851" s="1">
        <v>43484</v>
      </c>
      <c r="L851" s="5">
        <f>YEAR(sales[[#This Row],[date]])</f>
        <v>2019</v>
      </c>
      <c r="M851" s="5" t="str">
        <f>TEXT(sales[[#This Row],[date]], "MMM")</f>
        <v>Jan</v>
      </c>
      <c r="N851" s="5" t="str">
        <f>TEXT(sales[[#This Row],[date]], "ddd")</f>
        <v>Sat</v>
      </c>
      <c r="O851" s="6">
        <v>0.5493055555555556</v>
      </c>
      <c r="P851" s="2" t="s">
        <v>15</v>
      </c>
      <c r="Q851" s="3">
        <v>594.6</v>
      </c>
      <c r="R851" s="7">
        <v>4.7600000000000003E-2</v>
      </c>
      <c r="S851" s="3">
        <v>29.73</v>
      </c>
      <c r="T851" s="4">
        <v>4.2</v>
      </c>
      <c r="U851" s="3">
        <f>sales[[#This Row],[total]]-sales[[#This Row],[cogs]]</f>
        <v>29.730000000000018</v>
      </c>
    </row>
    <row r="852" spans="1:21" x14ac:dyDescent="0.3">
      <c r="A852" s="2" t="s">
        <v>872</v>
      </c>
      <c r="B852" s="2" t="s">
        <v>4</v>
      </c>
      <c r="C852" s="2" t="s">
        <v>5</v>
      </c>
      <c r="D852" s="2" t="s">
        <v>13</v>
      </c>
      <c r="E852" s="2" t="s">
        <v>17</v>
      </c>
      <c r="F852" s="2" t="s">
        <v>32</v>
      </c>
      <c r="G852" s="3">
        <v>74.099999999999994</v>
      </c>
      <c r="H852" s="5">
        <v>1</v>
      </c>
      <c r="I852" s="3">
        <v>3.71</v>
      </c>
      <c r="J852" s="3">
        <v>77.81</v>
      </c>
      <c r="K852" s="1">
        <v>43490</v>
      </c>
      <c r="L852" s="5">
        <f>YEAR(sales[[#This Row],[date]])</f>
        <v>2019</v>
      </c>
      <c r="M852" s="5" t="str">
        <f>TEXT(sales[[#This Row],[date]], "MMM")</f>
        <v>Jan</v>
      </c>
      <c r="N852" s="5" t="str">
        <f>TEXT(sales[[#This Row],[date]], "ddd")</f>
        <v>Fri</v>
      </c>
      <c r="O852" s="6">
        <v>0.46180555555555558</v>
      </c>
      <c r="P852" s="2" t="s">
        <v>15</v>
      </c>
      <c r="Q852" s="3">
        <v>74.099999999999994</v>
      </c>
      <c r="R852" s="7">
        <v>4.7600000000000003E-2</v>
      </c>
      <c r="S852" s="3">
        <v>3.71</v>
      </c>
      <c r="T852" s="4">
        <v>9.1999999999999993</v>
      </c>
      <c r="U852" s="3">
        <f>sales[[#This Row],[total]]-sales[[#This Row],[cogs]]</f>
        <v>3.710000000000008</v>
      </c>
    </row>
    <row r="853" spans="1:21" x14ac:dyDescent="0.3">
      <c r="A853" s="2" t="s">
        <v>873</v>
      </c>
      <c r="B853" s="2" t="s">
        <v>4</v>
      </c>
      <c r="C853" s="2" t="s">
        <v>5</v>
      </c>
      <c r="D853" s="2" t="s">
        <v>13</v>
      </c>
      <c r="E853" s="2" t="s">
        <v>7</v>
      </c>
      <c r="F853" s="2" t="s">
        <v>32</v>
      </c>
      <c r="G853" s="3">
        <v>98.48</v>
      </c>
      <c r="H853" s="5">
        <v>2</v>
      </c>
      <c r="I853" s="3">
        <v>9.85</v>
      </c>
      <c r="J853" s="3">
        <v>206.81</v>
      </c>
      <c r="K853" s="1">
        <v>43515</v>
      </c>
      <c r="L853" s="5">
        <f>YEAR(sales[[#This Row],[date]])</f>
        <v>2019</v>
      </c>
      <c r="M853" s="5" t="str">
        <f>TEXT(sales[[#This Row],[date]], "MMM")</f>
        <v>Feb</v>
      </c>
      <c r="N853" s="5" t="str">
        <f>TEXT(sales[[#This Row],[date]], "ddd")</f>
        <v>Tue</v>
      </c>
      <c r="O853" s="6">
        <v>0.42499999999999999</v>
      </c>
      <c r="P853" s="2" t="s">
        <v>9</v>
      </c>
      <c r="Q853" s="3">
        <v>196.96</v>
      </c>
      <c r="R853" s="7">
        <v>4.7600000000000003E-2</v>
      </c>
      <c r="S853" s="3">
        <v>9.85</v>
      </c>
      <c r="T853" s="4">
        <v>9.1999999999999993</v>
      </c>
      <c r="U853" s="3">
        <f>sales[[#This Row],[total]]-sales[[#This Row],[cogs]]</f>
        <v>9.8499999999999943</v>
      </c>
    </row>
    <row r="854" spans="1:21" x14ac:dyDescent="0.3">
      <c r="A854" s="2" t="s">
        <v>874</v>
      </c>
      <c r="B854" s="2" t="s">
        <v>11</v>
      </c>
      <c r="C854" s="2" t="s">
        <v>12</v>
      </c>
      <c r="D854" s="2" t="s">
        <v>13</v>
      </c>
      <c r="E854" s="2" t="s">
        <v>17</v>
      </c>
      <c r="F854" s="2" t="s">
        <v>8</v>
      </c>
      <c r="G854" s="3">
        <v>53.19</v>
      </c>
      <c r="H854" s="5">
        <v>7</v>
      </c>
      <c r="I854" s="3">
        <v>18.62</v>
      </c>
      <c r="J854" s="3">
        <v>390.95</v>
      </c>
      <c r="K854" s="1">
        <v>43479</v>
      </c>
      <c r="L854" s="5">
        <f>YEAR(sales[[#This Row],[date]])</f>
        <v>2019</v>
      </c>
      <c r="M854" s="5" t="str">
        <f>TEXT(sales[[#This Row],[date]], "MMM")</f>
        <v>Jan</v>
      </c>
      <c r="N854" s="5" t="str">
        <f>TEXT(sales[[#This Row],[date]], "ddd")</f>
        <v>Mon</v>
      </c>
      <c r="O854" s="6">
        <v>0.65416666666666667</v>
      </c>
      <c r="P854" s="2" t="s">
        <v>9</v>
      </c>
      <c r="Q854" s="3">
        <v>372.33</v>
      </c>
      <c r="R854" s="7">
        <v>4.7600000000000003E-2</v>
      </c>
      <c r="S854" s="3">
        <v>18.62</v>
      </c>
      <c r="T854" s="4">
        <v>5</v>
      </c>
      <c r="U854" s="3">
        <f>sales[[#This Row],[total]]-sales[[#This Row],[cogs]]</f>
        <v>18.620000000000005</v>
      </c>
    </row>
    <row r="855" spans="1:21" x14ac:dyDescent="0.3">
      <c r="A855" s="2" t="s">
        <v>875</v>
      </c>
      <c r="B855" s="2" t="s">
        <v>28</v>
      </c>
      <c r="C855" s="2" t="s">
        <v>29</v>
      </c>
      <c r="D855" s="2" t="s">
        <v>13</v>
      </c>
      <c r="E855" s="2" t="s">
        <v>7</v>
      </c>
      <c r="F855" s="2" t="s">
        <v>14</v>
      </c>
      <c r="G855" s="3">
        <v>52.79</v>
      </c>
      <c r="H855" s="5">
        <v>10</v>
      </c>
      <c r="I855" s="3">
        <v>26.4</v>
      </c>
      <c r="J855" s="3">
        <v>554.29999999999995</v>
      </c>
      <c r="K855" s="1">
        <v>43521</v>
      </c>
      <c r="L855" s="5">
        <f>YEAR(sales[[#This Row],[date]])</f>
        <v>2019</v>
      </c>
      <c r="M855" s="5" t="str">
        <f>TEXT(sales[[#This Row],[date]], "MMM")</f>
        <v>Feb</v>
      </c>
      <c r="N855" s="5" t="str">
        <f>TEXT(sales[[#This Row],[date]], "ddd")</f>
        <v>Mon</v>
      </c>
      <c r="O855" s="6">
        <v>0.49861111111111112</v>
      </c>
      <c r="P855" s="2" t="s">
        <v>9</v>
      </c>
      <c r="Q855" s="3">
        <v>527.9</v>
      </c>
      <c r="R855" s="7">
        <v>4.7600000000000003E-2</v>
      </c>
      <c r="S855" s="3">
        <v>26.4</v>
      </c>
      <c r="T855" s="4">
        <v>10</v>
      </c>
      <c r="U855" s="3">
        <f>sales[[#This Row],[total]]-sales[[#This Row],[cogs]]</f>
        <v>26.399999999999977</v>
      </c>
    </row>
    <row r="856" spans="1:21" x14ac:dyDescent="0.3">
      <c r="A856" s="2" t="s">
        <v>876</v>
      </c>
      <c r="B856" s="2" t="s">
        <v>4</v>
      </c>
      <c r="C856" s="2" t="s">
        <v>5</v>
      </c>
      <c r="D856" s="2" t="s">
        <v>6</v>
      </c>
      <c r="E856" s="2" t="s">
        <v>7</v>
      </c>
      <c r="F856" s="2" t="s">
        <v>8</v>
      </c>
      <c r="G856" s="3">
        <v>95.95</v>
      </c>
      <c r="H856" s="5">
        <v>5</v>
      </c>
      <c r="I856" s="3">
        <v>23.99</v>
      </c>
      <c r="J856" s="3">
        <v>503.74</v>
      </c>
      <c r="K856" s="1">
        <v>43488</v>
      </c>
      <c r="L856" s="5">
        <f>YEAR(sales[[#This Row],[date]])</f>
        <v>2019</v>
      </c>
      <c r="M856" s="5" t="str">
        <f>TEXT(sales[[#This Row],[date]], "MMM")</f>
        <v>Jan</v>
      </c>
      <c r="N856" s="5" t="str">
        <f>TEXT(sales[[#This Row],[date]], "ddd")</f>
        <v>Wed</v>
      </c>
      <c r="O856" s="6">
        <v>0.59791666666666665</v>
      </c>
      <c r="P856" s="2" t="s">
        <v>9</v>
      </c>
      <c r="Q856" s="3">
        <v>479.75</v>
      </c>
      <c r="R856" s="7">
        <v>4.7600000000000003E-2</v>
      </c>
      <c r="S856" s="3">
        <v>23.99</v>
      </c>
      <c r="T856" s="4">
        <v>8.8000000000000007</v>
      </c>
      <c r="U856" s="3">
        <f>sales[[#This Row],[total]]-sales[[#This Row],[cogs]]</f>
        <v>23.990000000000009</v>
      </c>
    </row>
    <row r="857" spans="1:21" x14ac:dyDescent="0.3">
      <c r="A857" s="2" t="s">
        <v>877</v>
      </c>
      <c r="B857" s="2" t="s">
        <v>28</v>
      </c>
      <c r="C857" s="2" t="s">
        <v>29</v>
      </c>
      <c r="D857" s="2" t="s">
        <v>13</v>
      </c>
      <c r="E857" s="2" t="s">
        <v>7</v>
      </c>
      <c r="F857" s="2" t="s">
        <v>32</v>
      </c>
      <c r="G857" s="3">
        <v>36.51</v>
      </c>
      <c r="H857" s="5">
        <v>9</v>
      </c>
      <c r="I857" s="3">
        <v>16.43</v>
      </c>
      <c r="J857" s="3">
        <v>345.02</v>
      </c>
      <c r="K857" s="1">
        <v>43512</v>
      </c>
      <c r="L857" s="5">
        <f>YEAR(sales[[#This Row],[date]])</f>
        <v>2019</v>
      </c>
      <c r="M857" s="5" t="str">
        <f>TEXT(sales[[#This Row],[date]], "MMM")</f>
        <v>Feb</v>
      </c>
      <c r="N857" s="5" t="str">
        <f>TEXT(sales[[#This Row],[date]], "ddd")</f>
        <v>Sat</v>
      </c>
      <c r="O857" s="6">
        <v>0.45277777777777778</v>
      </c>
      <c r="P857" s="2" t="s">
        <v>15</v>
      </c>
      <c r="Q857" s="3">
        <v>328.59</v>
      </c>
      <c r="R857" s="7">
        <v>4.7600000000000003E-2</v>
      </c>
      <c r="S857" s="3">
        <v>16.43</v>
      </c>
      <c r="T857" s="4">
        <v>4.2</v>
      </c>
      <c r="U857" s="3">
        <f>sales[[#This Row],[total]]-sales[[#This Row],[cogs]]</f>
        <v>16.430000000000007</v>
      </c>
    </row>
    <row r="858" spans="1:21" x14ac:dyDescent="0.3">
      <c r="A858" s="2" t="s">
        <v>878</v>
      </c>
      <c r="B858" s="2" t="s">
        <v>28</v>
      </c>
      <c r="C858" s="2" t="s">
        <v>29</v>
      </c>
      <c r="D858" s="2" t="s">
        <v>13</v>
      </c>
      <c r="E858" s="2" t="s">
        <v>17</v>
      </c>
      <c r="F858" s="2" t="s">
        <v>30</v>
      </c>
      <c r="G858" s="3">
        <v>21.12</v>
      </c>
      <c r="H858" s="5">
        <v>8</v>
      </c>
      <c r="I858" s="3">
        <v>8.4499999999999993</v>
      </c>
      <c r="J858" s="3">
        <v>177.41</v>
      </c>
      <c r="K858" s="1">
        <v>43466</v>
      </c>
      <c r="L858" s="5">
        <f>YEAR(sales[[#This Row],[date]])</f>
        <v>2019</v>
      </c>
      <c r="M858" s="5" t="str">
        <f>TEXT(sales[[#This Row],[date]], "MMM")</f>
        <v>Jan</v>
      </c>
      <c r="N858" s="5" t="str">
        <f>TEXT(sales[[#This Row],[date]], "ddd")</f>
        <v>Tue</v>
      </c>
      <c r="O858" s="6">
        <v>0.81319444444444444</v>
      </c>
      <c r="P858" s="2" t="s">
        <v>15</v>
      </c>
      <c r="Q858" s="3">
        <v>168.96</v>
      </c>
      <c r="R858" s="7">
        <v>4.7600000000000003E-2</v>
      </c>
      <c r="S858" s="3">
        <v>8.4499999999999993</v>
      </c>
      <c r="T858" s="4">
        <v>6.3</v>
      </c>
      <c r="U858" s="3">
        <f>sales[[#This Row],[total]]-sales[[#This Row],[cogs]]</f>
        <v>8.4499999999999886</v>
      </c>
    </row>
    <row r="859" spans="1:21" x14ac:dyDescent="0.3">
      <c r="A859" s="2" t="s">
        <v>879</v>
      </c>
      <c r="B859" s="2" t="s">
        <v>4</v>
      </c>
      <c r="C859" s="2" t="s">
        <v>5</v>
      </c>
      <c r="D859" s="2" t="s">
        <v>6</v>
      </c>
      <c r="E859" s="2" t="s">
        <v>7</v>
      </c>
      <c r="F859" s="2" t="s">
        <v>18</v>
      </c>
      <c r="G859" s="3">
        <v>28.31</v>
      </c>
      <c r="H859" s="5">
        <v>4</v>
      </c>
      <c r="I859" s="3">
        <v>5.66</v>
      </c>
      <c r="J859" s="3">
        <v>118.9</v>
      </c>
      <c r="K859" s="1">
        <v>43531</v>
      </c>
      <c r="L859" s="5">
        <f>YEAR(sales[[#This Row],[date]])</f>
        <v>2019</v>
      </c>
      <c r="M859" s="5" t="str">
        <f>TEXT(sales[[#This Row],[date]], "MMM")</f>
        <v>Mar</v>
      </c>
      <c r="N859" s="5" t="str">
        <f>TEXT(sales[[#This Row],[date]], "ddd")</f>
        <v>Thu</v>
      </c>
      <c r="O859" s="6">
        <v>0.77430555555555558</v>
      </c>
      <c r="P859" s="2" t="s">
        <v>15</v>
      </c>
      <c r="Q859" s="3">
        <v>113.24</v>
      </c>
      <c r="R859" s="7">
        <v>4.7600000000000003E-2</v>
      </c>
      <c r="S859" s="3">
        <v>5.66</v>
      </c>
      <c r="T859" s="4">
        <v>8.1999999999999993</v>
      </c>
      <c r="U859" s="3">
        <f>sales[[#This Row],[total]]-sales[[#This Row],[cogs]]</f>
        <v>5.6600000000000108</v>
      </c>
    </row>
    <row r="860" spans="1:21" x14ac:dyDescent="0.3">
      <c r="A860" s="2" t="s">
        <v>880</v>
      </c>
      <c r="B860" s="2" t="s">
        <v>28</v>
      </c>
      <c r="C860" s="2" t="s">
        <v>29</v>
      </c>
      <c r="D860" s="2" t="s">
        <v>13</v>
      </c>
      <c r="E860" s="2" t="s">
        <v>17</v>
      </c>
      <c r="F860" s="2" t="s">
        <v>8</v>
      </c>
      <c r="G860" s="3">
        <v>57.59</v>
      </c>
      <c r="H860" s="5">
        <v>6</v>
      </c>
      <c r="I860" s="3">
        <v>17.28</v>
      </c>
      <c r="J860" s="3">
        <v>362.82</v>
      </c>
      <c r="K860" s="1">
        <v>43511</v>
      </c>
      <c r="L860" s="5">
        <f>YEAR(sales[[#This Row],[date]])</f>
        <v>2019</v>
      </c>
      <c r="M860" s="5" t="str">
        <f>TEXT(sales[[#This Row],[date]], "MMM")</f>
        <v>Feb</v>
      </c>
      <c r="N860" s="5" t="str">
        <f>TEXT(sales[[#This Row],[date]], "ddd")</f>
        <v>Fri</v>
      </c>
      <c r="O860" s="6">
        <v>0.57708333333333328</v>
      </c>
      <c r="P860" s="2" t="s">
        <v>15</v>
      </c>
      <c r="Q860" s="3">
        <v>345.54</v>
      </c>
      <c r="R860" s="7">
        <v>4.7600000000000003E-2</v>
      </c>
      <c r="S860" s="3">
        <v>17.28</v>
      </c>
      <c r="T860" s="4">
        <v>5.0999999999999996</v>
      </c>
      <c r="U860" s="3">
        <f>sales[[#This Row],[total]]-sales[[#This Row],[cogs]]</f>
        <v>17.279999999999973</v>
      </c>
    </row>
    <row r="861" spans="1:21" x14ac:dyDescent="0.3">
      <c r="A861" s="2" t="s">
        <v>881</v>
      </c>
      <c r="B861" s="2" t="s">
        <v>4</v>
      </c>
      <c r="C861" s="2" t="s">
        <v>5</v>
      </c>
      <c r="D861" s="2" t="s">
        <v>6</v>
      </c>
      <c r="E861" s="2" t="s">
        <v>7</v>
      </c>
      <c r="F861" s="2" t="s">
        <v>30</v>
      </c>
      <c r="G861" s="3">
        <v>47.63</v>
      </c>
      <c r="H861" s="5">
        <v>9</v>
      </c>
      <c r="I861" s="3">
        <v>21.43</v>
      </c>
      <c r="J861" s="3">
        <v>450.1</v>
      </c>
      <c r="K861" s="1">
        <v>43488</v>
      </c>
      <c r="L861" s="5">
        <f>YEAR(sales[[#This Row],[date]])</f>
        <v>2019</v>
      </c>
      <c r="M861" s="5" t="str">
        <f>TEXT(sales[[#This Row],[date]], "MMM")</f>
        <v>Jan</v>
      </c>
      <c r="N861" s="5" t="str">
        <f>TEXT(sales[[#This Row],[date]], "ddd")</f>
        <v>Wed</v>
      </c>
      <c r="O861" s="6">
        <v>0.52430555555555558</v>
      </c>
      <c r="P861" s="2" t="s">
        <v>15</v>
      </c>
      <c r="Q861" s="3">
        <v>428.67</v>
      </c>
      <c r="R861" s="7">
        <v>4.7600000000000003E-2</v>
      </c>
      <c r="S861" s="3">
        <v>21.43</v>
      </c>
      <c r="T861" s="4">
        <v>5</v>
      </c>
      <c r="U861" s="3">
        <f>sales[[#This Row],[total]]-sales[[#This Row],[cogs]]</f>
        <v>21.430000000000007</v>
      </c>
    </row>
    <row r="862" spans="1:21" x14ac:dyDescent="0.3">
      <c r="A862" s="2" t="s">
        <v>882</v>
      </c>
      <c r="B862" s="2" t="s">
        <v>11</v>
      </c>
      <c r="C862" s="2" t="s">
        <v>12</v>
      </c>
      <c r="D862" s="2" t="s">
        <v>6</v>
      </c>
      <c r="E862" s="2" t="s">
        <v>7</v>
      </c>
      <c r="F862" s="2" t="s">
        <v>18</v>
      </c>
      <c r="G862" s="3">
        <v>86.27</v>
      </c>
      <c r="H862" s="5">
        <v>1</v>
      </c>
      <c r="I862" s="3">
        <v>4.3099999999999996</v>
      </c>
      <c r="J862" s="3">
        <v>90.58</v>
      </c>
      <c r="K862" s="1">
        <v>43516</v>
      </c>
      <c r="L862" s="5">
        <f>YEAR(sales[[#This Row],[date]])</f>
        <v>2019</v>
      </c>
      <c r="M862" s="5" t="str">
        <f>TEXT(sales[[#This Row],[date]], "MMM")</f>
        <v>Feb</v>
      </c>
      <c r="N862" s="5" t="str">
        <f>TEXT(sales[[#This Row],[date]], "ddd")</f>
        <v>Wed</v>
      </c>
      <c r="O862" s="6">
        <v>0.55833333333333335</v>
      </c>
      <c r="P862" s="2" t="s">
        <v>9</v>
      </c>
      <c r="Q862" s="3">
        <v>86.27</v>
      </c>
      <c r="R862" s="7">
        <v>4.7600000000000003E-2</v>
      </c>
      <c r="S862" s="3">
        <v>4.3099999999999996</v>
      </c>
      <c r="T862" s="4">
        <v>7</v>
      </c>
      <c r="U862" s="3">
        <f>sales[[#This Row],[total]]-sales[[#This Row],[cogs]]</f>
        <v>4.3100000000000023</v>
      </c>
    </row>
    <row r="863" spans="1:21" x14ac:dyDescent="0.3">
      <c r="A863" s="2" t="s">
        <v>883</v>
      </c>
      <c r="B863" s="2" t="s">
        <v>4</v>
      </c>
      <c r="C863" s="2" t="s">
        <v>5</v>
      </c>
      <c r="D863" s="2" t="s">
        <v>6</v>
      </c>
      <c r="E863" s="2" t="s">
        <v>17</v>
      </c>
      <c r="F863" s="2" t="s">
        <v>22</v>
      </c>
      <c r="G863" s="3">
        <v>12.76</v>
      </c>
      <c r="H863" s="5">
        <v>2</v>
      </c>
      <c r="I863" s="3">
        <v>1.28</v>
      </c>
      <c r="J863" s="3">
        <v>26.8</v>
      </c>
      <c r="K863" s="1">
        <v>43473</v>
      </c>
      <c r="L863" s="5">
        <f>YEAR(sales[[#This Row],[date]])</f>
        <v>2019</v>
      </c>
      <c r="M863" s="5" t="str">
        <f>TEXT(sales[[#This Row],[date]], "MMM")</f>
        <v>Jan</v>
      </c>
      <c r="N863" s="5" t="str">
        <f>TEXT(sales[[#This Row],[date]], "ddd")</f>
        <v>Tue</v>
      </c>
      <c r="O863" s="6">
        <v>0.75416666666666665</v>
      </c>
      <c r="P863" s="2" t="s">
        <v>9</v>
      </c>
      <c r="Q863" s="3">
        <v>25.52</v>
      </c>
      <c r="R863" s="7">
        <v>4.7600000000000003E-2</v>
      </c>
      <c r="S863" s="3">
        <v>1.28</v>
      </c>
      <c r="T863" s="4">
        <v>7.8</v>
      </c>
      <c r="U863" s="3">
        <f>sales[[#This Row],[total]]-sales[[#This Row],[cogs]]</f>
        <v>1.2800000000000011</v>
      </c>
    </row>
    <row r="864" spans="1:21" x14ac:dyDescent="0.3">
      <c r="A864" s="2" t="s">
        <v>884</v>
      </c>
      <c r="B864" s="2" t="s">
        <v>28</v>
      </c>
      <c r="C864" s="2" t="s">
        <v>29</v>
      </c>
      <c r="D864" s="2" t="s">
        <v>13</v>
      </c>
      <c r="E864" s="2" t="s">
        <v>7</v>
      </c>
      <c r="F864" s="2" t="s">
        <v>18</v>
      </c>
      <c r="G864" s="3">
        <v>11.28</v>
      </c>
      <c r="H864" s="5">
        <v>9</v>
      </c>
      <c r="I864" s="3">
        <v>5.08</v>
      </c>
      <c r="J864" s="3">
        <v>106.6</v>
      </c>
      <c r="K864" s="1">
        <v>43541</v>
      </c>
      <c r="L864" s="5">
        <f>YEAR(sales[[#This Row],[date]])</f>
        <v>2019</v>
      </c>
      <c r="M864" s="5" t="str">
        <f>TEXT(sales[[#This Row],[date]], "MMM")</f>
        <v>Mar</v>
      </c>
      <c r="N864" s="5" t="str">
        <f>TEXT(sales[[#This Row],[date]], "ddd")</f>
        <v>Sun</v>
      </c>
      <c r="O864" s="6">
        <v>0.49652777777777779</v>
      </c>
      <c r="P864" s="2" t="s">
        <v>19</v>
      </c>
      <c r="Q864" s="3">
        <v>101.52</v>
      </c>
      <c r="R864" s="7">
        <v>4.7600000000000003E-2</v>
      </c>
      <c r="S864" s="3">
        <v>5.08</v>
      </c>
      <c r="T864" s="4">
        <v>4.3</v>
      </c>
      <c r="U864" s="3">
        <f>sales[[#This Row],[total]]-sales[[#This Row],[cogs]]</f>
        <v>5.0799999999999983</v>
      </c>
    </row>
    <row r="865" spans="1:21" x14ac:dyDescent="0.3">
      <c r="A865" s="2" t="s">
        <v>885</v>
      </c>
      <c r="B865" s="2" t="s">
        <v>28</v>
      </c>
      <c r="C865" s="2" t="s">
        <v>29</v>
      </c>
      <c r="D865" s="2" t="s">
        <v>13</v>
      </c>
      <c r="E865" s="2" t="s">
        <v>7</v>
      </c>
      <c r="F865" s="2" t="s">
        <v>18</v>
      </c>
      <c r="G865" s="3">
        <v>51.07</v>
      </c>
      <c r="H865" s="5">
        <v>7</v>
      </c>
      <c r="I865" s="3">
        <v>17.87</v>
      </c>
      <c r="J865" s="3">
        <v>375.36</v>
      </c>
      <c r="K865" s="1">
        <v>43477</v>
      </c>
      <c r="L865" s="5">
        <f>YEAR(sales[[#This Row],[date]])</f>
        <v>2019</v>
      </c>
      <c r="M865" s="5" t="str">
        <f>TEXT(sales[[#This Row],[date]], "MMM")</f>
        <v>Jan</v>
      </c>
      <c r="N865" s="5" t="str">
        <f>TEXT(sales[[#This Row],[date]], "ddd")</f>
        <v>Sat</v>
      </c>
      <c r="O865" s="6">
        <v>0.48749999999999999</v>
      </c>
      <c r="P865" s="2" t="s">
        <v>15</v>
      </c>
      <c r="Q865" s="3">
        <v>357.49</v>
      </c>
      <c r="R865" s="7">
        <v>4.7600000000000003E-2</v>
      </c>
      <c r="S865" s="3">
        <v>17.87</v>
      </c>
      <c r="T865" s="4">
        <v>7</v>
      </c>
      <c r="U865" s="3">
        <f>sales[[#This Row],[total]]-sales[[#This Row],[cogs]]</f>
        <v>17.870000000000005</v>
      </c>
    </row>
    <row r="866" spans="1:21" x14ac:dyDescent="0.3">
      <c r="A866" s="2" t="s">
        <v>886</v>
      </c>
      <c r="B866" s="2" t="s">
        <v>4</v>
      </c>
      <c r="C866" s="2" t="s">
        <v>5</v>
      </c>
      <c r="D866" s="2" t="s">
        <v>6</v>
      </c>
      <c r="E866" s="2" t="s">
        <v>7</v>
      </c>
      <c r="F866" s="2" t="s">
        <v>14</v>
      </c>
      <c r="G866" s="3">
        <v>79.59</v>
      </c>
      <c r="H866" s="5">
        <v>3</v>
      </c>
      <c r="I866" s="3">
        <v>11.94</v>
      </c>
      <c r="J866" s="3">
        <v>250.71</v>
      </c>
      <c r="K866" s="1">
        <v>43473</v>
      </c>
      <c r="L866" s="5">
        <f>YEAR(sales[[#This Row],[date]])</f>
        <v>2019</v>
      </c>
      <c r="M866" s="5" t="str">
        <f>TEXT(sales[[#This Row],[date]], "MMM")</f>
        <v>Jan</v>
      </c>
      <c r="N866" s="5" t="str">
        <f>TEXT(sales[[#This Row],[date]], "ddd")</f>
        <v>Tue</v>
      </c>
      <c r="O866" s="6">
        <v>0.60416666666666663</v>
      </c>
      <c r="P866" s="2" t="s">
        <v>15</v>
      </c>
      <c r="Q866" s="3">
        <v>238.77</v>
      </c>
      <c r="R866" s="7">
        <v>4.7600000000000003E-2</v>
      </c>
      <c r="S866" s="3">
        <v>11.94</v>
      </c>
      <c r="T866" s="4">
        <v>6.6</v>
      </c>
      <c r="U866" s="3">
        <f>sales[[#This Row],[total]]-sales[[#This Row],[cogs]]</f>
        <v>11.939999999999998</v>
      </c>
    </row>
    <row r="867" spans="1:21" x14ac:dyDescent="0.3">
      <c r="A867" s="2" t="s">
        <v>887</v>
      </c>
      <c r="B867" s="2" t="s">
        <v>11</v>
      </c>
      <c r="C867" s="2" t="s">
        <v>12</v>
      </c>
      <c r="D867" s="2" t="s">
        <v>6</v>
      </c>
      <c r="E867" s="2" t="s">
        <v>17</v>
      </c>
      <c r="F867" s="2" t="s">
        <v>8</v>
      </c>
      <c r="G867" s="3">
        <v>33.81</v>
      </c>
      <c r="H867" s="5">
        <v>3</v>
      </c>
      <c r="I867" s="3">
        <v>5.07</v>
      </c>
      <c r="J867" s="3">
        <v>106.5</v>
      </c>
      <c r="K867" s="1">
        <v>43491</v>
      </c>
      <c r="L867" s="5">
        <f>YEAR(sales[[#This Row],[date]])</f>
        <v>2019</v>
      </c>
      <c r="M867" s="5" t="str">
        <f>TEXT(sales[[#This Row],[date]], "MMM")</f>
        <v>Jan</v>
      </c>
      <c r="N867" s="5" t="str">
        <f>TEXT(sales[[#This Row],[date]], "ddd")</f>
        <v>Sat</v>
      </c>
      <c r="O867" s="6">
        <v>0.63263888888888886</v>
      </c>
      <c r="P867" s="2" t="s">
        <v>9</v>
      </c>
      <c r="Q867" s="3">
        <v>101.43</v>
      </c>
      <c r="R867" s="7">
        <v>4.7600000000000003E-2</v>
      </c>
      <c r="S867" s="3">
        <v>5.07</v>
      </c>
      <c r="T867" s="4">
        <v>7.3</v>
      </c>
      <c r="U867" s="3">
        <f>sales[[#This Row],[total]]-sales[[#This Row],[cogs]]</f>
        <v>5.0699999999999932</v>
      </c>
    </row>
    <row r="868" spans="1:21" x14ac:dyDescent="0.3">
      <c r="A868" s="2" t="s">
        <v>888</v>
      </c>
      <c r="B868" s="2" t="s">
        <v>28</v>
      </c>
      <c r="C868" s="2" t="s">
        <v>29</v>
      </c>
      <c r="D868" s="2" t="s">
        <v>6</v>
      </c>
      <c r="E868" s="2" t="s">
        <v>17</v>
      </c>
      <c r="F868" s="2" t="s">
        <v>22</v>
      </c>
      <c r="G868" s="3">
        <v>90.53</v>
      </c>
      <c r="H868" s="5">
        <v>8</v>
      </c>
      <c r="I868" s="3">
        <v>36.21</v>
      </c>
      <c r="J868" s="3">
        <v>760.45</v>
      </c>
      <c r="K868" s="1">
        <v>43539</v>
      </c>
      <c r="L868" s="5">
        <f>YEAR(sales[[#This Row],[date]])</f>
        <v>2019</v>
      </c>
      <c r="M868" s="5" t="str">
        <f>TEXT(sales[[#This Row],[date]], "MMM")</f>
        <v>Mar</v>
      </c>
      <c r="N868" s="5" t="str">
        <f>TEXT(sales[[#This Row],[date]], "ddd")</f>
        <v>Fri</v>
      </c>
      <c r="O868" s="6">
        <v>0.6166666666666667</v>
      </c>
      <c r="P868" s="2" t="s">
        <v>19</v>
      </c>
      <c r="Q868" s="3">
        <v>724.24</v>
      </c>
      <c r="R868" s="7">
        <v>4.7600000000000003E-2</v>
      </c>
      <c r="S868" s="3">
        <v>36.21</v>
      </c>
      <c r="T868" s="4">
        <v>6.5</v>
      </c>
      <c r="U868" s="3">
        <f>sales[[#This Row],[total]]-sales[[#This Row],[cogs]]</f>
        <v>36.210000000000036</v>
      </c>
    </row>
    <row r="869" spans="1:21" x14ac:dyDescent="0.3">
      <c r="A869" s="2" t="s">
        <v>889</v>
      </c>
      <c r="B869" s="2" t="s">
        <v>11</v>
      </c>
      <c r="C869" s="2" t="s">
        <v>12</v>
      </c>
      <c r="D869" s="2" t="s">
        <v>6</v>
      </c>
      <c r="E869" s="2" t="s">
        <v>7</v>
      </c>
      <c r="F869" s="2" t="s">
        <v>8</v>
      </c>
      <c r="G869" s="3">
        <v>62.82</v>
      </c>
      <c r="H869" s="5">
        <v>2</v>
      </c>
      <c r="I869" s="3">
        <v>6.28</v>
      </c>
      <c r="J869" s="3">
        <v>131.91999999999999</v>
      </c>
      <c r="K869" s="1">
        <v>43482</v>
      </c>
      <c r="L869" s="5">
        <f>YEAR(sales[[#This Row],[date]])</f>
        <v>2019</v>
      </c>
      <c r="M869" s="5" t="str">
        <f>TEXT(sales[[#This Row],[date]], "MMM")</f>
        <v>Jan</v>
      </c>
      <c r="N869" s="5" t="str">
        <f>TEXT(sales[[#This Row],[date]], "ddd")</f>
        <v>Thu</v>
      </c>
      <c r="O869" s="6">
        <v>0.52500000000000002</v>
      </c>
      <c r="P869" s="2" t="s">
        <v>9</v>
      </c>
      <c r="Q869" s="3">
        <v>125.64</v>
      </c>
      <c r="R869" s="7">
        <v>4.7600000000000003E-2</v>
      </c>
      <c r="S869" s="3">
        <v>6.28</v>
      </c>
      <c r="T869" s="4">
        <v>4.9000000000000004</v>
      </c>
      <c r="U869" s="3">
        <f>sales[[#This Row],[total]]-sales[[#This Row],[cogs]]</f>
        <v>6.2799999999999869</v>
      </c>
    </row>
    <row r="870" spans="1:21" x14ac:dyDescent="0.3">
      <c r="A870" s="2" t="s">
        <v>890</v>
      </c>
      <c r="B870" s="2" t="s">
        <v>11</v>
      </c>
      <c r="C870" s="2" t="s">
        <v>12</v>
      </c>
      <c r="D870" s="2" t="s">
        <v>6</v>
      </c>
      <c r="E870" s="2" t="s">
        <v>17</v>
      </c>
      <c r="F870" s="2" t="s">
        <v>30</v>
      </c>
      <c r="G870" s="3">
        <v>24.31</v>
      </c>
      <c r="H870" s="5">
        <v>3</v>
      </c>
      <c r="I870" s="3">
        <v>3.65</v>
      </c>
      <c r="J870" s="3">
        <v>76.58</v>
      </c>
      <c r="K870" s="1">
        <v>43473</v>
      </c>
      <c r="L870" s="5">
        <f>YEAR(sales[[#This Row],[date]])</f>
        <v>2019</v>
      </c>
      <c r="M870" s="5" t="str">
        <f>TEXT(sales[[#This Row],[date]], "MMM")</f>
        <v>Jan</v>
      </c>
      <c r="N870" s="5" t="str">
        <f>TEXT(sales[[#This Row],[date]], "ddd")</f>
        <v>Tue</v>
      </c>
      <c r="O870" s="6">
        <v>0.79791666666666672</v>
      </c>
      <c r="P870" s="2" t="s">
        <v>19</v>
      </c>
      <c r="Q870" s="3">
        <v>72.930000000000007</v>
      </c>
      <c r="R870" s="7">
        <v>4.7600000000000003E-2</v>
      </c>
      <c r="S870" s="3">
        <v>3.65</v>
      </c>
      <c r="T870" s="4">
        <v>4.3</v>
      </c>
      <c r="U870" s="3">
        <f>sales[[#This Row],[total]]-sales[[#This Row],[cogs]]</f>
        <v>3.6499999999999915</v>
      </c>
    </row>
    <row r="871" spans="1:21" x14ac:dyDescent="0.3">
      <c r="A871" s="2" t="s">
        <v>891</v>
      </c>
      <c r="B871" s="2" t="s">
        <v>4</v>
      </c>
      <c r="C871" s="2" t="s">
        <v>5</v>
      </c>
      <c r="D871" s="2" t="s">
        <v>13</v>
      </c>
      <c r="E871" s="2" t="s">
        <v>17</v>
      </c>
      <c r="F871" s="2" t="s">
        <v>22</v>
      </c>
      <c r="G871" s="3">
        <v>64.59</v>
      </c>
      <c r="H871" s="5">
        <v>4</v>
      </c>
      <c r="I871" s="3">
        <v>12.92</v>
      </c>
      <c r="J871" s="3">
        <v>271.27999999999997</v>
      </c>
      <c r="K871" s="1">
        <v>43471</v>
      </c>
      <c r="L871" s="5">
        <f>YEAR(sales[[#This Row],[date]])</f>
        <v>2019</v>
      </c>
      <c r="M871" s="5" t="str">
        <f>TEXT(sales[[#This Row],[date]], "MMM")</f>
        <v>Jan</v>
      </c>
      <c r="N871" s="5" t="str">
        <f>TEXT(sales[[#This Row],[date]], "ddd")</f>
        <v>Sun</v>
      </c>
      <c r="O871" s="6">
        <v>0.56597222222222221</v>
      </c>
      <c r="P871" s="2" t="s">
        <v>9</v>
      </c>
      <c r="Q871" s="3">
        <v>258.36</v>
      </c>
      <c r="R871" s="7">
        <v>4.7600000000000003E-2</v>
      </c>
      <c r="S871" s="3">
        <v>12.92</v>
      </c>
      <c r="T871" s="4">
        <v>9.3000000000000007</v>
      </c>
      <c r="U871" s="3">
        <f>sales[[#This Row],[total]]-sales[[#This Row],[cogs]]</f>
        <v>12.919999999999959</v>
      </c>
    </row>
    <row r="872" spans="1:21" x14ac:dyDescent="0.3">
      <c r="A872" s="2" t="s">
        <v>892</v>
      </c>
      <c r="B872" s="2" t="s">
        <v>4</v>
      </c>
      <c r="C872" s="2" t="s">
        <v>5</v>
      </c>
      <c r="D872" s="2" t="s">
        <v>6</v>
      </c>
      <c r="E872" s="2" t="s">
        <v>17</v>
      </c>
      <c r="F872" s="2" t="s">
        <v>30</v>
      </c>
      <c r="G872" s="3">
        <v>24.82</v>
      </c>
      <c r="H872" s="5">
        <v>7</v>
      </c>
      <c r="I872" s="3">
        <v>8.69</v>
      </c>
      <c r="J872" s="3">
        <v>182.43</v>
      </c>
      <c r="K872" s="1">
        <v>43512</v>
      </c>
      <c r="L872" s="5">
        <f>YEAR(sales[[#This Row],[date]])</f>
        <v>2019</v>
      </c>
      <c r="M872" s="5" t="str">
        <f>TEXT(sales[[#This Row],[date]], "MMM")</f>
        <v>Feb</v>
      </c>
      <c r="N872" s="5" t="str">
        <f>TEXT(sales[[#This Row],[date]], "ddd")</f>
        <v>Sat</v>
      </c>
      <c r="O872" s="6">
        <v>0.43958333333333333</v>
      </c>
      <c r="P872" s="2" t="s">
        <v>19</v>
      </c>
      <c r="Q872" s="3">
        <v>173.74</v>
      </c>
      <c r="R872" s="7">
        <v>4.7600000000000003E-2</v>
      </c>
      <c r="S872" s="3">
        <v>8.69</v>
      </c>
      <c r="T872" s="4">
        <v>7.1</v>
      </c>
      <c r="U872" s="3">
        <f>sales[[#This Row],[total]]-sales[[#This Row],[cogs]]</f>
        <v>8.6899999999999977</v>
      </c>
    </row>
    <row r="873" spans="1:21" x14ac:dyDescent="0.3">
      <c r="A873" s="2" t="s">
        <v>893</v>
      </c>
      <c r="B873" s="2" t="s">
        <v>11</v>
      </c>
      <c r="C873" s="2" t="s">
        <v>12</v>
      </c>
      <c r="D873" s="2" t="s">
        <v>13</v>
      </c>
      <c r="E873" s="2" t="s">
        <v>17</v>
      </c>
      <c r="F873" s="2" t="s">
        <v>32</v>
      </c>
      <c r="G873" s="3">
        <v>56.5</v>
      </c>
      <c r="H873" s="5">
        <v>1</v>
      </c>
      <c r="I873" s="3">
        <v>2.83</v>
      </c>
      <c r="J873" s="3">
        <v>59.33</v>
      </c>
      <c r="K873" s="1">
        <v>43537</v>
      </c>
      <c r="L873" s="5">
        <f>YEAR(sales[[#This Row],[date]])</f>
        <v>2019</v>
      </c>
      <c r="M873" s="5" t="str">
        <f>TEXT(sales[[#This Row],[date]], "MMM")</f>
        <v>Mar</v>
      </c>
      <c r="N873" s="5" t="str">
        <f>TEXT(sales[[#This Row],[date]], "ddd")</f>
        <v>Wed</v>
      </c>
      <c r="O873" s="6">
        <v>0.65625</v>
      </c>
      <c r="P873" s="2" t="s">
        <v>9</v>
      </c>
      <c r="Q873" s="3">
        <v>56.5</v>
      </c>
      <c r="R873" s="7">
        <v>4.7600000000000003E-2</v>
      </c>
      <c r="S873" s="3">
        <v>2.83</v>
      </c>
      <c r="T873" s="4">
        <v>9.6</v>
      </c>
      <c r="U873" s="3">
        <f>sales[[#This Row],[total]]-sales[[#This Row],[cogs]]</f>
        <v>2.8299999999999983</v>
      </c>
    </row>
    <row r="874" spans="1:21" x14ac:dyDescent="0.3">
      <c r="A874" s="2" t="s">
        <v>894</v>
      </c>
      <c r="B874" s="2" t="s">
        <v>28</v>
      </c>
      <c r="C874" s="2" t="s">
        <v>29</v>
      </c>
      <c r="D874" s="2" t="s">
        <v>6</v>
      </c>
      <c r="E874" s="2" t="s">
        <v>7</v>
      </c>
      <c r="F874" s="2" t="s">
        <v>14</v>
      </c>
      <c r="G874" s="3">
        <v>21.43</v>
      </c>
      <c r="H874" s="5">
        <v>10</v>
      </c>
      <c r="I874" s="3">
        <v>10.72</v>
      </c>
      <c r="J874" s="3">
        <v>225.02</v>
      </c>
      <c r="K874" s="1">
        <v>43493</v>
      </c>
      <c r="L874" s="5">
        <f>YEAR(sales[[#This Row],[date]])</f>
        <v>2019</v>
      </c>
      <c r="M874" s="5" t="str">
        <f>TEXT(sales[[#This Row],[date]], "MMM")</f>
        <v>Jan</v>
      </c>
      <c r="N874" s="5" t="str">
        <f>TEXT(sales[[#This Row],[date]], "ddd")</f>
        <v>Mon</v>
      </c>
      <c r="O874" s="6">
        <v>0.49375000000000002</v>
      </c>
      <c r="P874" s="2" t="s">
        <v>15</v>
      </c>
      <c r="Q874" s="3">
        <v>214.3</v>
      </c>
      <c r="R874" s="7">
        <v>4.7600000000000003E-2</v>
      </c>
      <c r="S874" s="3">
        <v>10.72</v>
      </c>
      <c r="T874" s="4">
        <v>6.2</v>
      </c>
      <c r="U874" s="3">
        <f>sales[[#This Row],[total]]-sales[[#This Row],[cogs]]</f>
        <v>10.719999999999999</v>
      </c>
    </row>
    <row r="875" spans="1:21" x14ac:dyDescent="0.3">
      <c r="A875" s="2" t="s">
        <v>895</v>
      </c>
      <c r="B875" s="2" t="s">
        <v>4</v>
      </c>
      <c r="C875" s="2" t="s">
        <v>5</v>
      </c>
      <c r="D875" s="2" t="s">
        <v>6</v>
      </c>
      <c r="E875" s="2" t="s">
        <v>17</v>
      </c>
      <c r="F875" s="2" t="s">
        <v>22</v>
      </c>
      <c r="G875" s="3">
        <v>89.06</v>
      </c>
      <c r="H875" s="5">
        <v>6</v>
      </c>
      <c r="I875" s="3">
        <v>26.72</v>
      </c>
      <c r="J875" s="3">
        <v>561.08000000000004</v>
      </c>
      <c r="K875" s="1">
        <v>43483</v>
      </c>
      <c r="L875" s="5">
        <f>YEAR(sales[[#This Row],[date]])</f>
        <v>2019</v>
      </c>
      <c r="M875" s="5" t="str">
        <f>TEXT(sales[[#This Row],[date]], "MMM")</f>
        <v>Jan</v>
      </c>
      <c r="N875" s="5" t="str">
        <f>TEXT(sales[[#This Row],[date]], "ddd")</f>
        <v>Fri</v>
      </c>
      <c r="O875" s="6">
        <v>0.72638888888888886</v>
      </c>
      <c r="P875" s="2" t="s">
        <v>15</v>
      </c>
      <c r="Q875" s="3">
        <v>534.36</v>
      </c>
      <c r="R875" s="7">
        <v>4.7600000000000003E-2</v>
      </c>
      <c r="S875" s="3">
        <v>26.72</v>
      </c>
      <c r="T875" s="4">
        <v>9.9</v>
      </c>
      <c r="U875" s="3">
        <f>sales[[#This Row],[total]]-sales[[#This Row],[cogs]]</f>
        <v>26.720000000000027</v>
      </c>
    </row>
    <row r="876" spans="1:21" x14ac:dyDescent="0.3">
      <c r="A876" s="2" t="s">
        <v>896</v>
      </c>
      <c r="B876" s="2" t="s">
        <v>4</v>
      </c>
      <c r="C876" s="2" t="s">
        <v>5</v>
      </c>
      <c r="D876" s="2" t="s">
        <v>6</v>
      </c>
      <c r="E876" s="2" t="s">
        <v>17</v>
      </c>
      <c r="F876" s="2" t="s">
        <v>18</v>
      </c>
      <c r="G876" s="3">
        <v>23.29</v>
      </c>
      <c r="H876" s="5">
        <v>4</v>
      </c>
      <c r="I876" s="3">
        <v>4.66</v>
      </c>
      <c r="J876" s="3">
        <v>97.82</v>
      </c>
      <c r="K876" s="1">
        <v>43543</v>
      </c>
      <c r="L876" s="5">
        <f>YEAR(sales[[#This Row],[date]])</f>
        <v>2019</v>
      </c>
      <c r="M876" s="5" t="str">
        <f>TEXT(sales[[#This Row],[date]], "MMM")</f>
        <v>Mar</v>
      </c>
      <c r="N876" s="5" t="str">
        <f>TEXT(sales[[#This Row],[date]], "ddd")</f>
        <v>Tue</v>
      </c>
      <c r="O876" s="6">
        <v>0.49444444444444446</v>
      </c>
      <c r="P876" s="2" t="s">
        <v>19</v>
      </c>
      <c r="Q876" s="3">
        <v>93.16</v>
      </c>
      <c r="R876" s="7">
        <v>4.7600000000000003E-2</v>
      </c>
      <c r="S876" s="3">
        <v>4.66</v>
      </c>
      <c r="T876" s="4">
        <v>5.9</v>
      </c>
      <c r="U876" s="3">
        <f>sales[[#This Row],[total]]-sales[[#This Row],[cogs]]</f>
        <v>4.6599999999999966</v>
      </c>
    </row>
    <row r="877" spans="1:21" x14ac:dyDescent="0.3">
      <c r="A877" s="2" t="s">
        <v>897</v>
      </c>
      <c r="B877" s="2" t="s">
        <v>11</v>
      </c>
      <c r="C877" s="2" t="s">
        <v>12</v>
      </c>
      <c r="D877" s="2" t="s">
        <v>13</v>
      </c>
      <c r="E877" s="2" t="s">
        <v>17</v>
      </c>
      <c r="F877" s="2" t="s">
        <v>18</v>
      </c>
      <c r="G877" s="3">
        <v>65.260000000000005</v>
      </c>
      <c r="H877" s="5">
        <v>8</v>
      </c>
      <c r="I877" s="3">
        <v>26.1</v>
      </c>
      <c r="J877" s="3">
        <v>548.17999999999995</v>
      </c>
      <c r="K877" s="1">
        <v>43539</v>
      </c>
      <c r="L877" s="5">
        <f>YEAR(sales[[#This Row],[date]])</f>
        <v>2019</v>
      </c>
      <c r="M877" s="5" t="str">
        <f>TEXT(sales[[#This Row],[date]], "MMM")</f>
        <v>Mar</v>
      </c>
      <c r="N877" s="5" t="str">
        <f>TEXT(sales[[#This Row],[date]], "ddd")</f>
        <v>Fri</v>
      </c>
      <c r="O877" s="6">
        <v>0.58611111111111114</v>
      </c>
      <c r="P877" s="2" t="s">
        <v>9</v>
      </c>
      <c r="Q877" s="3">
        <v>522.08000000000004</v>
      </c>
      <c r="R877" s="7">
        <v>4.7600000000000003E-2</v>
      </c>
      <c r="S877" s="3">
        <v>26.1</v>
      </c>
      <c r="T877" s="4">
        <v>6.3</v>
      </c>
      <c r="U877" s="3">
        <f>sales[[#This Row],[total]]-sales[[#This Row],[cogs]]</f>
        <v>26.099999999999909</v>
      </c>
    </row>
    <row r="878" spans="1:21" x14ac:dyDescent="0.3">
      <c r="A878" s="2" t="s">
        <v>898</v>
      </c>
      <c r="B878" s="2" t="s">
        <v>11</v>
      </c>
      <c r="C878" s="2" t="s">
        <v>12</v>
      </c>
      <c r="D878" s="2" t="s">
        <v>6</v>
      </c>
      <c r="E878" s="2" t="s">
        <v>17</v>
      </c>
      <c r="F878" s="2" t="s">
        <v>32</v>
      </c>
      <c r="G878" s="3">
        <v>52.35</v>
      </c>
      <c r="H878" s="5">
        <v>1</v>
      </c>
      <c r="I878" s="3">
        <v>2.62</v>
      </c>
      <c r="J878" s="3">
        <v>54.97</v>
      </c>
      <c r="K878" s="1">
        <v>43508</v>
      </c>
      <c r="L878" s="5">
        <f>YEAR(sales[[#This Row],[date]])</f>
        <v>2019</v>
      </c>
      <c r="M878" s="5" t="str">
        <f>TEXT(sales[[#This Row],[date]], "MMM")</f>
        <v>Feb</v>
      </c>
      <c r="N878" s="5" t="str">
        <f>TEXT(sales[[#This Row],[date]], "ddd")</f>
        <v>Tue</v>
      </c>
      <c r="O878" s="6">
        <v>0.74236111111111114</v>
      </c>
      <c r="P878" s="2" t="s">
        <v>15</v>
      </c>
      <c r="Q878" s="3">
        <v>52.35</v>
      </c>
      <c r="R878" s="7">
        <v>4.7600000000000003E-2</v>
      </c>
      <c r="S878" s="3">
        <v>2.62</v>
      </c>
      <c r="T878" s="4">
        <v>4</v>
      </c>
      <c r="U878" s="3">
        <f>sales[[#This Row],[total]]-sales[[#This Row],[cogs]]</f>
        <v>2.6199999999999974</v>
      </c>
    </row>
    <row r="879" spans="1:21" x14ac:dyDescent="0.3">
      <c r="A879" s="2" t="s">
        <v>899</v>
      </c>
      <c r="B879" s="2" t="s">
        <v>28</v>
      </c>
      <c r="C879" s="2" t="s">
        <v>29</v>
      </c>
      <c r="D879" s="2" t="s">
        <v>6</v>
      </c>
      <c r="E879" s="2" t="s">
        <v>17</v>
      </c>
      <c r="F879" s="2" t="s">
        <v>14</v>
      </c>
      <c r="G879" s="3">
        <v>39.75</v>
      </c>
      <c r="H879" s="5">
        <v>1</v>
      </c>
      <c r="I879" s="3">
        <v>1.99</v>
      </c>
      <c r="J879" s="3">
        <v>41.74</v>
      </c>
      <c r="K879" s="1">
        <v>43521</v>
      </c>
      <c r="L879" s="5">
        <f>YEAR(sales[[#This Row],[date]])</f>
        <v>2019</v>
      </c>
      <c r="M879" s="5" t="str">
        <f>TEXT(sales[[#This Row],[date]], "MMM")</f>
        <v>Feb</v>
      </c>
      <c r="N879" s="5" t="str">
        <f>TEXT(sales[[#This Row],[date]], "ddd")</f>
        <v>Mon</v>
      </c>
      <c r="O879" s="6">
        <v>0.84652777777777777</v>
      </c>
      <c r="P879" s="2" t="s">
        <v>15</v>
      </c>
      <c r="Q879" s="3">
        <v>39.75</v>
      </c>
      <c r="R879" s="7">
        <v>4.7600000000000003E-2</v>
      </c>
      <c r="S879" s="3">
        <v>1.99</v>
      </c>
      <c r="T879" s="4">
        <v>6.1</v>
      </c>
      <c r="U879" s="3">
        <f>sales[[#This Row],[total]]-sales[[#This Row],[cogs]]</f>
        <v>1.990000000000002</v>
      </c>
    </row>
    <row r="880" spans="1:21" x14ac:dyDescent="0.3">
      <c r="A880" s="2" t="s">
        <v>900</v>
      </c>
      <c r="B880" s="2" t="s">
        <v>4</v>
      </c>
      <c r="C880" s="2" t="s">
        <v>5</v>
      </c>
      <c r="D880" s="2" t="s">
        <v>13</v>
      </c>
      <c r="E880" s="2" t="s">
        <v>7</v>
      </c>
      <c r="F880" s="2" t="s">
        <v>14</v>
      </c>
      <c r="G880" s="3">
        <v>90.02</v>
      </c>
      <c r="H880" s="5">
        <v>8</v>
      </c>
      <c r="I880" s="3">
        <v>36.01</v>
      </c>
      <c r="J880" s="3">
        <v>756.17</v>
      </c>
      <c r="K880" s="1">
        <v>43545</v>
      </c>
      <c r="L880" s="5">
        <f>YEAR(sales[[#This Row],[date]])</f>
        <v>2019</v>
      </c>
      <c r="M880" s="5" t="str">
        <f>TEXT(sales[[#This Row],[date]], "MMM")</f>
        <v>Mar</v>
      </c>
      <c r="N880" s="5" t="str">
        <f>TEXT(sales[[#This Row],[date]], "ddd")</f>
        <v>Thu</v>
      </c>
      <c r="O880" s="6">
        <v>0.67222222222222228</v>
      </c>
      <c r="P880" s="2" t="s">
        <v>19</v>
      </c>
      <c r="Q880" s="3">
        <v>720.16</v>
      </c>
      <c r="R880" s="7">
        <v>4.7600000000000003E-2</v>
      </c>
      <c r="S880" s="3">
        <v>36.01</v>
      </c>
      <c r="T880" s="4">
        <v>4.5</v>
      </c>
      <c r="U880" s="3">
        <f>sales[[#This Row],[total]]-sales[[#This Row],[cogs]]</f>
        <v>36.009999999999991</v>
      </c>
    </row>
    <row r="881" spans="1:21" x14ac:dyDescent="0.3">
      <c r="A881" s="2" t="s">
        <v>901</v>
      </c>
      <c r="B881" s="2" t="s">
        <v>28</v>
      </c>
      <c r="C881" s="2" t="s">
        <v>29</v>
      </c>
      <c r="D881" s="2" t="s">
        <v>6</v>
      </c>
      <c r="E881" s="2" t="s">
        <v>7</v>
      </c>
      <c r="F881" s="2" t="s">
        <v>14</v>
      </c>
      <c r="G881" s="3">
        <v>12.1</v>
      </c>
      <c r="H881" s="5">
        <v>8</v>
      </c>
      <c r="I881" s="3">
        <v>4.84</v>
      </c>
      <c r="J881" s="3">
        <v>101.64</v>
      </c>
      <c r="K881" s="1">
        <v>43484</v>
      </c>
      <c r="L881" s="5">
        <f>YEAR(sales[[#This Row],[date]])</f>
        <v>2019</v>
      </c>
      <c r="M881" s="5" t="str">
        <f>TEXT(sales[[#This Row],[date]], "MMM")</f>
        <v>Jan</v>
      </c>
      <c r="N881" s="5" t="str">
        <f>TEXT(sales[[#This Row],[date]], "ddd")</f>
        <v>Sat</v>
      </c>
      <c r="O881" s="6">
        <v>0.4284722222222222</v>
      </c>
      <c r="P881" s="2" t="s">
        <v>9</v>
      </c>
      <c r="Q881" s="3">
        <v>96.8</v>
      </c>
      <c r="R881" s="7">
        <v>4.7600000000000003E-2</v>
      </c>
      <c r="S881" s="3">
        <v>4.84</v>
      </c>
      <c r="T881" s="4">
        <v>8.6</v>
      </c>
      <c r="U881" s="3">
        <f>sales[[#This Row],[total]]-sales[[#This Row],[cogs]]</f>
        <v>4.8400000000000034</v>
      </c>
    </row>
    <row r="882" spans="1:21" x14ac:dyDescent="0.3">
      <c r="A882" s="2" t="s">
        <v>902</v>
      </c>
      <c r="B882" s="2" t="s">
        <v>28</v>
      </c>
      <c r="C882" s="2" t="s">
        <v>29</v>
      </c>
      <c r="D882" s="2" t="s">
        <v>6</v>
      </c>
      <c r="E882" s="2" t="s">
        <v>7</v>
      </c>
      <c r="F882" s="2" t="s">
        <v>30</v>
      </c>
      <c r="G882" s="3">
        <v>33.21</v>
      </c>
      <c r="H882" s="5">
        <v>10</v>
      </c>
      <c r="I882" s="3">
        <v>16.61</v>
      </c>
      <c r="J882" s="3">
        <v>348.71</v>
      </c>
      <c r="K882" s="1">
        <v>43473</v>
      </c>
      <c r="L882" s="5">
        <f>YEAR(sales[[#This Row],[date]])</f>
        <v>2019</v>
      </c>
      <c r="M882" s="5" t="str">
        <f>TEXT(sales[[#This Row],[date]], "MMM")</f>
        <v>Jan</v>
      </c>
      <c r="N882" s="5" t="str">
        <f>TEXT(sales[[#This Row],[date]], "ddd")</f>
        <v>Tue</v>
      </c>
      <c r="O882" s="6">
        <v>0.60069444444444442</v>
      </c>
      <c r="P882" s="2" t="s">
        <v>9</v>
      </c>
      <c r="Q882" s="3">
        <v>332.1</v>
      </c>
      <c r="R882" s="7">
        <v>4.7600000000000003E-2</v>
      </c>
      <c r="S882" s="3">
        <v>16.61</v>
      </c>
      <c r="T882" s="4">
        <v>6</v>
      </c>
      <c r="U882" s="3">
        <f>sales[[#This Row],[total]]-sales[[#This Row],[cogs]]</f>
        <v>16.609999999999957</v>
      </c>
    </row>
    <row r="883" spans="1:21" x14ac:dyDescent="0.3">
      <c r="A883" s="2" t="s">
        <v>903</v>
      </c>
      <c r="B883" s="2" t="s">
        <v>11</v>
      </c>
      <c r="C883" s="2" t="s">
        <v>12</v>
      </c>
      <c r="D883" s="2" t="s">
        <v>6</v>
      </c>
      <c r="E883" s="2" t="s">
        <v>7</v>
      </c>
      <c r="F883" s="2" t="s">
        <v>32</v>
      </c>
      <c r="G883" s="3">
        <v>10.18</v>
      </c>
      <c r="H883" s="5">
        <v>8</v>
      </c>
      <c r="I883" s="3">
        <v>4.07</v>
      </c>
      <c r="J883" s="3">
        <v>85.51</v>
      </c>
      <c r="K883" s="1">
        <v>43554</v>
      </c>
      <c r="L883" s="5">
        <f>YEAR(sales[[#This Row],[date]])</f>
        <v>2019</v>
      </c>
      <c r="M883" s="5" t="str">
        <f>TEXT(sales[[#This Row],[date]], "MMM")</f>
        <v>Mar</v>
      </c>
      <c r="N883" s="5" t="str">
        <f>TEXT(sales[[#This Row],[date]], "ddd")</f>
        <v>Sat</v>
      </c>
      <c r="O883" s="6">
        <v>0.53541666666666665</v>
      </c>
      <c r="P883" s="2" t="s">
        <v>19</v>
      </c>
      <c r="Q883" s="3">
        <v>81.44</v>
      </c>
      <c r="R883" s="7">
        <v>4.7600000000000003E-2</v>
      </c>
      <c r="S883" s="3">
        <v>4.07</v>
      </c>
      <c r="T883" s="4">
        <v>9.5</v>
      </c>
      <c r="U883" s="3">
        <f>sales[[#This Row],[total]]-sales[[#This Row],[cogs]]</f>
        <v>4.0700000000000074</v>
      </c>
    </row>
    <row r="884" spans="1:21" x14ac:dyDescent="0.3">
      <c r="A884" s="2" t="s">
        <v>904</v>
      </c>
      <c r="B884" s="2" t="s">
        <v>28</v>
      </c>
      <c r="C884" s="2" t="s">
        <v>29</v>
      </c>
      <c r="D884" s="2" t="s">
        <v>6</v>
      </c>
      <c r="E884" s="2" t="s">
        <v>17</v>
      </c>
      <c r="F884" s="2" t="s">
        <v>22</v>
      </c>
      <c r="G884" s="3">
        <v>31.99</v>
      </c>
      <c r="H884" s="5">
        <v>10</v>
      </c>
      <c r="I884" s="3">
        <v>16</v>
      </c>
      <c r="J884" s="3">
        <v>335.9</v>
      </c>
      <c r="K884" s="1">
        <v>43516</v>
      </c>
      <c r="L884" s="5">
        <f>YEAR(sales[[#This Row],[date]])</f>
        <v>2019</v>
      </c>
      <c r="M884" s="5" t="str">
        <f>TEXT(sales[[#This Row],[date]], "MMM")</f>
        <v>Feb</v>
      </c>
      <c r="N884" s="5" t="str">
        <f>TEXT(sales[[#This Row],[date]], "ddd")</f>
        <v>Wed</v>
      </c>
      <c r="O884" s="6">
        <v>0.63749999999999996</v>
      </c>
      <c r="P884" s="2" t="s">
        <v>19</v>
      </c>
      <c r="Q884" s="3">
        <v>319.89999999999998</v>
      </c>
      <c r="R884" s="7">
        <v>4.7600000000000003E-2</v>
      </c>
      <c r="S884" s="3">
        <v>16</v>
      </c>
      <c r="T884" s="4">
        <v>9.9</v>
      </c>
      <c r="U884" s="3">
        <f>sales[[#This Row],[total]]-sales[[#This Row],[cogs]]</f>
        <v>16</v>
      </c>
    </row>
    <row r="885" spans="1:21" x14ac:dyDescent="0.3">
      <c r="A885" s="2" t="s">
        <v>905</v>
      </c>
      <c r="B885" s="2" t="s">
        <v>4</v>
      </c>
      <c r="C885" s="2" t="s">
        <v>5</v>
      </c>
      <c r="D885" s="2" t="s">
        <v>6</v>
      </c>
      <c r="E885" s="2" t="s">
        <v>7</v>
      </c>
      <c r="F885" s="2" t="s">
        <v>18</v>
      </c>
      <c r="G885" s="3">
        <v>34.42</v>
      </c>
      <c r="H885" s="5">
        <v>6</v>
      </c>
      <c r="I885" s="3">
        <v>10.33</v>
      </c>
      <c r="J885" s="3">
        <v>216.85</v>
      </c>
      <c r="K885" s="1">
        <v>43554</v>
      </c>
      <c r="L885" s="5">
        <f>YEAR(sales[[#This Row],[date]])</f>
        <v>2019</v>
      </c>
      <c r="M885" s="5" t="str">
        <f>TEXT(sales[[#This Row],[date]], "MMM")</f>
        <v>Mar</v>
      </c>
      <c r="N885" s="5" t="str">
        <f>TEXT(sales[[#This Row],[date]], "ddd")</f>
        <v>Sat</v>
      </c>
      <c r="O885" s="6">
        <v>0.53125</v>
      </c>
      <c r="P885" s="2" t="s">
        <v>9</v>
      </c>
      <c r="Q885" s="3">
        <v>206.52</v>
      </c>
      <c r="R885" s="7">
        <v>4.7600000000000003E-2</v>
      </c>
      <c r="S885" s="3">
        <v>10.33</v>
      </c>
      <c r="T885" s="4">
        <v>7.5</v>
      </c>
      <c r="U885" s="3">
        <f>sales[[#This Row],[total]]-sales[[#This Row],[cogs]]</f>
        <v>10.329999999999984</v>
      </c>
    </row>
    <row r="886" spans="1:21" x14ac:dyDescent="0.3">
      <c r="A886" s="2" t="s">
        <v>906</v>
      </c>
      <c r="B886" s="2" t="s">
        <v>4</v>
      </c>
      <c r="C886" s="2" t="s">
        <v>5</v>
      </c>
      <c r="D886" s="2" t="s">
        <v>6</v>
      </c>
      <c r="E886" s="2" t="s">
        <v>7</v>
      </c>
      <c r="F886" s="2" t="s">
        <v>30</v>
      </c>
      <c r="G886" s="3">
        <v>83.34</v>
      </c>
      <c r="H886" s="5">
        <v>2</v>
      </c>
      <c r="I886" s="3">
        <v>8.33</v>
      </c>
      <c r="J886" s="3">
        <v>175.01</v>
      </c>
      <c r="K886" s="1">
        <v>43543</v>
      </c>
      <c r="L886" s="5">
        <f>YEAR(sales[[#This Row],[date]])</f>
        <v>2019</v>
      </c>
      <c r="M886" s="5" t="str">
        <f>TEXT(sales[[#This Row],[date]], "MMM")</f>
        <v>Mar</v>
      </c>
      <c r="N886" s="5" t="str">
        <f>TEXT(sales[[#This Row],[date]], "ddd")</f>
        <v>Tue</v>
      </c>
      <c r="O886" s="6">
        <v>0.56736111111111109</v>
      </c>
      <c r="P886" s="2" t="s">
        <v>15</v>
      </c>
      <c r="Q886" s="3">
        <v>166.68</v>
      </c>
      <c r="R886" s="7">
        <v>4.7600000000000003E-2</v>
      </c>
      <c r="S886" s="3">
        <v>8.33</v>
      </c>
      <c r="T886" s="4">
        <v>7.6</v>
      </c>
      <c r="U886" s="3">
        <f>sales[[#This Row],[total]]-sales[[#This Row],[cogs]]</f>
        <v>8.3299999999999841</v>
      </c>
    </row>
    <row r="887" spans="1:21" x14ac:dyDescent="0.3">
      <c r="A887" s="2" t="s">
        <v>907</v>
      </c>
      <c r="B887" s="2" t="s">
        <v>4</v>
      </c>
      <c r="C887" s="2" t="s">
        <v>5</v>
      </c>
      <c r="D887" s="2" t="s">
        <v>13</v>
      </c>
      <c r="E887" s="2" t="s">
        <v>17</v>
      </c>
      <c r="F887" s="2" t="s">
        <v>22</v>
      </c>
      <c r="G887" s="3">
        <v>45.58</v>
      </c>
      <c r="H887" s="5">
        <v>7</v>
      </c>
      <c r="I887" s="3">
        <v>15.95</v>
      </c>
      <c r="J887" s="3">
        <v>335.01</v>
      </c>
      <c r="K887" s="1">
        <v>43478</v>
      </c>
      <c r="L887" s="5">
        <f>YEAR(sales[[#This Row],[date]])</f>
        <v>2019</v>
      </c>
      <c r="M887" s="5" t="str">
        <f>TEXT(sales[[#This Row],[date]], "MMM")</f>
        <v>Jan</v>
      </c>
      <c r="N887" s="5" t="str">
        <f>TEXT(sales[[#This Row],[date]], "ddd")</f>
        <v>Sun</v>
      </c>
      <c r="O887" s="6">
        <v>0.41875000000000001</v>
      </c>
      <c r="P887" s="2" t="s">
        <v>15</v>
      </c>
      <c r="Q887" s="3">
        <v>319.06</v>
      </c>
      <c r="R887" s="7">
        <v>4.7600000000000003E-2</v>
      </c>
      <c r="S887" s="3">
        <v>15.95</v>
      </c>
      <c r="T887" s="4">
        <v>5</v>
      </c>
      <c r="U887" s="3">
        <f>sales[[#This Row],[total]]-sales[[#This Row],[cogs]]</f>
        <v>15.949999999999989</v>
      </c>
    </row>
    <row r="888" spans="1:21" x14ac:dyDescent="0.3">
      <c r="A888" s="2" t="s">
        <v>908</v>
      </c>
      <c r="B888" s="2" t="s">
        <v>4</v>
      </c>
      <c r="C888" s="2" t="s">
        <v>5</v>
      </c>
      <c r="D888" s="2" t="s">
        <v>6</v>
      </c>
      <c r="E888" s="2" t="s">
        <v>17</v>
      </c>
      <c r="F888" s="2" t="s">
        <v>30</v>
      </c>
      <c r="G888" s="3">
        <v>87.9</v>
      </c>
      <c r="H888" s="5">
        <v>1</v>
      </c>
      <c r="I888" s="3">
        <v>4.4000000000000004</v>
      </c>
      <c r="J888" s="3">
        <v>92.3</v>
      </c>
      <c r="K888" s="1">
        <v>43501</v>
      </c>
      <c r="L888" s="5">
        <f>YEAR(sales[[#This Row],[date]])</f>
        <v>2019</v>
      </c>
      <c r="M888" s="5" t="str">
        <f>TEXT(sales[[#This Row],[date]], "MMM")</f>
        <v>Feb</v>
      </c>
      <c r="N888" s="5" t="str">
        <f>TEXT(sales[[#This Row],[date]], "ddd")</f>
        <v>Tue</v>
      </c>
      <c r="O888" s="6">
        <v>0.8208333333333333</v>
      </c>
      <c r="P888" s="2" t="s">
        <v>9</v>
      </c>
      <c r="Q888" s="3">
        <v>87.9</v>
      </c>
      <c r="R888" s="7">
        <v>4.7600000000000003E-2</v>
      </c>
      <c r="S888" s="3">
        <v>4.4000000000000004</v>
      </c>
      <c r="T888" s="4">
        <v>6.7</v>
      </c>
      <c r="U888" s="3">
        <f>sales[[#This Row],[total]]-sales[[#This Row],[cogs]]</f>
        <v>4.3999999999999915</v>
      </c>
    </row>
    <row r="889" spans="1:21" x14ac:dyDescent="0.3">
      <c r="A889" s="2" t="s">
        <v>909</v>
      </c>
      <c r="B889" s="2" t="s">
        <v>4</v>
      </c>
      <c r="C889" s="2" t="s">
        <v>5</v>
      </c>
      <c r="D889" s="2" t="s">
        <v>6</v>
      </c>
      <c r="E889" s="2" t="s">
        <v>7</v>
      </c>
      <c r="F889" s="2" t="s">
        <v>14</v>
      </c>
      <c r="G889" s="3">
        <v>73.47</v>
      </c>
      <c r="H889" s="5">
        <v>10</v>
      </c>
      <c r="I889" s="3">
        <v>36.74</v>
      </c>
      <c r="J889" s="3">
        <v>771.44</v>
      </c>
      <c r="K889" s="1">
        <v>43547</v>
      </c>
      <c r="L889" s="5">
        <f>YEAR(sales[[#This Row],[date]])</f>
        <v>2019</v>
      </c>
      <c r="M889" s="5" t="str">
        <f>TEXT(sales[[#This Row],[date]], "MMM")</f>
        <v>Mar</v>
      </c>
      <c r="N889" s="5" t="str">
        <f>TEXT(sales[[#This Row],[date]], "ddd")</f>
        <v>Sat</v>
      </c>
      <c r="O889" s="6">
        <v>0.55138888888888893</v>
      </c>
      <c r="P889" s="2" t="s">
        <v>9</v>
      </c>
      <c r="Q889" s="3">
        <v>734.7</v>
      </c>
      <c r="R889" s="7">
        <v>4.7600000000000003E-2</v>
      </c>
      <c r="S889" s="3">
        <v>36.74</v>
      </c>
      <c r="T889" s="4">
        <v>9.5</v>
      </c>
      <c r="U889" s="3">
        <f>sales[[#This Row],[total]]-sales[[#This Row],[cogs]]</f>
        <v>36.740000000000009</v>
      </c>
    </row>
    <row r="890" spans="1:21" x14ac:dyDescent="0.3">
      <c r="A890" s="2" t="s">
        <v>910</v>
      </c>
      <c r="B890" s="2" t="s">
        <v>11</v>
      </c>
      <c r="C890" s="2" t="s">
        <v>12</v>
      </c>
      <c r="D890" s="2" t="s">
        <v>13</v>
      </c>
      <c r="E890" s="2" t="s">
        <v>7</v>
      </c>
      <c r="F890" s="2" t="s">
        <v>32</v>
      </c>
      <c r="G890" s="3">
        <v>12.19</v>
      </c>
      <c r="H890" s="5">
        <v>8</v>
      </c>
      <c r="I890" s="3">
        <v>4.88</v>
      </c>
      <c r="J890" s="3">
        <v>102.4</v>
      </c>
      <c r="K890" s="1">
        <v>43537</v>
      </c>
      <c r="L890" s="5">
        <f>YEAR(sales[[#This Row],[date]])</f>
        <v>2019</v>
      </c>
      <c r="M890" s="5" t="str">
        <f>TEXT(sales[[#This Row],[date]], "MMM")</f>
        <v>Mar</v>
      </c>
      <c r="N890" s="5" t="str">
        <f>TEXT(sales[[#This Row],[date]], "ddd")</f>
        <v>Wed</v>
      </c>
      <c r="O890" s="6">
        <v>0.53263888888888888</v>
      </c>
      <c r="P890" s="2" t="s">
        <v>9</v>
      </c>
      <c r="Q890" s="3">
        <v>97.52</v>
      </c>
      <c r="R890" s="7">
        <v>4.7600000000000003E-2</v>
      </c>
      <c r="S890" s="3">
        <v>4.88</v>
      </c>
      <c r="T890" s="4">
        <v>6.8</v>
      </c>
      <c r="U890" s="3">
        <f>sales[[#This Row],[total]]-sales[[#This Row],[cogs]]</f>
        <v>4.8800000000000097</v>
      </c>
    </row>
    <row r="891" spans="1:21" x14ac:dyDescent="0.3">
      <c r="A891" s="2" t="s">
        <v>911</v>
      </c>
      <c r="B891" s="2" t="s">
        <v>4</v>
      </c>
      <c r="C891" s="2" t="s">
        <v>5</v>
      </c>
      <c r="D891" s="2" t="s">
        <v>6</v>
      </c>
      <c r="E891" s="2" t="s">
        <v>17</v>
      </c>
      <c r="F891" s="2" t="s">
        <v>22</v>
      </c>
      <c r="G891" s="3">
        <v>76.92</v>
      </c>
      <c r="H891" s="5">
        <v>10</v>
      </c>
      <c r="I891" s="3">
        <v>38.46</v>
      </c>
      <c r="J891" s="3">
        <v>807.66</v>
      </c>
      <c r="K891" s="1">
        <v>43541</v>
      </c>
      <c r="L891" s="5">
        <f>YEAR(sales[[#This Row],[date]])</f>
        <v>2019</v>
      </c>
      <c r="M891" s="5" t="str">
        <f>TEXT(sales[[#This Row],[date]], "MMM")</f>
        <v>Mar</v>
      </c>
      <c r="N891" s="5" t="str">
        <f>TEXT(sales[[#This Row],[date]], "ddd")</f>
        <v>Sun</v>
      </c>
      <c r="O891" s="6">
        <v>0.82847222222222228</v>
      </c>
      <c r="P891" s="2" t="s">
        <v>9</v>
      </c>
      <c r="Q891" s="3">
        <v>769.2</v>
      </c>
      <c r="R891" s="7">
        <v>4.7600000000000003E-2</v>
      </c>
      <c r="S891" s="3">
        <v>38.46</v>
      </c>
      <c r="T891" s="4">
        <v>5.6</v>
      </c>
      <c r="U891" s="3">
        <f>sales[[#This Row],[total]]-sales[[#This Row],[cogs]]</f>
        <v>38.459999999999923</v>
      </c>
    </row>
    <row r="892" spans="1:21" x14ac:dyDescent="0.3">
      <c r="A892" s="2" t="s">
        <v>912</v>
      </c>
      <c r="B892" s="2" t="s">
        <v>11</v>
      </c>
      <c r="C892" s="2" t="s">
        <v>12</v>
      </c>
      <c r="D892" s="2" t="s">
        <v>13</v>
      </c>
      <c r="E892" s="2" t="s">
        <v>7</v>
      </c>
      <c r="F892" s="2" t="s">
        <v>8</v>
      </c>
      <c r="G892" s="3">
        <v>83.66</v>
      </c>
      <c r="H892" s="5">
        <v>5</v>
      </c>
      <c r="I892" s="3">
        <v>20.92</v>
      </c>
      <c r="J892" s="3">
        <v>439.22</v>
      </c>
      <c r="K892" s="1">
        <v>43517</v>
      </c>
      <c r="L892" s="5">
        <f>YEAR(sales[[#This Row],[date]])</f>
        <v>2019</v>
      </c>
      <c r="M892" s="5" t="str">
        <f>TEXT(sales[[#This Row],[date]], "MMM")</f>
        <v>Feb</v>
      </c>
      <c r="N892" s="5" t="str">
        <f>TEXT(sales[[#This Row],[date]], "ddd")</f>
        <v>Thu</v>
      </c>
      <c r="O892" s="6">
        <v>0.43472222222222223</v>
      </c>
      <c r="P892" s="2" t="s">
        <v>15</v>
      </c>
      <c r="Q892" s="3">
        <v>418.3</v>
      </c>
      <c r="R892" s="7">
        <v>4.7600000000000003E-2</v>
      </c>
      <c r="S892" s="3">
        <v>20.92</v>
      </c>
      <c r="T892" s="4">
        <v>7.2</v>
      </c>
      <c r="U892" s="3">
        <f>sales[[#This Row],[total]]-sales[[#This Row],[cogs]]</f>
        <v>20.920000000000016</v>
      </c>
    </row>
    <row r="893" spans="1:21" x14ac:dyDescent="0.3">
      <c r="A893" s="2" t="s">
        <v>913</v>
      </c>
      <c r="B893" s="2" t="s">
        <v>28</v>
      </c>
      <c r="C893" s="2" t="s">
        <v>29</v>
      </c>
      <c r="D893" s="2" t="s">
        <v>13</v>
      </c>
      <c r="E893" s="2" t="s">
        <v>7</v>
      </c>
      <c r="F893" s="2" t="s">
        <v>14</v>
      </c>
      <c r="G893" s="3">
        <v>57.91</v>
      </c>
      <c r="H893" s="5">
        <v>8</v>
      </c>
      <c r="I893" s="3">
        <v>23.16</v>
      </c>
      <c r="J893" s="3">
        <v>486.44</v>
      </c>
      <c r="K893" s="1">
        <v>43503</v>
      </c>
      <c r="L893" s="5">
        <f>YEAR(sales[[#This Row],[date]])</f>
        <v>2019</v>
      </c>
      <c r="M893" s="5" t="str">
        <f>TEXT(sales[[#This Row],[date]], "MMM")</f>
        <v>Feb</v>
      </c>
      <c r="N893" s="5" t="str">
        <f>TEXT(sales[[#This Row],[date]], "ddd")</f>
        <v>Thu</v>
      </c>
      <c r="O893" s="6">
        <v>0.62916666666666665</v>
      </c>
      <c r="P893" s="2" t="s">
        <v>15</v>
      </c>
      <c r="Q893" s="3">
        <v>463.28</v>
      </c>
      <c r="R893" s="7">
        <v>4.7600000000000003E-2</v>
      </c>
      <c r="S893" s="3">
        <v>23.16</v>
      </c>
      <c r="T893" s="4">
        <v>8.1</v>
      </c>
      <c r="U893" s="3">
        <f>sales[[#This Row],[total]]-sales[[#This Row],[cogs]]</f>
        <v>23.160000000000025</v>
      </c>
    </row>
    <row r="894" spans="1:21" x14ac:dyDescent="0.3">
      <c r="A894" s="2" t="s">
        <v>914</v>
      </c>
      <c r="B894" s="2" t="s">
        <v>11</v>
      </c>
      <c r="C894" s="2" t="s">
        <v>12</v>
      </c>
      <c r="D894" s="2" t="s">
        <v>6</v>
      </c>
      <c r="E894" s="2" t="s">
        <v>7</v>
      </c>
      <c r="F894" s="2" t="s">
        <v>32</v>
      </c>
      <c r="G894" s="3">
        <v>92.49</v>
      </c>
      <c r="H894" s="5">
        <v>5</v>
      </c>
      <c r="I894" s="3">
        <v>23.12</v>
      </c>
      <c r="J894" s="3">
        <v>485.57</v>
      </c>
      <c r="K894" s="1">
        <v>43526</v>
      </c>
      <c r="L894" s="5">
        <f>YEAR(sales[[#This Row],[date]])</f>
        <v>2019</v>
      </c>
      <c r="M894" s="5" t="str">
        <f>TEXT(sales[[#This Row],[date]], "MMM")</f>
        <v>Mar</v>
      </c>
      <c r="N894" s="5" t="str">
        <f>TEXT(sales[[#This Row],[date]], "ddd")</f>
        <v>Sat</v>
      </c>
      <c r="O894" s="6">
        <v>0.69097222222222221</v>
      </c>
      <c r="P894" s="2" t="s">
        <v>19</v>
      </c>
      <c r="Q894" s="3">
        <v>462.45</v>
      </c>
      <c r="R894" s="7">
        <v>4.7600000000000003E-2</v>
      </c>
      <c r="S894" s="3">
        <v>23.12</v>
      </c>
      <c r="T894" s="4">
        <v>8.6</v>
      </c>
      <c r="U894" s="3">
        <f>sales[[#This Row],[total]]-sales[[#This Row],[cogs]]</f>
        <v>23.120000000000005</v>
      </c>
    </row>
    <row r="895" spans="1:21" x14ac:dyDescent="0.3">
      <c r="A895" s="2" t="s">
        <v>915</v>
      </c>
      <c r="B895" s="2" t="s">
        <v>28</v>
      </c>
      <c r="C895" s="2" t="s">
        <v>29</v>
      </c>
      <c r="D895" s="2" t="s">
        <v>13</v>
      </c>
      <c r="E895" s="2" t="s">
        <v>17</v>
      </c>
      <c r="F895" s="2" t="s">
        <v>14</v>
      </c>
      <c r="G895" s="3">
        <v>28.38</v>
      </c>
      <c r="H895" s="5">
        <v>5</v>
      </c>
      <c r="I895" s="3">
        <v>7.1</v>
      </c>
      <c r="J895" s="3">
        <v>149</v>
      </c>
      <c r="K895" s="1">
        <v>43530</v>
      </c>
      <c r="L895" s="5">
        <f>YEAR(sales[[#This Row],[date]])</f>
        <v>2019</v>
      </c>
      <c r="M895" s="5" t="str">
        <f>TEXT(sales[[#This Row],[date]], "MMM")</f>
        <v>Mar</v>
      </c>
      <c r="N895" s="5" t="str">
        <f>TEXT(sales[[#This Row],[date]], "ddd")</f>
        <v>Wed</v>
      </c>
      <c r="O895" s="6">
        <v>0.87291666666666667</v>
      </c>
      <c r="P895" s="2" t="s">
        <v>15</v>
      </c>
      <c r="Q895" s="3">
        <v>141.9</v>
      </c>
      <c r="R895" s="7">
        <v>4.7600000000000003E-2</v>
      </c>
      <c r="S895" s="3">
        <v>7.1</v>
      </c>
      <c r="T895" s="4">
        <v>9.4</v>
      </c>
      <c r="U895" s="3">
        <f>sales[[#This Row],[total]]-sales[[#This Row],[cogs]]</f>
        <v>7.0999999999999943</v>
      </c>
    </row>
    <row r="896" spans="1:21" x14ac:dyDescent="0.3">
      <c r="A896" s="2" t="s">
        <v>916</v>
      </c>
      <c r="B896" s="2" t="s">
        <v>28</v>
      </c>
      <c r="C896" s="2" t="s">
        <v>29</v>
      </c>
      <c r="D896" s="2" t="s">
        <v>6</v>
      </c>
      <c r="E896" s="2" t="s">
        <v>17</v>
      </c>
      <c r="F896" s="2" t="s">
        <v>14</v>
      </c>
      <c r="G896" s="3">
        <v>50.45</v>
      </c>
      <c r="H896" s="5">
        <v>6</v>
      </c>
      <c r="I896" s="3">
        <v>15.14</v>
      </c>
      <c r="J896" s="3">
        <v>317.83999999999997</v>
      </c>
      <c r="K896" s="1">
        <v>43502</v>
      </c>
      <c r="L896" s="5">
        <f>YEAR(sales[[#This Row],[date]])</f>
        <v>2019</v>
      </c>
      <c r="M896" s="5" t="str">
        <f>TEXT(sales[[#This Row],[date]], "MMM")</f>
        <v>Feb</v>
      </c>
      <c r="N896" s="5" t="str">
        <f>TEXT(sales[[#This Row],[date]], "ddd")</f>
        <v>Wed</v>
      </c>
      <c r="O896" s="6">
        <v>0.63611111111111107</v>
      </c>
      <c r="P896" s="2" t="s">
        <v>19</v>
      </c>
      <c r="Q896" s="3">
        <v>302.7</v>
      </c>
      <c r="R896" s="7">
        <v>4.7600000000000003E-2</v>
      </c>
      <c r="S896" s="3">
        <v>15.14</v>
      </c>
      <c r="T896" s="4">
        <v>8.9</v>
      </c>
      <c r="U896" s="3">
        <f>sales[[#This Row],[total]]-sales[[#This Row],[cogs]]</f>
        <v>15.139999999999986</v>
      </c>
    </row>
    <row r="897" spans="1:21" x14ac:dyDescent="0.3">
      <c r="A897" s="2" t="s">
        <v>917</v>
      </c>
      <c r="B897" s="2" t="s">
        <v>28</v>
      </c>
      <c r="C897" s="2" t="s">
        <v>29</v>
      </c>
      <c r="D897" s="2" t="s">
        <v>13</v>
      </c>
      <c r="E897" s="2" t="s">
        <v>17</v>
      </c>
      <c r="F897" s="2" t="s">
        <v>8</v>
      </c>
      <c r="G897" s="3">
        <v>99.16</v>
      </c>
      <c r="H897" s="5">
        <v>8</v>
      </c>
      <c r="I897" s="3">
        <v>39.659999999999997</v>
      </c>
      <c r="J897" s="3">
        <v>832.94</v>
      </c>
      <c r="K897" s="1">
        <v>43493</v>
      </c>
      <c r="L897" s="5">
        <f>YEAR(sales[[#This Row],[date]])</f>
        <v>2019</v>
      </c>
      <c r="M897" s="5" t="str">
        <f>TEXT(sales[[#This Row],[date]], "MMM")</f>
        <v>Jan</v>
      </c>
      <c r="N897" s="5" t="str">
        <f>TEXT(sales[[#This Row],[date]], "ddd")</f>
        <v>Mon</v>
      </c>
      <c r="O897" s="6">
        <v>0.74097222222222225</v>
      </c>
      <c r="P897" s="2" t="s">
        <v>19</v>
      </c>
      <c r="Q897" s="3">
        <v>793.28</v>
      </c>
      <c r="R897" s="7">
        <v>4.7600000000000003E-2</v>
      </c>
      <c r="S897" s="3">
        <v>39.659999999999997</v>
      </c>
      <c r="T897" s="4">
        <v>4.2</v>
      </c>
      <c r="U897" s="3">
        <f>sales[[#This Row],[total]]-sales[[#This Row],[cogs]]</f>
        <v>39.660000000000082</v>
      </c>
    </row>
    <row r="898" spans="1:21" x14ac:dyDescent="0.3">
      <c r="A898" s="2" t="s">
        <v>918</v>
      </c>
      <c r="B898" s="2" t="s">
        <v>11</v>
      </c>
      <c r="C898" s="2" t="s">
        <v>12</v>
      </c>
      <c r="D898" s="2" t="s">
        <v>13</v>
      </c>
      <c r="E898" s="2" t="s">
        <v>17</v>
      </c>
      <c r="F898" s="2" t="s">
        <v>32</v>
      </c>
      <c r="G898" s="3">
        <v>60.74</v>
      </c>
      <c r="H898" s="5">
        <v>7</v>
      </c>
      <c r="I898" s="3">
        <v>21.26</v>
      </c>
      <c r="J898" s="3">
        <v>446.44</v>
      </c>
      <c r="K898" s="1">
        <v>43483</v>
      </c>
      <c r="L898" s="5">
        <f>YEAR(sales[[#This Row],[date]])</f>
        <v>2019</v>
      </c>
      <c r="M898" s="5" t="str">
        <f>TEXT(sales[[#This Row],[date]], "MMM")</f>
        <v>Jan</v>
      </c>
      <c r="N898" s="5" t="str">
        <f>TEXT(sales[[#This Row],[date]], "ddd")</f>
        <v>Fri</v>
      </c>
      <c r="O898" s="6">
        <v>0.68263888888888891</v>
      </c>
      <c r="P898" s="2" t="s">
        <v>9</v>
      </c>
      <c r="Q898" s="3">
        <v>425.18</v>
      </c>
      <c r="R898" s="7">
        <v>4.7600000000000003E-2</v>
      </c>
      <c r="S898" s="3">
        <v>21.26</v>
      </c>
      <c r="T898" s="4">
        <v>5</v>
      </c>
      <c r="U898" s="3">
        <f>sales[[#This Row],[total]]-sales[[#This Row],[cogs]]</f>
        <v>21.259999999999991</v>
      </c>
    </row>
    <row r="899" spans="1:21" x14ac:dyDescent="0.3">
      <c r="A899" s="2" t="s">
        <v>919</v>
      </c>
      <c r="B899" s="2" t="s">
        <v>11</v>
      </c>
      <c r="C899" s="2" t="s">
        <v>12</v>
      </c>
      <c r="D899" s="2" t="s">
        <v>6</v>
      </c>
      <c r="E899" s="2" t="s">
        <v>7</v>
      </c>
      <c r="F899" s="2" t="s">
        <v>30</v>
      </c>
      <c r="G899" s="3">
        <v>47.27</v>
      </c>
      <c r="H899" s="5">
        <v>6</v>
      </c>
      <c r="I899" s="3">
        <v>14.18</v>
      </c>
      <c r="J899" s="3">
        <v>297.8</v>
      </c>
      <c r="K899" s="1">
        <v>43501</v>
      </c>
      <c r="L899" s="5">
        <f>YEAR(sales[[#This Row],[date]])</f>
        <v>2019</v>
      </c>
      <c r="M899" s="5" t="str">
        <f>TEXT(sales[[#This Row],[date]], "MMM")</f>
        <v>Feb</v>
      </c>
      <c r="N899" s="5" t="str">
        <f>TEXT(sales[[#This Row],[date]], "ddd")</f>
        <v>Tue</v>
      </c>
      <c r="O899" s="6">
        <v>0.4284722222222222</v>
      </c>
      <c r="P899" s="2" t="s">
        <v>15</v>
      </c>
      <c r="Q899" s="3">
        <v>283.62</v>
      </c>
      <c r="R899" s="7">
        <v>4.7600000000000003E-2</v>
      </c>
      <c r="S899" s="3">
        <v>14.18</v>
      </c>
      <c r="T899" s="4">
        <v>8.8000000000000007</v>
      </c>
      <c r="U899" s="3">
        <f>sales[[#This Row],[total]]-sales[[#This Row],[cogs]]</f>
        <v>14.180000000000007</v>
      </c>
    </row>
    <row r="900" spans="1:21" x14ac:dyDescent="0.3">
      <c r="A900" s="2" t="s">
        <v>920</v>
      </c>
      <c r="B900" s="2" t="s">
        <v>11</v>
      </c>
      <c r="C900" s="2" t="s">
        <v>12</v>
      </c>
      <c r="D900" s="2" t="s">
        <v>6</v>
      </c>
      <c r="E900" s="2" t="s">
        <v>17</v>
      </c>
      <c r="F900" s="2" t="s">
        <v>8</v>
      </c>
      <c r="G900" s="3">
        <v>85.6</v>
      </c>
      <c r="H900" s="5">
        <v>7</v>
      </c>
      <c r="I900" s="3">
        <v>29.96</v>
      </c>
      <c r="J900" s="3">
        <v>629.16</v>
      </c>
      <c r="K900" s="1">
        <v>43526</v>
      </c>
      <c r="L900" s="5">
        <f>YEAR(sales[[#This Row],[date]])</f>
        <v>2019</v>
      </c>
      <c r="M900" s="5" t="str">
        <f>TEXT(sales[[#This Row],[date]], "MMM")</f>
        <v>Mar</v>
      </c>
      <c r="N900" s="5" t="str">
        <f>TEXT(sales[[#This Row],[date]], "ddd")</f>
        <v>Sat</v>
      </c>
      <c r="O900" s="6">
        <v>0.57638888888888884</v>
      </c>
      <c r="P900" s="2" t="s">
        <v>15</v>
      </c>
      <c r="Q900" s="3">
        <v>599.20000000000005</v>
      </c>
      <c r="R900" s="7">
        <v>4.7600000000000003E-2</v>
      </c>
      <c r="S900" s="3">
        <v>29.96</v>
      </c>
      <c r="T900" s="4">
        <v>5.3</v>
      </c>
      <c r="U900" s="3">
        <f>sales[[#This Row],[total]]-sales[[#This Row],[cogs]]</f>
        <v>29.959999999999923</v>
      </c>
    </row>
    <row r="901" spans="1:21" x14ac:dyDescent="0.3">
      <c r="A901" s="2" t="s">
        <v>921</v>
      </c>
      <c r="B901" s="2" t="s">
        <v>4</v>
      </c>
      <c r="C901" s="2" t="s">
        <v>5</v>
      </c>
      <c r="D901" s="2" t="s">
        <v>6</v>
      </c>
      <c r="E901" s="2" t="s">
        <v>17</v>
      </c>
      <c r="F901" s="2" t="s">
        <v>30</v>
      </c>
      <c r="G901" s="3">
        <v>35.04</v>
      </c>
      <c r="H901" s="5">
        <v>9</v>
      </c>
      <c r="I901" s="3">
        <v>15.77</v>
      </c>
      <c r="J901" s="3">
        <v>331.13</v>
      </c>
      <c r="K901" s="1">
        <v>43505</v>
      </c>
      <c r="L901" s="5">
        <f>YEAR(sales[[#This Row],[date]])</f>
        <v>2019</v>
      </c>
      <c r="M901" s="5" t="str">
        <f>TEXT(sales[[#This Row],[date]], "MMM")</f>
        <v>Feb</v>
      </c>
      <c r="N901" s="5" t="str">
        <f>TEXT(sales[[#This Row],[date]], "ddd")</f>
        <v>Sat</v>
      </c>
      <c r="O901" s="6">
        <v>0.80347222222222225</v>
      </c>
      <c r="P901" s="2" t="s">
        <v>9</v>
      </c>
      <c r="Q901" s="3">
        <v>315.36</v>
      </c>
      <c r="R901" s="7">
        <v>4.7600000000000003E-2</v>
      </c>
      <c r="S901" s="3">
        <v>15.77</v>
      </c>
      <c r="T901" s="4">
        <v>4.5999999999999996</v>
      </c>
      <c r="U901" s="3">
        <f>sales[[#This Row],[total]]-sales[[#This Row],[cogs]]</f>
        <v>15.769999999999982</v>
      </c>
    </row>
    <row r="902" spans="1:21" x14ac:dyDescent="0.3">
      <c r="A902" s="2" t="s">
        <v>922</v>
      </c>
      <c r="B902" s="2" t="s">
        <v>11</v>
      </c>
      <c r="C902" s="2" t="s">
        <v>12</v>
      </c>
      <c r="D902" s="2" t="s">
        <v>6</v>
      </c>
      <c r="E902" s="2" t="s">
        <v>7</v>
      </c>
      <c r="F902" s="2" t="s">
        <v>14</v>
      </c>
      <c r="G902" s="3">
        <v>44.84</v>
      </c>
      <c r="H902" s="5">
        <v>9</v>
      </c>
      <c r="I902" s="3">
        <v>20.18</v>
      </c>
      <c r="J902" s="3">
        <v>423.74</v>
      </c>
      <c r="K902" s="1">
        <v>43479</v>
      </c>
      <c r="L902" s="5">
        <f>YEAR(sales[[#This Row],[date]])</f>
        <v>2019</v>
      </c>
      <c r="M902" s="5" t="str">
        <f>TEXT(sales[[#This Row],[date]], "MMM")</f>
        <v>Jan</v>
      </c>
      <c r="N902" s="5" t="str">
        <f>TEXT(sales[[#This Row],[date]], "ddd")</f>
        <v>Mon</v>
      </c>
      <c r="O902" s="6">
        <v>0.58333333333333337</v>
      </c>
      <c r="P902" s="2" t="s">
        <v>19</v>
      </c>
      <c r="Q902" s="3">
        <v>403.56</v>
      </c>
      <c r="R902" s="7">
        <v>4.7600000000000003E-2</v>
      </c>
      <c r="S902" s="3">
        <v>20.18</v>
      </c>
      <c r="T902" s="4">
        <v>7.5</v>
      </c>
      <c r="U902" s="3">
        <f>sales[[#This Row],[total]]-sales[[#This Row],[cogs]]</f>
        <v>20.180000000000007</v>
      </c>
    </row>
    <row r="903" spans="1:21" x14ac:dyDescent="0.3">
      <c r="A903" s="2" t="s">
        <v>923</v>
      </c>
      <c r="B903" s="2" t="s">
        <v>28</v>
      </c>
      <c r="C903" s="2" t="s">
        <v>29</v>
      </c>
      <c r="D903" s="2" t="s">
        <v>13</v>
      </c>
      <c r="E903" s="2" t="s">
        <v>17</v>
      </c>
      <c r="F903" s="2" t="s">
        <v>18</v>
      </c>
      <c r="G903" s="3">
        <v>45.97</v>
      </c>
      <c r="H903" s="5">
        <v>4</v>
      </c>
      <c r="I903" s="3">
        <v>9.19</v>
      </c>
      <c r="J903" s="3">
        <v>193.07</v>
      </c>
      <c r="K903" s="1">
        <v>43505</v>
      </c>
      <c r="L903" s="5">
        <f>YEAR(sales[[#This Row],[date]])</f>
        <v>2019</v>
      </c>
      <c r="M903" s="5" t="str">
        <f>TEXT(sales[[#This Row],[date]], "MMM")</f>
        <v>Feb</v>
      </c>
      <c r="N903" s="5" t="str">
        <f>TEXT(sales[[#This Row],[date]], "ddd")</f>
        <v>Sat</v>
      </c>
      <c r="O903" s="6">
        <v>0.50138888888888888</v>
      </c>
      <c r="P903" s="2" t="s">
        <v>9</v>
      </c>
      <c r="Q903" s="3">
        <v>183.88</v>
      </c>
      <c r="R903" s="7">
        <v>4.7600000000000003E-2</v>
      </c>
      <c r="S903" s="3">
        <v>9.19</v>
      </c>
      <c r="T903" s="4">
        <v>5.0999999999999996</v>
      </c>
      <c r="U903" s="3">
        <f>sales[[#This Row],[total]]-sales[[#This Row],[cogs]]</f>
        <v>9.1899999999999977</v>
      </c>
    </row>
    <row r="904" spans="1:21" x14ac:dyDescent="0.3">
      <c r="A904" s="2" t="s">
        <v>924</v>
      </c>
      <c r="B904" s="2" t="s">
        <v>4</v>
      </c>
      <c r="C904" s="2" t="s">
        <v>5</v>
      </c>
      <c r="D904" s="2" t="s">
        <v>6</v>
      </c>
      <c r="E904" s="2" t="s">
        <v>7</v>
      </c>
      <c r="F904" s="2" t="s">
        <v>8</v>
      </c>
      <c r="G904" s="3">
        <v>27.73</v>
      </c>
      <c r="H904" s="5">
        <v>5</v>
      </c>
      <c r="I904" s="3">
        <v>6.93</v>
      </c>
      <c r="J904" s="3">
        <v>145.58000000000001</v>
      </c>
      <c r="K904" s="1">
        <v>43550</v>
      </c>
      <c r="L904" s="5">
        <f>YEAR(sales[[#This Row],[date]])</f>
        <v>2019</v>
      </c>
      <c r="M904" s="5" t="str">
        <f>TEXT(sales[[#This Row],[date]], "MMM")</f>
        <v>Mar</v>
      </c>
      <c r="N904" s="5" t="str">
        <f>TEXT(sales[[#This Row],[date]], "ddd")</f>
        <v>Tue</v>
      </c>
      <c r="O904" s="6">
        <v>0.84791666666666665</v>
      </c>
      <c r="P904" s="2" t="s">
        <v>19</v>
      </c>
      <c r="Q904" s="3">
        <v>138.65</v>
      </c>
      <c r="R904" s="7">
        <v>4.7600000000000003E-2</v>
      </c>
      <c r="S904" s="3">
        <v>6.93</v>
      </c>
      <c r="T904" s="4">
        <v>4.2</v>
      </c>
      <c r="U904" s="3">
        <f>sales[[#This Row],[total]]-sales[[#This Row],[cogs]]</f>
        <v>6.9300000000000068</v>
      </c>
    </row>
    <row r="905" spans="1:21" x14ac:dyDescent="0.3">
      <c r="A905" s="2" t="s">
        <v>925</v>
      </c>
      <c r="B905" s="2" t="s">
        <v>4</v>
      </c>
      <c r="C905" s="2" t="s">
        <v>5</v>
      </c>
      <c r="D905" s="2" t="s">
        <v>13</v>
      </c>
      <c r="E905" s="2" t="s">
        <v>17</v>
      </c>
      <c r="F905" s="2" t="s">
        <v>30</v>
      </c>
      <c r="G905" s="3">
        <v>11.53</v>
      </c>
      <c r="H905" s="5">
        <v>7</v>
      </c>
      <c r="I905" s="3">
        <v>4.04</v>
      </c>
      <c r="J905" s="3">
        <v>84.75</v>
      </c>
      <c r="K905" s="1">
        <v>43493</v>
      </c>
      <c r="L905" s="5">
        <f>YEAR(sales[[#This Row],[date]])</f>
        <v>2019</v>
      </c>
      <c r="M905" s="5" t="str">
        <f>TEXT(sales[[#This Row],[date]], "MMM")</f>
        <v>Jan</v>
      </c>
      <c r="N905" s="5" t="str">
        <f>TEXT(sales[[#This Row],[date]], "ddd")</f>
        <v>Mon</v>
      </c>
      <c r="O905" s="6">
        <v>0.73263888888888884</v>
      </c>
      <c r="P905" s="2" t="s">
        <v>15</v>
      </c>
      <c r="Q905" s="3">
        <v>80.709999999999994</v>
      </c>
      <c r="R905" s="7">
        <v>4.7600000000000003E-2</v>
      </c>
      <c r="S905" s="3">
        <v>4.04</v>
      </c>
      <c r="T905" s="4">
        <v>8.1</v>
      </c>
      <c r="U905" s="3">
        <f>sales[[#This Row],[total]]-sales[[#This Row],[cogs]]</f>
        <v>4.0400000000000063</v>
      </c>
    </row>
    <row r="906" spans="1:21" x14ac:dyDescent="0.3">
      <c r="A906" s="2" t="s">
        <v>926</v>
      </c>
      <c r="B906" s="2" t="s">
        <v>11</v>
      </c>
      <c r="C906" s="2" t="s">
        <v>12</v>
      </c>
      <c r="D906" s="2" t="s">
        <v>13</v>
      </c>
      <c r="E906" s="2" t="s">
        <v>7</v>
      </c>
      <c r="F906" s="2" t="s">
        <v>8</v>
      </c>
      <c r="G906" s="3">
        <v>58.32</v>
      </c>
      <c r="H906" s="5">
        <v>2</v>
      </c>
      <c r="I906" s="3">
        <v>5.83</v>
      </c>
      <c r="J906" s="3">
        <v>122.47</v>
      </c>
      <c r="K906" s="1">
        <v>43510</v>
      </c>
      <c r="L906" s="5">
        <f>YEAR(sales[[#This Row],[date]])</f>
        <v>2019</v>
      </c>
      <c r="M906" s="5" t="str">
        <f>TEXT(sales[[#This Row],[date]], "MMM")</f>
        <v>Feb</v>
      </c>
      <c r="N906" s="5" t="str">
        <f>TEXT(sales[[#This Row],[date]], "ddd")</f>
        <v>Thu</v>
      </c>
      <c r="O906" s="6">
        <v>0.52916666666666667</v>
      </c>
      <c r="P906" s="2" t="s">
        <v>9</v>
      </c>
      <c r="Q906" s="3">
        <v>116.64</v>
      </c>
      <c r="R906" s="7">
        <v>4.7600000000000003E-2</v>
      </c>
      <c r="S906" s="3">
        <v>5.83</v>
      </c>
      <c r="T906" s="4">
        <v>6</v>
      </c>
      <c r="U906" s="3">
        <f>sales[[#This Row],[total]]-sales[[#This Row],[cogs]]</f>
        <v>5.8299999999999983</v>
      </c>
    </row>
    <row r="907" spans="1:21" x14ac:dyDescent="0.3">
      <c r="A907" s="2" t="s">
        <v>927</v>
      </c>
      <c r="B907" s="2" t="s">
        <v>11</v>
      </c>
      <c r="C907" s="2" t="s">
        <v>12</v>
      </c>
      <c r="D907" s="2" t="s">
        <v>6</v>
      </c>
      <c r="E907" s="2" t="s">
        <v>7</v>
      </c>
      <c r="F907" s="2" t="s">
        <v>18</v>
      </c>
      <c r="G907" s="3">
        <v>78.38</v>
      </c>
      <c r="H907" s="5">
        <v>4</v>
      </c>
      <c r="I907" s="3">
        <v>15.68</v>
      </c>
      <c r="J907" s="3">
        <v>329.2</v>
      </c>
      <c r="K907" s="1">
        <v>43548</v>
      </c>
      <c r="L907" s="5">
        <f>YEAR(sales[[#This Row],[date]])</f>
        <v>2019</v>
      </c>
      <c r="M907" s="5" t="str">
        <f>TEXT(sales[[#This Row],[date]], "MMM")</f>
        <v>Mar</v>
      </c>
      <c r="N907" s="5" t="str">
        <f>TEXT(sales[[#This Row],[date]], "ddd")</f>
        <v>Sun</v>
      </c>
      <c r="O907" s="6">
        <v>0.74722222222222223</v>
      </c>
      <c r="P907" s="2" t="s">
        <v>15</v>
      </c>
      <c r="Q907" s="3">
        <v>313.52</v>
      </c>
      <c r="R907" s="7">
        <v>4.7600000000000003E-2</v>
      </c>
      <c r="S907" s="3">
        <v>15.68</v>
      </c>
      <c r="T907" s="4">
        <v>7.9</v>
      </c>
      <c r="U907" s="3">
        <f>sales[[#This Row],[total]]-sales[[#This Row],[cogs]]</f>
        <v>15.680000000000007</v>
      </c>
    </row>
    <row r="908" spans="1:21" x14ac:dyDescent="0.3">
      <c r="A908" s="2" t="s">
        <v>928</v>
      </c>
      <c r="B908" s="2" t="s">
        <v>11</v>
      </c>
      <c r="C908" s="2" t="s">
        <v>12</v>
      </c>
      <c r="D908" s="2" t="s">
        <v>13</v>
      </c>
      <c r="E908" s="2" t="s">
        <v>17</v>
      </c>
      <c r="F908" s="2" t="s">
        <v>8</v>
      </c>
      <c r="G908" s="3">
        <v>84.61</v>
      </c>
      <c r="H908" s="5">
        <v>10</v>
      </c>
      <c r="I908" s="3">
        <v>42.31</v>
      </c>
      <c r="J908" s="3">
        <v>888.41</v>
      </c>
      <c r="K908" s="1">
        <v>43505</v>
      </c>
      <c r="L908" s="5">
        <f>YEAR(sales[[#This Row],[date]])</f>
        <v>2019</v>
      </c>
      <c r="M908" s="5" t="str">
        <f>TEXT(sales[[#This Row],[date]], "MMM")</f>
        <v>Feb</v>
      </c>
      <c r="N908" s="5" t="str">
        <f>TEXT(sales[[#This Row],[date]], "ddd")</f>
        <v>Sat</v>
      </c>
      <c r="O908" s="6">
        <v>0.79027777777777775</v>
      </c>
      <c r="P908" s="2" t="s">
        <v>19</v>
      </c>
      <c r="Q908" s="3">
        <v>846.1</v>
      </c>
      <c r="R908" s="7">
        <v>4.7600000000000003E-2</v>
      </c>
      <c r="S908" s="3">
        <v>42.31</v>
      </c>
      <c r="T908" s="4">
        <v>8.8000000000000007</v>
      </c>
      <c r="U908" s="3">
        <f>sales[[#This Row],[total]]-sales[[#This Row],[cogs]]</f>
        <v>42.309999999999945</v>
      </c>
    </row>
    <row r="909" spans="1:21" x14ac:dyDescent="0.3">
      <c r="A909" s="2" t="s">
        <v>929</v>
      </c>
      <c r="B909" s="2" t="s">
        <v>28</v>
      </c>
      <c r="C909" s="2" t="s">
        <v>29</v>
      </c>
      <c r="D909" s="2" t="s">
        <v>13</v>
      </c>
      <c r="E909" s="2" t="s">
        <v>7</v>
      </c>
      <c r="F909" s="2" t="s">
        <v>8</v>
      </c>
      <c r="G909" s="3">
        <v>82.88</v>
      </c>
      <c r="H909" s="5">
        <v>5</v>
      </c>
      <c r="I909" s="3">
        <v>20.72</v>
      </c>
      <c r="J909" s="3">
        <v>435.12</v>
      </c>
      <c r="K909" s="1">
        <v>43548</v>
      </c>
      <c r="L909" s="5">
        <f>YEAR(sales[[#This Row],[date]])</f>
        <v>2019</v>
      </c>
      <c r="M909" s="5" t="str">
        <f>TEXT(sales[[#This Row],[date]], "MMM")</f>
        <v>Mar</v>
      </c>
      <c r="N909" s="5" t="str">
        <f>TEXT(sales[[#This Row],[date]], "ddd")</f>
        <v>Sun</v>
      </c>
      <c r="O909" s="6">
        <v>0.58888888888888891</v>
      </c>
      <c r="P909" s="2" t="s">
        <v>19</v>
      </c>
      <c r="Q909" s="3">
        <v>414.4</v>
      </c>
      <c r="R909" s="7">
        <v>4.7600000000000003E-2</v>
      </c>
      <c r="S909" s="3">
        <v>20.72</v>
      </c>
      <c r="T909" s="4">
        <v>6.6</v>
      </c>
      <c r="U909" s="3">
        <f>sales[[#This Row],[total]]-sales[[#This Row],[cogs]]</f>
        <v>20.720000000000027</v>
      </c>
    </row>
    <row r="910" spans="1:21" x14ac:dyDescent="0.3">
      <c r="A910" s="2" t="s">
        <v>930</v>
      </c>
      <c r="B910" s="2" t="s">
        <v>4</v>
      </c>
      <c r="C910" s="2" t="s">
        <v>5</v>
      </c>
      <c r="D910" s="2" t="s">
        <v>6</v>
      </c>
      <c r="E910" s="2" t="s">
        <v>7</v>
      </c>
      <c r="F910" s="2" t="s">
        <v>30</v>
      </c>
      <c r="G910" s="3">
        <v>79.540000000000006</v>
      </c>
      <c r="H910" s="5">
        <v>2</v>
      </c>
      <c r="I910" s="3">
        <v>7.95</v>
      </c>
      <c r="J910" s="3">
        <v>167.03</v>
      </c>
      <c r="K910" s="1">
        <v>43551</v>
      </c>
      <c r="L910" s="5">
        <f>YEAR(sales[[#This Row],[date]])</f>
        <v>2019</v>
      </c>
      <c r="M910" s="5" t="str">
        <f>TEXT(sales[[#This Row],[date]], "MMM")</f>
        <v>Mar</v>
      </c>
      <c r="N910" s="5" t="str">
        <f>TEXT(sales[[#This Row],[date]], "ddd")</f>
        <v>Wed</v>
      </c>
      <c r="O910" s="6">
        <v>0.6875</v>
      </c>
      <c r="P910" s="2" t="s">
        <v>9</v>
      </c>
      <c r="Q910" s="3">
        <v>159.08000000000001</v>
      </c>
      <c r="R910" s="7">
        <v>4.7600000000000003E-2</v>
      </c>
      <c r="S910" s="3">
        <v>7.95</v>
      </c>
      <c r="T910" s="4">
        <v>6.2</v>
      </c>
      <c r="U910" s="3">
        <f>sales[[#This Row],[total]]-sales[[#This Row],[cogs]]</f>
        <v>7.9499999999999886</v>
      </c>
    </row>
    <row r="911" spans="1:21" x14ac:dyDescent="0.3">
      <c r="A911" s="2" t="s">
        <v>931</v>
      </c>
      <c r="B911" s="2" t="s">
        <v>28</v>
      </c>
      <c r="C911" s="2" t="s">
        <v>29</v>
      </c>
      <c r="D911" s="2" t="s">
        <v>13</v>
      </c>
      <c r="E911" s="2" t="s">
        <v>7</v>
      </c>
      <c r="F911" s="2" t="s">
        <v>18</v>
      </c>
      <c r="G911" s="3">
        <v>49.01</v>
      </c>
      <c r="H911" s="5">
        <v>10</v>
      </c>
      <c r="I911" s="3">
        <v>24.51</v>
      </c>
      <c r="J911" s="3">
        <v>514.61</v>
      </c>
      <c r="K911" s="1">
        <v>43492</v>
      </c>
      <c r="L911" s="5">
        <f>YEAR(sales[[#This Row],[date]])</f>
        <v>2019</v>
      </c>
      <c r="M911" s="5" t="str">
        <f>TEXT(sales[[#This Row],[date]], "MMM")</f>
        <v>Jan</v>
      </c>
      <c r="N911" s="5" t="str">
        <f>TEXT(sales[[#This Row],[date]], "ddd")</f>
        <v>Sun</v>
      </c>
      <c r="O911" s="6">
        <v>0.44722222222222224</v>
      </c>
      <c r="P911" s="2" t="s">
        <v>19</v>
      </c>
      <c r="Q911" s="3">
        <v>490.1</v>
      </c>
      <c r="R911" s="7">
        <v>4.7600000000000003E-2</v>
      </c>
      <c r="S911" s="3">
        <v>24.51</v>
      </c>
      <c r="T911" s="4">
        <v>4.2</v>
      </c>
      <c r="U911" s="3">
        <f>sales[[#This Row],[total]]-sales[[#This Row],[cogs]]</f>
        <v>24.509999999999991</v>
      </c>
    </row>
    <row r="912" spans="1:21" x14ac:dyDescent="0.3">
      <c r="A912" s="2" t="s">
        <v>932</v>
      </c>
      <c r="B912" s="2" t="s">
        <v>28</v>
      </c>
      <c r="C912" s="2" t="s">
        <v>29</v>
      </c>
      <c r="D912" s="2" t="s">
        <v>6</v>
      </c>
      <c r="E912" s="2" t="s">
        <v>7</v>
      </c>
      <c r="F912" s="2" t="s">
        <v>30</v>
      </c>
      <c r="G912" s="3">
        <v>29.15</v>
      </c>
      <c r="H912" s="5">
        <v>3</v>
      </c>
      <c r="I912" s="3">
        <v>4.37</v>
      </c>
      <c r="J912" s="3">
        <v>91.82</v>
      </c>
      <c r="K912" s="1">
        <v>43551</v>
      </c>
      <c r="L912" s="5">
        <f>YEAR(sales[[#This Row],[date]])</f>
        <v>2019</v>
      </c>
      <c r="M912" s="5" t="str">
        <f>TEXT(sales[[#This Row],[date]], "MMM")</f>
        <v>Mar</v>
      </c>
      <c r="N912" s="5" t="str">
        <f>TEXT(sales[[#This Row],[date]], "ddd")</f>
        <v>Wed</v>
      </c>
      <c r="O912" s="6">
        <v>0.85347222222222219</v>
      </c>
      <c r="P912" s="2" t="s">
        <v>19</v>
      </c>
      <c r="Q912" s="3">
        <v>87.45</v>
      </c>
      <c r="R912" s="7">
        <v>4.7600000000000003E-2</v>
      </c>
      <c r="S912" s="3">
        <v>4.37</v>
      </c>
      <c r="T912" s="4">
        <v>7.3</v>
      </c>
      <c r="U912" s="3">
        <f>sales[[#This Row],[total]]-sales[[#This Row],[cogs]]</f>
        <v>4.3699999999999903</v>
      </c>
    </row>
    <row r="913" spans="1:21" x14ac:dyDescent="0.3">
      <c r="A913" s="2" t="s">
        <v>933</v>
      </c>
      <c r="B913" s="2" t="s">
        <v>11</v>
      </c>
      <c r="C913" s="2" t="s">
        <v>12</v>
      </c>
      <c r="D913" s="2" t="s">
        <v>13</v>
      </c>
      <c r="E913" s="2" t="s">
        <v>7</v>
      </c>
      <c r="F913" s="2" t="s">
        <v>14</v>
      </c>
      <c r="G913" s="3">
        <v>56.13</v>
      </c>
      <c r="H913" s="5">
        <v>4</v>
      </c>
      <c r="I913" s="3">
        <v>11.23</v>
      </c>
      <c r="J913" s="3">
        <v>235.75</v>
      </c>
      <c r="K913" s="1">
        <v>43484</v>
      </c>
      <c r="L913" s="5">
        <f>YEAR(sales[[#This Row],[date]])</f>
        <v>2019</v>
      </c>
      <c r="M913" s="5" t="str">
        <f>TEXT(sales[[#This Row],[date]], "MMM")</f>
        <v>Jan</v>
      </c>
      <c r="N913" s="5" t="str">
        <f>TEXT(sales[[#This Row],[date]], "ddd")</f>
        <v>Sat</v>
      </c>
      <c r="O913" s="6">
        <v>0.48819444444444443</v>
      </c>
      <c r="P913" s="2" t="s">
        <v>9</v>
      </c>
      <c r="Q913" s="3">
        <v>224.52</v>
      </c>
      <c r="R913" s="7">
        <v>4.7600000000000003E-2</v>
      </c>
      <c r="S913" s="3">
        <v>11.23</v>
      </c>
      <c r="T913" s="4">
        <v>8.6</v>
      </c>
      <c r="U913" s="3">
        <f>sales[[#This Row],[total]]-sales[[#This Row],[cogs]]</f>
        <v>11.22999999999999</v>
      </c>
    </row>
    <row r="914" spans="1:21" x14ac:dyDescent="0.3">
      <c r="A914" s="2" t="s">
        <v>934</v>
      </c>
      <c r="B914" s="2" t="s">
        <v>4</v>
      </c>
      <c r="C914" s="2" t="s">
        <v>5</v>
      </c>
      <c r="D914" s="2" t="s">
        <v>13</v>
      </c>
      <c r="E914" s="2" t="s">
        <v>7</v>
      </c>
      <c r="F914" s="2" t="s">
        <v>18</v>
      </c>
      <c r="G914" s="3">
        <v>93.12</v>
      </c>
      <c r="H914" s="5">
        <v>8</v>
      </c>
      <c r="I914" s="3">
        <v>37.25</v>
      </c>
      <c r="J914" s="3">
        <v>782.21</v>
      </c>
      <c r="K914" s="1">
        <v>43503</v>
      </c>
      <c r="L914" s="5">
        <f>YEAR(sales[[#This Row],[date]])</f>
        <v>2019</v>
      </c>
      <c r="M914" s="5" t="str">
        <f>TEXT(sales[[#This Row],[date]], "MMM")</f>
        <v>Feb</v>
      </c>
      <c r="N914" s="5" t="str">
        <f>TEXT(sales[[#This Row],[date]], "ddd")</f>
        <v>Thu</v>
      </c>
      <c r="O914" s="6">
        <v>0.42291666666666666</v>
      </c>
      <c r="P914" s="2" t="s">
        <v>15</v>
      </c>
      <c r="Q914" s="3">
        <v>744.96</v>
      </c>
      <c r="R914" s="7">
        <v>4.7600000000000003E-2</v>
      </c>
      <c r="S914" s="3">
        <v>37.25</v>
      </c>
      <c r="T914" s="4">
        <v>6.8</v>
      </c>
      <c r="U914" s="3">
        <f>sales[[#This Row],[total]]-sales[[#This Row],[cogs]]</f>
        <v>37.25</v>
      </c>
    </row>
    <row r="915" spans="1:21" x14ac:dyDescent="0.3">
      <c r="A915" s="2" t="s">
        <v>935</v>
      </c>
      <c r="B915" s="2" t="s">
        <v>4</v>
      </c>
      <c r="C915" s="2" t="s">
        <v>5</v>
      </c>
      <c r="D915" s="2" t="s">
        <v>6</v>
      </c>
      <c r="E915" s="2" t="s">
        <v>17</v>
      </c>
      <c r="F915" s="2" t="s">
        <v>32</v>
      </c>
      <c r="G915" s="3">
        <v>51.34</v>
      </c>
      <c r="H915" s="5">
        <v>8</v>
      </c>
      <c r="I915" s="3">
        <v>20.54</v>
      </c>
      <c r="J915" s="3">
        <v>431.26</v>
      </c>
      <c r="K915" s="1">
        <v>43496</v>
      </c>
      <c r="L915" s="5">
        <f>YEAR(sales[[#This Row],[date]])</f>
        <v>2019</v>
      </c>
      <c r="M915" s="5" t="str">
        <f>TEXT(sales[[#This Row],[date]], "MMM")</f>
        <v>Jan</v>
      </c>
      <c r="N915" s="5" t="str">
        <f>TEXT(sales[[#This Row],[date]], "ddd")</f>
        <v>Thu</v>
      </c>
      <c r="O915" s="6">
        <v>0.41666666666666669</v>
      </c>
      <c r="P915" s="2" t="s">
        <v>9</v>
      </c>
      <c r="Q915" s="3">
        <v>410.72</v>
      </c>
      <c r="R915" s="7">
        <v>4.7600000000000003E-2</v>
      </c>
      <c r="S915" s="3">
        <v>20.54</v>
      </c>
      <c r="T915" s="4">
        <v>7.6</v>
      </c>
      <c r="U915" s="3">
        <f>sales[[#This Row],[total]]-sales[[#This Row],[cogs]]</f>
        <v>20.539999999999964</v>
      </c>
    </row>
    <row r="916" spans="1:21" x14ac:dyDescent="0.3">
      <c r="A916" s="2" t="s">
        <v>936</v>
      </c>
      <c r="B916" s="2" t="s">
        <v>4</v>
      </c>
      <c r="C916" s="2" t="s">
        <v>5</v>
      </c>
      <c r="D916" s="2" t="s">
        <v>6</v>
      </c>
      <c r="E916" s="2" t="s">
        <v>7</v>
      </c>
      <c r="F916" s="2" t="s">
        <v>30</v>
      </c>
      <c r="G916" s="3">
        <v>99.6</v>
      </c>
      <c r="H916" s="5">
        <v>3</v>
      </c>
      <c r="I916" s="3">
        <v>14.94</v>
      </c>
      <c r="J916" s="3">
        <v>313.74</v>
      </c>
      <c r="K916" s="1">
        <v>43521</v>
      </c>
      <c r="L916" s="5">
        <f>YEAR(sales[[#This Row],[date]])</f>
        <v>2019</v>
      </c>
      <c r="M916" s="5" t="str">
        <f>TEXT(sales[[#This Row],[date]], "MMM")</f>
        <v>Feb</v>
      </c>
      <c r="N916" s="5" t="str">
        <f>TEXT(sales[[#This Row],[date]], "ddd")</f>
        <v>Mon</v>
      </c>
      <c r="O916" s="6">
        <v>0.78125</v>
      </c>
      <c r="P916" s="2" t="s">
        <v>15</v>
      </c>
      <c r="Q916" s="3">
        <v>298.8</v>
      </c>
      <c r="R916" s="7">
        <v>4.7600000000000003E-2</v>
      </c>
      <c r="S916" s="3">
        <v>14.94</v>
      </c>
      <c r="T916" s="4">
        <v>5.8</v>
      </c>
      <c r="U916" s="3">
        <f>sales[[#This Row],[total]]-sales[[#This Row],[cogs]]</f>
        <v>14.939999999999998</v>
      </c>
    </row>
    <row r="917" spans="1:21" x14ac:dyDescent="0.3">
      <c r="A917" s="2" t="s">
        <v>937</v>
      </c>
      <c r="B917" s="2" t="s">
        <v>11</v>
      </c>
      <c r="C917" s="2" t="s">
        <v>12</v>
      </c>
      <c r="D917" s="2" t="s">
        <v>13</v>
      </c>
      <c r="E917" s="2" t="s">
        <v>7</v>
      </c>
      <c r="F917" s="2" t="s">
        <v>14</v>
      </c>
      <c r="G917" s="3">
        <v>35.49</v>
      </c>
      <c r="H917" s="5">
        <v>6</v>
      </c>
      <c r="I917" s="3">
        <v>10.65</v>
      </c>
      <c r="J917" s="3">
        <v>223.59</v>
      </c>
      <c r="K917" s="1">
        <v>43498</v>
      </c>
      <c r="L917" s="5">
        <f>YEAR(sales[[#This Row],[date]])</f>
        <v>2019</v>
      </c>
      <c r="M917" s="5" t="str">
        <f>TEXT(sales[[#This Row],[date]], "MMM")</f>
        <v>Feb</v>
      </c>
      <c r="N917" s="5" t="str">
        <f>TEXT(sales[[#This Row],[date]], "ddd")</f>
        <v>Sat</v>
      </c>
      <c r="O917" s="6">
        <v>0.52777777777777779</v>
      </c>
      <c r="P917" s="2" t="s">
        <v>15</v>
      </c>
      <c r="Q917" s="3">
        <v>212.94</v>
      </c>
      <c r="R917" s="7">
        <v>4.7600000000000003E-2</v>
      </c>
      <c r="S917" s="3">
        <v>10.65</v>
      </c>
      <c r="T917" s="4">
        <v>4.0999999999999996</v>
      </c>
      <c r="U917" s="3">
        <f>sales[[#This Row],[total]]-sales[[#This Row],[cogs]]</f>
        <v>10.650000000000006</v>
      </c>
    </row>
    <row r="918" spans="1:21" x14ac:dyDescent="0.3">
      <c r="A918" s="2" t="s">
        <v>938</v>
      </c>
      <c r="B918" s="2" t="s">
        <v>11</v>
      </c>
      <c r="C918" s="2" t="s">
        <v>12</v>
      </c>
      <c r="D918" s="2" t="s">
        <v>6</v>
      </c>
      <c r="E918" s="2" t="s">
        <v>17</v>
      </c>
      <c r="F918" s="2" t="s">
        <v>22</v>
      </c>
      <c r="G918" s="3">
        <v>42.85</v>
      </c>
      <c r="H918" s="5">
        <v>1</v>
      </c>
      <c r="I918" s="3">
        <v>2.14</v>
      </c>
      <c r="J918" s="3">
        <v>44.99</v>
      </c>
      <c r="K918" s="1">
        <v>43538</v>
      </c>
      <c r="L918" s="5">
        <f>YEAR(sales[[#This Row],[date]])</f>
        <v>2019</v>
      </c>
      <c r="M918" s="5" t="str">
        <f>TEXT(sales[[#This Row],[date]], "MMM")</f>
        <v>Mar</v>
      </c>
      <c r="N918" s="5" t="str">
        <f>TEXT(sales[[#This Row],[date]], "ddd")</f>
        <v>Thu</v>
      </c>
      <c r="O918" s="6">
        <v>0.65</v>
      </c>
      <c r="P918" s="2" t="s">
        <v>19</v>
      </c>
      <c r="Q918" s="3">
        <v>42.85</v>
      </c>
      <c r="R918" s="7">
        <v>4.7600000000000003E-2</v>
      </c>
      <c r="S918" s="3">
        <v>2.14</v>
      </c>
      <c r="T918" s="4">
        <v>9.3000000000000007</v>
      </c>
      <c r="U918" s="3">
        <f>sales[[#This Row],[total]]-sales[[#This Row],[cogs]]</f>
        <v>2.1400000000000006</v>
      </c>
    </row>
    <row r="919" spans="1:21" x14ac:dyDescent="0.3">
      <c r="A919" s="2" t="s">
        <v>939</v>
      </c>
      <c r="B919" s="2" t="s">
        <v>4</v>
      </c>
      <c r="C919" s="2" t="s">
        <v>5</v>
      </c>
      <c r="D919" s="2" t="s">
        <v>13</v>
      </c>
      <c r="E919" s="2" t="s">
        <v>7</v>
      </c>
      <c r="F919" s="2" t="s">
        <v>32</v>
      </c>
      <c r="G919" s="3">
        <v>94.67</v>
      </c>
      <c r="H919" s="5">
        <v>4</v>
      </c>
      <c r="I919" s="3">
        <v>18.93</v>
      </c>
      <c r="J919" s="3">
        <v>397.61</v>
      </c>
      <c r="K919" s="1">
        <v>43535</v>
      </c>
      <c r="L919" s="5">
        <f>YEAR(sales[[#This Row],[date]])</f>
        <v>2019</v>
      </c>
      <c r="M919" s="5" t="str">
        <f>TEXT(sales[[#This Row],[date]], "MMM")</f>
        <v>Mar</v>
      </c>
      <c r="N919" s="5" t="str">
        <f>TEXT(sales[[#This Row],[date]], "ddd")</f>
        <v>Mon</v>
      </c>
      <c r="O919" s="6">
        <v>0.50277777777777777</v>
      </c>
      <c r="P919" s="2" t="s">
        <v>15</v>
      </c>
      <c r="Q919" s="3">
        <v>378.68</v>
      </c>
      <c r="R919" s="7">
        <v>4.7600000000000003E-2</v>
      </c>
      <c r="S919" s="3">
        <v>18.93</v>
      </c>
      <c r="T919" s="4">
        <v>6.8</v>
      </c>
      <c r="U919" s="3">
        <f>sales[[#This Row],[total]]-sales[[#This Row],[cogs]]</f>
        <v>18.930000000000007</v>
      </c>
    </row>
    <row r="920" spans="1:21" x14ac:dyDescent="0.3">
      <c r="A920" s="2" t="s">
        <v>940</v>
      </c>
      <c r="B920" s="2" t="s">
        <v>28</v>
      </c>
      <c r="C920" s="2" t="s">
        <v>29</v>
      </c>
      <c r="D920" s="2" t="s">
        <v>13</v>
      </c>
      <c r="E920" s="2" t="s">
        <v>17</v>
      </c>
      <c r="F920" s="2" t="s">
        <v>18</v>
      </c>
      <c r="G920" s="3">
        <v>68.97</v>
      </c>
      <c r="H920" s="5">
        <v>3</v>
      </c>
      <c r="I920" s="3">
        <v>10.35</v>
      </c>
      <c r="J920" s="3">
        <v>217.26</v>
      </c>
      <c r="K920" s="1">
        <v>43518</v>
      </c>
      <c r="L920" s="5">
        <f>YEAR(sales[[#This Row],[date]])</f>
        <v>2019</v>
      </c>
      <c r="M920" s="5" t="str">
        <f>TEXT(sales[[#This Row],[date]], "MMM")</f>
        <v>Feb</v>
      </c>
      <c r="N920" s="5" t="str">
        <f>TEXT(sales[[#This Row],[date]], "ddd")</f>
        <v>Fri</v>
      </c>
      <c r="O920" s="6">
        <v>0.47638888888888886</v>
      </c>
      <c r="P920" s="2" t="s">
        <v>9</v>
      </c>
      <c r="Q920" s="3">
        <v>206.91</v>
      </c>
      <c r="R920" s="7">
        <v>4.7600000000000003E-2</v>
      </c>
      <c r="S920" s="3">
        <v>10.35</v>
      </c>
      <c r="T920" s="4">
        <v>8.6999999999999993</v>
      </c>
      <c r="U920" s="3">
        <f>sales[[#This Row],[total]]-sales[[#This Row],[cogs]]</f>
        <v>10.349999999999994</v>
      </c>
    </row>
    <row r="921" spans="1:21" x14ac:dyDescent="0.3">
      <c r="A921" s="2" t="s">
        <v>941</v>
      </c>
      <c r="B921" s="2" t="s">
        <v>28</v>
      </c>
      <c r="C921" s="2" t="s">
        <v>29</v>
      </c>
      <c r="D921" s="2" t="s">
        <v>6</v>
      </c>
      <c r="E921" s="2" t="s">
        <v>7</v>
      </c>
      <c r="F921" s="2" t="s">
        <v>14</v>
      </c>
      <c r="G921" s="3">
        <v>26.26</v>
      </c>
      <c r="H921" s="5">
        <v>3</v>
      </c>
      <c r="I921" s="3">
        <v>3.94</v>
      </c>
      <c r="J921" s="3">
        <v>82.72</v>
      </c>
      <c r="K921" s="1">
        <v>43526</v>
      </c>
      <c r="L921" s="5">
        <f>YEAR(sales[[#This Row],[date]])</f>
        <v>2019</v>
      </c>
      <c r="M921" s="5" t="str">
        <f>TEXT(sales[[#This Row],[date]], "MMM")</f>
        <v>Mar</v>
      </c>
      <c r="N921" s="5" t="str">
        <f>TEXT(sales[[#This Row],[date]], "ddd")</f>
        <v>Sat</v>
      </c>
      <c r="O921" s="6">
        <v>0.52500000000000002</v>
      </c>
      <c r="P921" s="2" t="s">
        <v>9</v>
      </c>
      <c r="Q921" s="3">
        <v>78.78</v>
      </c>
      <c r="R921" s="7">
        <v>4.7600000000000003E-2</v>
      </c>
      <c r="S921" s="3">
        <v>3.94</v>
      </c>
      <c r="T921" s="4">
        <v>6.3</v>
      </c>
      <c r="U921" s="3">
        <f>sales[[#This Row],[total]]-sales[[#This Row],[cogs]]</f>
        <v>3.9399999999999977</v>
      </c>
    </row>
    <row r="922" spans="1:21" x14ac:dyDescent="0.3">
      <c r="A922" s="2" t="s">
        <v>942</v>
      </c>
      <c r="B922" s="2" t="s">
        <v>11</v>
      </c>
      <c r="C922" s="2" t="s">
        <v>12</v>
      </c>
      <c r="D922" s="2" t="s">
        <v>6</v>
      </c>
      <c r="E922" s="2" t="s">
        <v>7</v>
      </c>
      <c r="F922" s="2" t="s">
        <v>18</v>
      </c>
      <c r="G922" s="3">
        <v>35.79</v>
      </c>
      <c r="H922" s="5">
        <v>9</v>
      </c>
      <c r="I922" s="3">
        <v>16.11</v>
      </c>
      <c r="J922" s="3">
        <v>338.22</v>
      </c>
      <c r="K922" s="1">
        <v>43534</v>
      </c>
      <c r="L922" s="5">
        <f>YEAR(sales[[#This Row],[date]])</f>
        <v>2019</v>
      </c>
      <c r="M922" s="5" t="str">
        <f>TEXT(sales[[#This Row],[date]], "MMM")</f>
        <v>Mar</v>
      </c>
      <c r="N922" s="5" t="str">
        <f>TEXT(sales[[#This Row],[date]], "ddd")</f>
        <v>Sun</v>
      </c>
      <c r="O922" s="6">
        <v>0.62916666666666665</v>
      </c>
      <c r="P922" s="2" t="s">
        <v>19</v>
      </c>
      <c r="Q922" s="3">
        <v>322.11</v>
      </c>
      <c r="R922" s="7">
        <v>4.7600000000000003E-2</v>
      </c>
      <c r="S922" s="3">
        <v>16.11</v>
      </c>
      <c r="T922" s="4">
        <v>5.0999999999999996</v>
      </c>
      <c r="U922" s="3">
        <f>sales[[#This Row],[total]]-sales[[#This Row],[cogs]]</f>
        <v>16.110000000000014</v>
      </c>
    </row>
    <row r="923" spans="1:21" x14ac:dyDescent="0.3">
      <c r="A923" s="2" t="s">
        <v>943</v>
      </c>
      <c r="B923" s="2" t="s">
        <v>28</v>
      </c>
      <c r="C923" s="2" t="s">
        <v>29</v>
      </c>
      <c r="D923" s="2" t="s">
        <v>13</v>
      </c>
      <c r="E923" s="2" t="s">
        <v>7</v>
      </c>
      <c r="F923" s="2" t="s">
        <v>18</v>
      </c>
      <c r="G923" s="3">
        <v>16.37</v>
      </c>
      <c r="H923" s="5">
        <v>6</v>
      </c>
      <c r="I923" s="3">
        <v>4.91</v>
      </c>
      <c r="J923" s="3">
        <v>103.13</v>
      </c>
      <c r="K923" s="1">
        <v>43504</v>
      </c>
      <c r="L923" s="5">
        <f>YEAR(sales[[#This Row],[date]])</f>
        <v>2019</v>
      </c>
      <c r="M923" s="5" t="str">
        <f>TEXT(sales[[#This Row],[date]], "MMM")</f>
        <v>Feb</v>
      </c>
      <c r="N923" s="5" t="str">
        <f>TEXT(sales[[#This Row],[date]], "ddd")</f>
        <v>Fri</v>
      </c>
      <c r="O923" s="6">
        <v>0.45694444444444443</v>
      </c>
      <c r="P923" s="2" t="s">
        <v>15</v>
      </c>
      <c r="Q923" s="3">
        <v>98.22</v>
      </c>
      <c r="R923" s="7">
        <v>4.7600000000000003E-2</v>
      </c>
      <c r="S923" s="3">
        <v>4.91</v>
      </c>
      <c r="T923" s="4">
        <v>7</v>
      </c>
      <c r="U923" s="3">
        <f>sales[[#This Row],[total]]-sales[[#This Row],[cogs]]</f>
        <v>4.9099999999999966</v>
      </c>
    </row>
    <row r="924" spans="1:21" x14ac:dyDescent="0.3">
      <c r="A924" s="2" t="s">
        <v>944</v>
      </c>
      <c r="B924" s="2" t="s">
        <v>11</v>
      </c>
      <c r="C924" s="2" t="s">
        <v>12</v>
      </c>
      <c r="D924" s="2" t="s">
        <v>6</v>
      </c>
      <c r="E924" s="2" t="s">
        <v>7</v>
      </c>
      <c r="F924" s="2" t="s">
        <v>18</v>
      </c>
      <c r="G924" s="3">
        <v>12.73</v>
      </c>
      <c r="H924" s="5">
        <v>2</v>
      </c>
      <c r="I924" s="3">
        <v>1.27</v>
      </c>
      <c r="J924" s="3">
        <v>26.73</v>
      </c>
      <c r="K924" s="1">
        <v>43518</v>
      </c>
      <c r="L924" s="5">
        <f>YEAR(sales[[#This Row],[date]])</f>
        <v>2019</v>
      </c>
      <c r="M924" s="5" t="str">
        <f>TEXT(sales[[#This Row],[date]], "MMM")</f>
        <v>Feb</v>
      </c>
      <c r="N924" s="5" t="str">
        <f>TEXT(sales[[#This Row],[date]], "ddd")</f>
        <v>Fri</v>
      </c>
      <c r="O924" s="6">
        <v>0.50694444444444442</v>
      </c>
      <c r="P924" s="2" t="s">
        <v>19</v>
      </c>
      <c r="Q924" s="3">
        <v>25.46</v>
      </c>
      <c r="R924" s="7">
        <v>4.7600000000000003E-2</v>
      </c>
      <c r="S924" s="3">
        <v>1.27</v>
      </c>
      <c r="T924" s="4">
        <v>5.2</v>
      </c>
      <c r="U924" s="3">
        <f>sales[[#This Row],[total]]-sales[[#This Row],[cogs]]</f>
        <v>1.2699999999999996</v>
      </c>
    </row>
    <row r="925" spans="1:21" x14ac:dyDescent="0.3">
      <c r="A925" s="2" t="s">
        <v>945</v>
      </c>
      <c r="B925" s="2" t="s">
        <v>11</v>
      </c>
      <c r="C925" s="2" t="s">
        <v>12</v>
      </c>
      <c r="D925" s="2" t="s">
        <v>13</v>
      </c>
      <c r="E925" s="2" t="s">
        <v>7</v>
      </c>
      <c r="F925" s="2" t="s">
        <v>22</v>
      </c>
      <c r="G925" s="3">
        <v>83.14</v>
      </c>
      <c r="H925" s="5">
        <v>7</v>
      </c>
      <c r="I925" s="3">
        <v>29.1</v>
      </c>
      <c r="J925" s="3">
        <v>611.08000000000004</v>
      </c>
      <c r="K925" s="1">
        <v>43475</v>
      </c>
      <c r="L925" s="5">
        <f>YEAR(sales[[#This Row],[date]])</f>
        <v>2019</v>
      </c>
      <c r="M925" s="5" t="str">
        <f>TEXT(sales[[#This Row],[date]], "MMM")</f>
        <v>Jan</v>
      </c>
      <c r="N925" s="5" t="str">
        <f>TEXT(sales[[#This Row],[date]], "ddd")</f>
        <v>Thu</v>
      </c>
      <c r="O925" s="6">
        <v>0.43819444444444444</v>
      </c>
      <c r="P925" s="2" t="s">
        <v>19</v>
      </c>
      <c r="Q925" s="3">
        <v>581.98</v>
      </c>
      <c r="R925" s="7">
        <v>4.7600000000000003E-2</v>
      </c>
      <c r="S925" s="3">
        <v>29.1</v>
      </c>
      <c r="T925" s="4">
        <v>6.6</v>
      </c>
      <c r="U925" s="3">
        <f>sales[[#This Row],[total]]-sales[[#This Row],[cogs]]</f>
        <v>29.100000000000023</v>
      </c>
    </row>
    <row r="926" spans="1:21" x14ac:dyDescent="0.3">
      <c r="A926" s="2" t="s">
        <v>946</v>
      </c>
      <c r="B926" s="2" t="s">
        <v>11</v>
      </c>
      <c r="C926" s="2" t="s">
        <v>12</v>
      </c>
      <c r="D926" s="2" t="s">
        <v>6</v>
      </c>
      <c r="E926" s="2" t="s">
        <v>7</v>
      </c>
      <c r="F926" s="2" t="s">
        <v>22</v>
      </c>
      <c r="G926" s="3">
        <v>35.22</v>
      </c>
      <c r="H926" s="5">
        <v>6</v>
      </c>
      <c r="I926" s="3">
        <v>10.57</v>
      </c>
      <c r="J926" s="3">
        <v>221.89</v>
      </c>
      <c r="K926" s="1">
        <v>43538</v>
      </c>
      <c r="L926" s="5">
        <f>YEAR(sales[[#This Row],[date]])</f>
        <v>2019</v>
      </c>
      <c r="M926" s="5" t="str">
        <f>TEXT(sales[[#This Row],[date]], "MMM")</f>
        <v>Mar</v>
      </c>
      <c r="N926" s="5" t="str">
        <f>TEXT(sales[[#This Row],[date]], "ddd")</f>
        <v>Thu</v>
      </c>
      <c r="O926" s="6">
        <v>0.5756944444444444</v>
      </c>
      <c r="P926" s="2" t="s">
        <v>9</v>
      </c>
      <c r="Q926" s="3">
        <v>211.32</v>
      </c>
      <c r="R926" s="7">
        <v>4.7600000000000003E-2</v>
      </c>
      <c r="S926" s="3">
        <v>10.57</v>
      </c>
      <c r="T926" s="4">
        <v>6.5</v>
      </c>
      <c r="U926" s="3">
        <f>sales[[#This Row],[total]]-sales[[#This Row],[cogs]]</f>
        <v>10.569999999999993</v>
      </c>
    </row>
    <row r="927" spans="1:21" x14ac:dyDescent="0.3">
      <c r="A927" s="2" t="s">
        <v>947</v>
      </c>
      <c r="B927" s="2" t="s">
        <v>28</v>
      </c>
      <c r="C927" s="2" t="s">
        <v>29</v>
      </c>
      <c r="D927" s="2" t="s">
        <v>13</v>
      </c>
      <c r="E927" s="2" t="s">
        <v>7</v>
      </c>
      <c r="F927" s="2" t="s">
        <v>14</v>
      </c>
      <c r="G927" s="3">
        <v>13.78</v>
      </c>
      <c r="H927" s="5">
        <v>4</v>
      </c>
      <c r="I927" s="3">
        <v>2.76</v>
      </c>
      <c r="J927" s="3">
        <v>57.88</v>
      </c>
      <c r="K927" s="1">
        <v>43475</v>
      </c>
      <c r="L927" s="5">
        <f>YEAR(sales[[#This Row],[date]])</f>
        <v>2019</v>
      </c>
      <c r="M927" s="5" t="str">
        <f>TEXT(sales[[#This Row],[date]], "MMM")</f>
        <v>Jan</v>
      </c>
      <c r="N927" s="5" t="str">
        <f>TEXT(sales[[#This Row],[date]], "ddd")</f>
        <v>Thu</v>
      </c>
      <c r="O927" s="6">
        <v>0.46527777777777779</v>
      </c>
      <c r="P927" s="2" t="s">
        <v>9</v>
      </c>
      <c r="Q927" s="3">
        <v>55.12</v>
      </c>
      <c r="R927" s="7">
        <v>4.7600000000000003E-2</v>
      </c>
      <c r="S927" s="3">
        <v>2.76</v>
      </c>
      <c r="T927" s="4">
        <v>9</v>
      </c>
      <c r="U927" s="3">
        <f>sales[[#This Row],[total]]-sales[[#This Row],[cogs]]</f>
        <v>2.7600000000000051</v>
      </c>
    </row>
    <row r="928" spans="1:21" x14ac:dyDescent="0.3">
      <c r="A928" s="2" t="s">
        <v>948</v>
      </c>
      <c r="B928" s="2" t="s">
        <v>28</v>
      </c>
      <c r="C928" s="2" t="s">
        <v>29</v>
      </c>
      <c r="D928" s="2" t="s">
        <v>6</v>
      </c>
      <c r="E928" s="2" t="s">
        <v>17</v>
      </c>
      <c r="F928" s="2" t="s">
        <v>22</v>
      </c>
      <c r="G928" s="3">
        <v>88.31</v>
      </c>
      <c r="H928" s="5">
        <v>1</v>
      </c>
      <c r="I928" s="3">
        <v>4.42</v>
      </c>
      <c r="J928" s="3">
        <v>92.73</v>
      </c>
      <c r="K928" s="1">
        <v>43511</v>
      </c>
      <c r="L928" s="5">
        <f>YEAR(sales[[#This Row],[date]])</f>
        <v>2019</v>
      </c>
      <c r="M928" s="5" t="str">
        <f>TEXT(sales[[#This Row],[date]], "MMM")</f>
        <v>Feb</v>
      </c>
      <c r="N928" s="5" t="str">
        <f>TEXT(sales[[#This Row],[date]], "ddd")</f>
        <v>Fri</v>
      </c>
      <c r="O928" s="6">
        <v>0.73472222222222228</v>
      </c>
      <c r="P928" s="2" t="s">
        <v>19</v>
      </c>
      <c r="Q928" s="3">
        <v>88.31</v>
      </c>
      <c r="R928" s="7">
        <v>4.7600000000000003E-2</v>
      </c>
      <c r="S928" s="3">
        <v>4.42</v>
      </c>
      <c r="T928" s="4">
        <v>5.2</v>
      </c>
      <c r="U928" s="3">
        <f>sales[[#This Row],[total]]-sales[[#This Row],[cogs]]</f>
        <v>4.4200000000000017</v>
      </c>
    </row>
    <row r="929" spans="1:21" x14ac:dyDescent="0.3">
      <c r="A929" s="2" t="s">
        <v>949</v>
      </c>
      <c r="B929" s="2" t="s">
        <v>4</v>
      </c>
      <c r="C929" s="2" t="s">
        <v>5</v>
      </c>
      <c r="D929" s="2" t="s">
        <v>6</v>
      </c>
      <c r="E929" s="2" t="s">
        <v>7</v>
      </c>
      <c r="F929" s="2" t="s">
        <v>8</v>
      </c>
      <c r="G929" s="3">
        <v>39.619999999999997</v>
      </c>
      <c r="H929" s="5">
        <v>9</v>
      </c>
      <c r="I929" s="3">
        <v>17.829999999999998</v>
      </c>
      <c r="J929" s="3">
        <v>374.41</v>
      </c>
      <c r="K929" s="1">
        <v>43478</v>
      </c>
      <c r="L929" s="5">
        <f>YEAR(sales[[#This Row],[date]])</f>
        <v>2019</v>
      </c>
      <c r="M929" s="5" t="str">
        <f>TEXT(sales[[#This Row],[date]], "MMM")</f>
        <v>Jan</v>
      </c>
      <c r="N929" s="5" t="str">
        <f>TEXT(sales[[#This Row],[date]], "ddd")</f>
        <v>Sun</v>
      </c>
      <c r="O929" s="6">
        <v>0.74583333333333335</v>
      </c>
      <c r="P929" s="2" t="s">
        <v>19</v>
      </c>
      <c r="Q929" s="3">
        <v>356.58</v>
      </c>
      <c r="R929" s="7">
        <v>4.7600000000000003E-2</v>
      </c>
      <c r="S929" s="3">
        <v>17.829999999999998</v>
      </c>
      <c r="T929" s="4">
        <v>6.8</v>
      </c>
      <c r="U929" s="3">
        <f>sales[[#This Row],[total]]-sales[[#This Row],[cogs]]</f>
        <v>17.830000000000041</v>
      </c>
    </row>
    <row r="930" spans="1:21" x14ac:dyDescent="0.3">
      <c r="A930" s="2" t="s">
        <v>950</v>
      </c>
      <c r="B930" s="2" t="s">
        <v>28</v>
      </c>
      <c r="C930" s="2" t="s">
        <v>29</v>
      </c>
      <c r="D930" s="2" t="s">
        <v>13</v>
      </c>
      <c r="E930" s="2" t="s">
        <v>7</v>
      </c>
      <c r="F930" s="2" t="s">
        <v>14</v>
      </c>
      <c r="G930" s="3">
        <v>88.25</v>
      </c>
      <c r="H930" s="5">
        <v>9</v>
      </c>
      <c r="I930" s="3">
        <v>39.71</v>
      </c>
      <c r="J930" s="3">
        <v>833.96</v>
      </c>
      <c r="K930" s="1">
        <v>43511</v>
      </c>
      <c r="L930" s="5">
        <f>YEAR(sales[[#This Row],[date]])</f>
        <v>2019</v>
      </c>
      <c r="M930" s="5" t="str">
        <f>TEXT(sales[[#This Row],[date]], "MMM")</f>
        <v>Feb</v>
      </c>
      <c r="N930" s="5" t="str">
        <f>TEXT(sales[[#This Row],[date]], "ddd")</f>
        <v>Fri</v>
      </c>
      <c r="O930" s="6">
        <v>0.86875000000000002</v>
      </c>
      <c r="P930" s="2" t="s">
        <v>19</v>
      </c>
      <c r="Q930" s="3">
        <v>794.25</v>
      </c>
      <c r="R930" s="7">
        <v>4.7600000000000003E-2</v>
      </c>
      <c r="S930" s="3">
        <v>39.71</v>
      </c>
      <c r="T930" s="4">
        <v>7.6</v>
      </c>
      <c r="U930" s="3">
        <f>sales[[#This Row],[total]]-sales[[#This Row],[cogs]]</f>
        <v>39.710000000000036</v>
      </c>
    </row>
    <row r="931" spans="1:21" x14ac:dyDescent="0.3">
      <c r="A931" s="2" t="s">
        <v>951</v>
      </c>
      <c r="B931" s="2" t="s">
        <v>28</v>
      </c>
      <c r="C931" s="2" t="s">
        <v>29</v>
      </c>
      <c r="D931" s="2" t="s">
        <v>13</v>
      </c>
      <c r="E931" s="2" t="s">
        <v>17</v>
      </c>
      <c r="F931" s="2" t="s">
        <v>22</v>
      </c>
      <c r="G931" s="3">
        <v>25.31</v>
      </c>
      <c r="H931" s="5">
        <v>2</v>
      </c>
      <c r="I931" s="3">
        <v>2.5299999999999998</v>
      </c>
      <c r="J931" s="3">
        <v>53.15</v>
      </c>
      <c r="K931" s="1">
        <v>43526</v>
      </c>
      <c r="L931" s="5">
        <f>YEAR(sales[[#This Row],[date]])</f>
        <v>2019</v>
      </c>
      <c r="M931" s="5" t="str">
        <f>TEXT(sales[[#This Row],[date]], "MMM")</f>
        <v>Mar</v>
      </c>
      <c r="N931" s="5" t="str">
        <f>TEXT(sales[[#This Row],[date]], "ddd")</f>
        <v>Sat</v>
      </c>
      <c r="O931" s="6">
        <v>0.80972222222222223</v>
      </c>
      <c r="P931" s="2" t="s">
        <v>9</v>
      </c>
      <c r="Q931" s="3">
        <v>50.62</v>
      </c>
      <c r="R931" s="7">
        <v>4.7600000000000003E-2</v>
      </c>
      <c r="S931" s="3">
        <v>2.5299999999999998</v>
      </c>
      <c r="T931" s="4">
        <v>7.2</v>
      </c>
      <c r="U931" s="3">
        <f>sales[[#This Row],[total]]-sales[[#This Row],[cogs]]</f>
        <v>2.5300000000000011</v>
      </c>
    </row>
    <row r="932" spans="1:21" x14ac:dyDescent="0.3">
      <c r="A932" s="2" t="s">
        <v>952</v>
      </c>
      <c r="B932" s="2" t="s">
        <v>28</v>
      </c>
      <c r="C932" s="2" t="s">
        <v>29</v>
      </c>
      <c r="D932" s="2" t="s">
        <v>13</v>
      </c>
      <c r="E932" s="2" t="s">
        <v>17</v>
      </c>
      <c r="F932" s="2" t="s">
        <v>18</v>
      </c>
      <c r="G932" s="3">
        <v>99.92</v>
      </c>
      <c r="H932" s="5">
        <v>6</v>
      </c>
      <c r="I932" s="3">
        <v>29.98</v>
      </c>
      <c r="J932" s="3">
        <v>629.5</v>
      </c>
      <c r="K932" s="1">
        <v>43548</v>
      </c>
      <c r="L932" s="5">
        <f>YEAR(sales[[#This Row],[date]])</f>
        <v>2019</v>
      </c>
      <c r="M932" s="5" t="str">
        <f>TEXT(sales[[#This Row],[date]], "MMM")</f>
        <v>Mar</v>
      </c>
      <c r="N932" s="5" t="str">
        <f>TEXT(sales[[#This Row],[date]], "ddd")</f>
        <v>Sun</v>
      </c>
      <c r="O932" s="6">
        <v>0.56458333333333333</v>
      </c>
      <c r="P932" s="2" t="s">
        <v>9</v>
      </c>
      <c r="Q932" s="3">
        <v>599.52</v>
      </c>
      <c r="R932" s="7">
        <v>4.7600000000000003E-2</v>
      </c>
      <c r="S932" s="3">
        <v>29.98</v>
      </c>
      <c r="T932" s="4">
        <v>7.1</v>
      </c>
      <c r="U932" s="3">
        <f>sales[[#This Row],[total]]-sales[[#This Row],[cogs]]</f>
        <v>29.980000000000018</v>
      </c>
    </row>
    <row r="933" spans="1:21" x14ac:dyDescent="0.3">
      <c r="A933" s="2" t="s">
        <v>953</v>
      </c>
      <c r="B933" s="2" t="s">
        <v>11</v>
      </c>
      <c r="C933" s="2" t="s">
        <v>12</v>
      </c>
      <c r="D933" s="2" t="s">
        <v>6</v>
      </c>
      <c r="E933" s="2" t="s">
        <v>7</v>
      </c>
      <c r="F933" s="2" t="s">
        <v>32</v>
      </c>
      <c r="G933" s="3">
        <v>83.35</v>
      </c>
      <c r="H933" s="5">
        <v>2</v>
      </c>
      <c r="I933" s="3">
        <v>8.34</v>
      </c>
      <c r="J933" s="3">
        <v>175.04</v>
      </c>
      <c r="K933" s="1">
        <v>43498</v>
      </c>
      <c r="L933" s="5">
        <f>YEAR(sales[[#This Row],[date]])</f>
        <v>2019</v>
      </c>
      <c r="M933" s="5" t="str">
        <f>TEXT(sales[[#This Row],[date]], "MMM")</f>
        <v>Feb</v>
      </c>
      <c r="N933" s="5" t="str">
        <f>TEXT(sales[[#This Row],[date]], "ddd")</f>
        <v>Sat</v>
      </c>
      <c r="O933" s="6">
        <v>0.58680555555555558</v>
      </c>
      <c r="P933" s="2" t="s">
        <v>19</v>
      </c>
      <c r="Q933" s="3">
        <v>166.7</v>
      </c>
      <c r="R933" s="7">
        <v>4.7600000000000003E-2</v>
      </c>
      <c r="S933" s="3">
        <v>8.34</v>
      </c>
      <c r="T933" s="4">
        <v>9.5</v>
      </c>
      <c r="U933" s="3">
        <f>sales[[#This Row],[total]]-sales[[#This Row],[cogs]]</f>
        <v>8.3400000000000034</v>
      </c>
    </row>
    <row r="934" spans="1:21" x14ac:dyDescent="0.3">
      <c r="A934" s="2" t="s">
        <v>954</v>
      </c>
      <c r="B934" s="2" t="s">
        <v>4</v>
      </c>
      <c r="C934" s="2" t="s">
        <v>5</v>
      </c>
      <c r="D934" s="2" t="s">
        <v>13</v>
      </c>
      <c r="E934" s="2" t="s">
        <v>7</v>
      </c>
      <c r="F934" s="2" t="s">
        <v>30</v>
      </c>
      <c r="G934" s="3">
        <v>74.44</v>
      </c>
      <c r="H934" s="5">
        <v>10</v>
      </c>
      <c r="I934" s="3">
        <v>37.22</v>
      </c>
      <c r="J934" s="3">
        <v>781.62</v>
      </c>
      <c r="K934" s="1">
        <v>43523</v>
      </c>
      <c r="L934" s="5">
        <f>YEAR(sales[[#This Row],[date]])</f>
        <v>2019</v>
      </c>
      <c r="M934" s="5" t="str">
        <f>TEXT(sales[[#This Row],[date]], "MMM")</f>
        <v>Feb</v>
      </c>
      <c r="N934" s="5" t="str">
        <f>TEXT(sales[[#This Row],[date]], "ddd")</f>
        <v>Wed</v>
      </c>
      <c r="O934" s="6">
        <v>0.4861111111111111</v>
      </c>
      <c r="P934" s="2" t="s">
        <v>9</v>
      </c>
      <c r="Q934" s="3">
        <v>744.4</v>
      </c>
      <c r="R934" s="7">
        <v>4.7600000000000003E-2</v>
      </c>
      <c r="S934" s="3">
        <v>37.22</v>
      </c>
      <c r="T934" s="4">
        <v>5.0999999999999996</v>
      </c>
      <c r="U934" s="3">
        <f>sales[[#This Row],[total]]-sales[[#This Row],[cogs]]</f>
        <v>37.220000000000027</v>
      </c>
    </row>
    <row r="935" spans="1:21" x14ac:dyDescent="0.3">
      <c r="A935" s="2" t="s">
        <v>955</v>
      </c>
      <c r="B935" s="2" t="s">
        <v>11</v>
      </c>
      <c r="C935" s="2" t="s">
        <v>12</v>
      </c>
      <c r="D935" s="2" t="s">
        <v>13</v>
      </c>
      <c r="E935" s="2" t="s">
        <v>17</v>
      </c>
      <c r="F935" s="2" t="s">
        <v>8</v>
      </c>
      <c r="G935" s="3">
        <v>64.08</v>
      </c>
      <c r="H935" s="5">
        <v>7</v>
      </c>
      <c r="I935" s="3">
        <v>22.43</v>
      </c>
      <c r="J935" s="3">
        <v>470.99</v>
      </c>
      <c r="K935" s="1">
        <v>43485</v>
      </c>
      <c r="L935" s="5">
        <f>YEAR(sales[[#This Row],[date]])</f>
        <v>2019</v>
      </c>
      <c r="M935" s="5" t="str">
        <f>TEXT(sales[[#This Row],[date]], "MMM")</f>
        <v>Jan</v>
      </c>
      <c r="N935" s="5" t="str">
        <f>TEXT(sales[[#This Row],[date]], "ddd")</f>
        <v>Sun</v>
      </c>
      <c r="O935" s="6">
        <v>0.51875000000000004</v>
      </c>
      <c r="P935" s="2" t="s">
        <v>9</v>
      </c>
      <c r="Q935" s="3">
        <v>448.56</v>
      </c>
      <c r="R935" s="7">
        <v>4.7600000000000003E-2</v>
      </c>
      <c r="S935" s="3">
        <v>22.43</v>
      </c>
      <c r="T935" s="4">
        <v>7.6</v>
      </c>
      <c r="U935" s="3">
        <f>sales[[#This Row],[total]]-sales[[#This Row],[cogs]]</f>
        <v>22.430000000000007</v>
      </c>
    </row>
    <row r="936" spans="1:21" x14ac:dyDescent="0.3">
      <c r="A936" s="2" t="s">
        <v>956</v>
      </c>
      <c r="B936" s="2" t="s">
        <v>28</v>
      </c>
      <c r="C936" s="2" t="s">
        <v>29</v>
      </c>
      <c r="D936" s="2" t="s">
        <v>13</v>
      </c>
      <c r="E936" s="2" t="s">
        <v>7</v>
      </c>
      <c r="F936" s="2" t="s">
        <v>18</v>
      </c>
      <c r="G936" s="3">
        <v>63.15</v>
      </c>
      <c r="H936" s="5">
        <v>6</v>
      </c>
      <c r="I936" s="3">
        <v>18.95</v>
      </c>
      <c r="J936" s="3">
        <v>397.85</v>
      </c>
      <c r="K936" s="1">
        <v>43468</v>
      </c>
      <c r="L936" s="5">
        <f>YEAR(sales[[#This Row],[date]])</f>
        <v>2019</v>
      </c>
      <c r="M936" s="5" t="str">
        <f>TEXT(sales[[#This Row],[date]], "MMM")</f>
        <v>Jan</v>
      </c>
      <c r="N936" s="5" t="str">
        <f>TEXT(sales[[#This Row],[date]], "ddd")</f>
        <v>Thu</v>
      </c>
      <c r="O936" s="6">
        <v>0.85</v>
      </c>
      <c r="P936" s="2" t="s">
        <v>9</v>
      </c>
      <c r="Q936" s="3">
        <v>378.9</v>
      </c>
      <c r="R936" s="7">
        <v>4.7600000000000003E-2</v>
      </c>
      <c r="S936" s="3">
        <v>18.95</v>
      </c>
      <c r="T936" s="4">
        <v>9.8000000000000007</v>
      </c>
      <c r="U936" s="3">
        <f>sales[[#This Row],[total]]-sales[[#This Row],[cogs]]</f>
        <v>18.950000000000045</v>
      </c>
    </row>
    <row r="937" spans="1:21" x14ac:dyDescent="0.3">
      <c r="A937" s="2" t="s">
        <v>957</v>
      </c>
      <c r="B937" s="2" t="s">
        <v>11</v>
      </c>
      <c r="C937" s="2" t="s">
        <v>12</v>
      </c>
      <c r="D937" s="2" t="s">
        <v>6</v>
      </c>
      <c r="E937" s="2" t="s">
        <v>17</v>
      </c>
      <c r="F937" s="2" t="s">
        <v>18</v>
      </c>
      <c r="G937" s="3">
        <v>85.72</v>
      </c>
      <c r="H937" s="5">
        <v>3</v>
      </c>
      <c r="I937" s="3">
        <v>12.86</v>
      </c>
      <c r="J937" s="3">
        <v>270.02</v>
      </c>
      <c r="K937" s="1">
        <v>43489</v>
      </c>
      <c r="L937" s="5">
        <f>YEAR(sales[[#This Row],[date]])</f>
        <v>2019</v>
      </c>
      <c r="M937" s="5" t="str">
        <f>TEXT(sales[[#This Row],[date]], "MMM")</f>
        <v>Jan</v>
      </c>
      <c r="N937" s="5" t="str">
        <f>TEXT(sales[[#This Row],[date]], "ddd")</f>
        <v>Thu</v>
      </c>
      <c r="O937" s="6">
        <v>0.87430555555555556</v>
      </c>
      <c r="P937" s="2" t="s">
        <v>9</v>
      </c>
      <c r="Q937" s="3">
        <v>257.16000000000003</v>
      </c>
      <c r="R937" s="7">
        <v>4.7600000000000003E-2</v>
      </c>
      <c r="S937" s="3">
        <v>12.86</v>
      </c>
      <c r="T937" s="4">
        <v>5.0999999999999996</v>
      </c>
      <c r="U937" s="3">
        <f>sales[[#This Row],[total]]-sales[[#This Row],[cogs]]</f>
        <v>12.859999999999957</v>
      </c>
    </row>
    <row r="938" spans="1:21" x14ac:dyDescent="0.3">
      <c r="A938" s="2" t="s">
        <v>958</v>
      </c>
      <c r="B938" s="2" t="s">
        <v>11</v>
      </c>
      <c r="C938" s="2" t="s">
        <v>12</v>
      </c>
      <c r="D938" s="2" t="s">
        <v>13</v>
      </c>
      <c r="E938" s="2" t="s">
        <v>7</v>
      </c>
      <c r="F938" s="2" t="s">
        <v>8</v>
      </c>
      <c r="G938" s="3">
        <v>78.89</v>
      </c>
      <c r="H938" s="5">
        <v>7</v>
      </c>
      <c r="I938" s="3">
        <v>27.61</v>
      </c>
      <c r="J938" s="3">
        <v>579.84</v>
      </c>
      <c r="K938" s="1">
        <v>43470</v>
      </c>
      <c r="L938" s="5">
        <f>YEAR(sales[[#This Row],[date]])</f>
        <v>2019</v>
      </c>
      <c r="M938" s="5" t="str">
        <f>TEXT(sales[[#This Row],[date]], "MMM")</f>
        <v>Jan</v>
      </c>
      <c r="N938" s="5" t="str">
        <f>TEXT(sales[[#This Row],[date]], "ddd")</f>
        <v>Sat</v>
      </c>
      <c r="O938" s="6">
        <v>0.82499999999999996</v>
      </c>
      <c r="P938" s="2" t="s">
        <v>9</v>
      </c>
      <c r="Q938" s="3">
        <v>552.23</v>
      </c>
      <c r="R938" s="7">
        <v>4.7600000000000003E-2</v>
      </c>
      <c r="S938" s="3">
        <v>27.61</v>
      </c>
      <c r="T938" s="4">
        <v>7.5</v>
      </c>
      <c r="U938" s="3">
        <f>sales[[#This Row],[total]]-sales[[#This Row],[cogs]]</f>
        <v>27.610000000000014</v>
      </c>
    </row>
    <row r="939" spans="1:21" x14ac:dyDescent="0.3">
      <c r="A939" s="2" t="s">
        <v>959</v>
      </c>
      <c r="B939" s="2" t="s">
        <v>4</v>
      </c>
      <c r="C939" s="2" t="s">
        <v>5</v>
      </c>
      <c r="D939" s="2" t="s">
        <v>13</v>
      </c>
      <c r="E939" s="2" t="s">
        <v>7</v>
      </c>
      <c r="F939" s="2" t="s">
        <v>22</v>
      </c>
      <c r="G939" s="3">
        <v>89.48</v>
      </c>
      <c r="H939" s="5">
        <v>5</v>
      </c>
      <c r="I939" s="3">
        <v>22.37</v>
      </c>
      <c r="J939" s="3">
        <v>469.77</v>
      </c>
      <c r="K939" s="1">
        <v>43554</v>
      </c>
      <c r="L939" s="5">
        <f>YEAR(sales[[#This Row],[date]])</f>
        <v>2019</v>
      </c>
      <c r="M939" s="5" t="str">
        <f>TEXT(sales[[#This Row],[date]], "MMM")</f>
        <v>Mar</v>
      </c>
      <c r="N939" s="5" t="str">
        <f>TEXT(sales[[#This Row],[date]], "ddd")</f>
        <v>Sat</v>
      </c>
      <c r="O939" s="6">
        <v>0.42916666666666664</v>
      </c>
      <c r="P939" s="2" t="s">
        <v>15</v>
      </c>
      <c r="Q939" s="3">
        <v>447.4</v>
      </c>
      <c r="R939" s="7">
        <v>4.7600000000000003E-2</v>
      </c>
      <c r="S939" s="3">
        <v>22.37</v>
      </c>
      <c r="T939" s="4">
        <v>7.4</v>
      </c>
      <c r="U939" s="3">
        <f>sales[[#This Row],[total]]-sales[[#This Row],[cogs]]</f>
        <v>22.370000000000005</v>
      </c>
    </row>
    <row r="940" spans="1:21" x14ac:dyDescent="0.3">
      <c r="A940" s="2" t="s">
        <v>960</v>
      </c>
      <c r="B940" s="2" t="s">
        <v>4</v>
      </c>
      <c r="C940" s="2" t="s">
        <v>5</v>
      </c>
      <c r="D940" s="2" t="s">
        <v>6</v>
      </c>
      <c r="E940" s="2" t="s">
        <v>7</v>
      </c>
      <c r="F940" s="2" t="s">
        <v>8</v>
      </c>
      <c r="G940" s="3">
        <v>92.09</v>
      </c>
      <c r="H940" s="5">
        <v>3</v>
      </c>
      <c r="I940" s="3">
        <v>13.81</v>
      </c>
      <c r="J940" s="3">
        <v>290.08</v>
      </c>
      <c r="K940" s="1">
        <v>43513</v>
      </c>
      <c r="L940" s="5">
        <f>YEAR(sales[[#This Row],[date]])</f>
        <v>2019</v>
      </c>
      <c r="M940" s="5" t="str">
        <f>TEXT(sales[[#This Row],[date]], "MMM")</f>
        <v>Feb</v>
      </c>
      <c r="N940" s="5" t="str">
        <f>TEXT(sales[[#This Row],[date]], "ddd")</f>
        <v>Sun</v>
      </c>
      <c r="O940" s="6">
        <v>0.68541666666666667</v>
      </c>
      <c r="P940" s="2" t="s">
        <v>15</v>
      </c>
      <c r="Q940" s="3">
        <v>276.27</v>
      </c>
      <c r="R940" s="7">
        <v>4.7600000000000003E-2</v>
      </c>
      <c r="S940" s="3">
        <v>13.81</v>
      </c>
      <c r="T940" s="4">
        <v>4.2</v>
      </c>
      <c r="U940" s="3">
        <f>sales[[#This Row],[total]]-sales[[#This Row],[cogs]]</f>
        <v>13.810000000000002</v>
      </c>
    </row>
    <row r="941" spans="1:21" x14ac:dyDescent="0.3">
      <c r="A941" s="2" t="s">
        <v>961</v>
      </c>
      <c r="B941" s="2" t="s">
        <v>11</v>
      </c>
      <c r="C941" s="2" t="s">
        <v>12</v>
      </c>
      <c r="D941" s="2" t="s">
        <v>13</v>
      </c>
      <c r="E941" s="2" t="s">
        <v>7</v>
      </c>
      <c r="F941" s="2" t="s">
        <v>30</v>
      </c>
      <c r="G941" s="3">
        <v>57.29</v>
      </c>
      <c r="H941" s="5">
        <v>6</v>
      </c>
      <c r="I941" s="3">
        <v>17.190000000000001</v>
      </c>
      <c r="J941" s="3">
        <v>360.93</v>
      </c>
      <c r="K941" s="1">
        <v>43545</v>
      </c>
      <c r="L941" s="5">
        <f>YEAR(sales[[#This Row],[date]])</f>
        <v>2019</v>
      </c>
      <c r="M941" s="5" t="str">
        <f>TEXT(sales[[#This Row],[date]], "MMM")</f>
        <v>Mar</v>
      </c>
      <c r="N941" s="5" t="str">
        <f>TEXT(sales[[#This Row],[date]], "ddd")</f>
        <v>Thu</v>
      </c>
      <c r="O941" s="6">
        <v>0.71111111111111114</v>
      </c>
      <c r="P941" s="2" t="s">
        <v>9</v>
      </c>
      <c r="Q941" s="3">
        <v>343.74</v>
      </c>
      <c r="R941" s="7">
        <v>4.7600000000000003E-2</v>
      </c>
      <c r="S941" s="3">
        <v>17.190000000000001</v>
      </c>
      <c r="T941" s="4">
        <v>5.9</v>
      </c>
      <c r="U941" s="3">
        <f>sales[[#This Row],[total]]-sales[[#This Row],[cogs]]</f>
        <v>17.189999999999998</v>
      </c>
    </row>
    <row r="942" spans="1:21" x14ac:dyDescent="0.3">
      <c r="A942" s="2" t="s">
        <v>962</v>
      </c>
      <c r="B942" s="2" t="s">
        <v>4</v>
      </c>
      <c r="C942" s="2" t="s">
        <v>5</v>
      </c>
      <c r="D942" s="2" t="s">
        <v>13</v>
      </c>
      <c r="E942" s="2" t="s">
        <v>17</v>
      </c>
      <c r="F942" s="2" t="s">
        <v>30</v>
      </c>
      <c r="G942" s="3">
        <v>66.52</v>
      </c>
      <c r="H942" s="5">
        <v>4</v>
      </c>
      <c r="I942" s="3">
        <v>13.3</v>
      </c>
      <c r="J942" s="3">
        <v>279.38</v>
      </c>
      <c r="K942" s="1">
        <v>43526</v>
      </c>
      <c r="L942" s="5">
        <f>YEAR(sales[[#This Row],[date]])</f>
        <v>2019</v>
      </c>
      <c r="M942" s="5" t="str">
        <f>TEXT(sales[[#This Row],[date]], "MMM")</f>
        <v>Mar</v>
      </c>
      <c r="N942" s="5" t="str">
        <f>TEXT(sales[[#This Row],[date]], "ddd")</f>
        <v>Sat</v>
      </c>
      <c r="O942" s="6">
        <v>0.75972222222222219</v>
      </c>
      <c r="P942" s="2" t="s">
        <v>9</v>
      </c>
      <c r="Q942" s="3">
        <v>266.08</v>
      </c>
      <c r="R942" s="7">
        <v>4.7600000000000003E-2</v>
      </c>
      <c r="S942" s="3">
        <v>13.3</v>
      </c>
      <c r="T942" s="4">
        <v>6.9</v>
      </c>
      <c r="U942" s="3">
        <f>sales[[#This Row],[total]]-sales[[#This Row],[cogs]]</f>
        <v>13.300000000000011</v>
      </c>
    </row>
    <row r="943" spans="1:21" x14ac:dyDescent="0.3">
      <c r="A943" s="2" t="s">
        <v>963</v>
      </c>
      <c r="B943" s="2" t="s">
        <v>11</v>
      </c>
      <c r="C943" s="2" t="s">
        <v>12</v>
      </c>
      <c r="D943" s="2" t="s">
        <v>6</v>
      </c>
      <c r="E943" s="2" t="s">
        <v>17</v>
      </c>
      <c r="F943" s="2" t="s">
        <v>32</v>
      </c>
      <c r="G943" s="3">
        <v>99.82</v>
      </c>
      <c r="H943" s="5">
        <v>9</v>
      </c>
      <c r="I943" s="3">
        <v>44.92</v>
      </c>
      <c r="J943" s="3">
        <v>943.3</v>
      </c>
      <c r="K943" s="1">
        <v>43551</v>
      </c>
      <c r="L943" s="5">
        <f>YEAR(sales[[#This Row],[date]])</f>
        <v>2019</v>
      </c>
      <c r="M943" s="5" t="str">
        <f>TEXT(sales[[#This Row],[date]], "MMM")</f>
        <v>Mar</v>
      </c>
      <c r="N943" s="5" t="str">
        <f>TEXT(sales[[#This Row],[date]], "ddd")</f>
        <v>Wed</v>
      </c>
      <c r="O943" s="6">
        <v>0.4465277777777778</v>
      </c>
      <c r="P943" s="2" t="s">
        <v>15</v>
      </c>
      <c r="Q943" s="3">
        <v>898.38</v>
      </c>
      <c r="R943" s="7">
        <v>4.7600000000000003E-2</v>
      </c>
      <c r="S943" s="3">
        <v>44.92</v>
      </c>
      <c r="T943" s="4">
        <v>6.6</v>
      </c>
      <c r="U943" s="3">
        <f>sales[[#This Row],[total]]-sales[[#This Row],[cogs]]</f>
        <v>44.919999999999959</v>
      </c>
    </row>
    <row r="944" spans="1:21" x14ac:dyDescent="0.3">
      <c r="A944" s="2" t="s">
        <v>964</v>
      </c>
      <c r="B944" s="2" t="s">
        <v>4</v>
      </c>
      <c r="C944" s="2" t="s">
        <v>5</v>
      </c>
      <c r="D944" s="2" t="s">
        <v>13</v>
      </c>
      <c r="E944" s="2" t="s">
        <v>7</v>
      </c>
      <c r="F944" s="2" t="s">
        <v>18</v>
      </c>
      <c r="G944" s="3">
        <v>45.68</v>
      </c>
      <c r="H944" s="5">
        <v>10</v>
      </c>
      <c r="I944" s="3">
        <v>22.84</v>
      </c>
      <c r="J944" s="3">
        <v>479.64</v>
      </c>
      <c r="K944" s="1">
        <v>43484</v>
      </c>
      <c r="L944" s="5">
        <f>YEAR(sales[[#This Row],[date]])</f>
        <v>2019</v>
      </c>
      <c r="M944" s="5" t="str">
        <f>TEXT(sales[[#This Row],[date]], "MMM")</f>
        <v>Jan</v>
      </c>
      <c r="N944" s="5" t="str">
        <f>TEXT(sales[[#This Row],[date]], "ddd")</f>
        <v>Sat</v>
      </c>
      <c r="O944" s="6">
        <v>0.8125</v>
      </c>
      <c r="P944" s="2" t="s">
        <v>9</v>
      </c>
      <c r="Q944" s="3">
        <v>456.8</v>
      </c>
      <c r="R944" s="7">
        <v>4.7600000000000003E-2</v>
      </c>
      <c r="S944" s="3">
        <v>22.84</v>
      </c>
      <c r="T944" s="4">
        <v>5.7</v>
      </c>
      <c r="U944" s="3">
        <f>sales[[#This Row],[total]]-sales[[#This Row],[cogs]]</f>
        <v>22.839999999999975</v>
      </c>
    </row>
    <row r="945" spans="1:21" x14ac:dyDescent="0.3">
      <c r="A945" s="2" t="s">
        <v>965</v>
      </c>
      <c r="B945" s="2" t="s">
        <v>4</v>
      </c>
      <c r="C945" s="2" t="s">
        <v>5</v>
      </c>
      <c r="D945" s="2" t="s">
        <v>13</v>
      </c>
      <c r="E945" s="2" t="s">
        <v>17</v>
      </c>
      <c r="F945" s="2" t="s">
        <v>8</v>
      </c>
      <c r="G945" s="3">
        <v>50.79</v>
      </c>
      <c r="H945" s="5">
        <v>5</v>
      </c>
      <c r="I945" s="3">
        <v>12.7</v>
      </c>
      <c r="J945" s="3">
        <v>266.64999999999998</v>
      </c>
      <c r="K945" s="1">
        <v>43515</v>
      </c>
      <c r="L945" s="5">
        <f>YEAR(sales[[#This Row],[date]])</f>
        <v>2019</v>
      </c>
      <c r="M945" s="5" t="str">
        <f>TEXT(sales[[#This Row],[date]], "MMM")</f>
        <v>Feb</v>
      </c>
      <c r="N945" s="5" t="str">
        <f>TEXT(sales[[#This Row],[date]], "ddd")</f>
        <v>Tue</v>
      </c>
      <c r="O945" s="6">
        <v>0.62013888888888891</v>
      </c>
      <c r="P945" s="2" t="s">
        <v>19</v>
      </c>
      <c r="Q945" s="3">
        <v>253.95</v>
      </c>
      <c r="R945" s="7">
        <v>4.7600000000000003E-2</v>
      </c>
      <c r="S945" s="3">
        <v>12.7</v>
      </c>
      <c r="T945" s="4">
        <v>5.3</v>
      </c>
      <c r="U945" s="3">
        <f>sales[[#This Row],[total]]-sales[[#This Row],[cogs]]</f>
        <v>12.699999999999989</v>
      </c>
    </row>
    <row r="946" spans="1:21" x14ac:dyDescent="0.3">
      <c r="A946" s="2" t="s">
        <v>966</v>
      </c>
      <c r="B946" s="2" t="s">
        <v>4</v>
      </c>
      <c r="C946" s="2" t="s">
        <v>5</v>
      </c>
      <c r="D946" s="2" t="s">
        <v>6</v>
      </c>
      <c r="E946" s="2" t="s">
        <v>17</v>
      </c>
      <c r="F946" s="2" t="s">
        <v>8</v>
      </c>
      <c r="G946" s="3">
        <v>10.08</v>
      </c>
      <c r="H946" s="5">
        <v>7</v>
      </c>
      <c r="I946" s="3">
        <v>3.53</v>
      </c>
      <c r="J946" s="3">
        <v>74.09</v>
      </c>
      <c r="K946" s="1">
        <v>43552</v>
      </c>
      <c r="L946" s="5">
        <f>YEAR(sales[[#This Row],[date]])</f>
        <v>2019</v>
      </c>
      <c r="M946" s="5" t="str">
        <f>TEXT(sales[[#This Row],[date]], "MMM")</f>
        <v>Mar</v>
      </c>
      <c r="N946" s="5" t="str">
        <f>TEXT(sales[[#This Row],[date]], "ddd")</f>
        <v>Thu</v>
      </c>
      <c r="O946" s="6">
        <v>0.84305555555555556</v>
      </c>
      <c r="P946" s="2" t="s">
        <v>15</v>
      </c>
      <c r="Q946" s="3">
        <v>70.56</v>
      </c>
      <c r="R946" s="7">
        <v>4.7600000000000003E-2</v>
      </c>
      <c r="S946" s="3">
        <v>3.53</v>
      </c>
      <c r="T946" s="4">
        <v>4.2</v>
      </c>
      <c r="U946" s="3">
        <f>sales[[#This Row],[total]]-sales[[#This Row],[cogs]]</f>
        <v>3.5300000000000011</v>
      </c>
    </row>
    <row r="947" spans="1:21" x14ac:dyDescent="0.3">
      <c r="A947" s="2" t="s">
        <v>967</v>
      </c>
      <c r="B947" s="2" t="s">
        <v>4</v>
      </c>
      <c r="C947" s="2" t="s">
        <v>5</v>
      </c>
      <c r="D947" s="2" t="s">
        <v>13</v>
      </c>
      <c r="E947" s="2" t="s">
        <v>7</v>
      </c>
      <c r="F947" s="2" t="s">
        <v>14</v>
      </c>
      <c r="G947" s="3">
        <v>93.88</v>
      </c>
      <c r="H947" s="5">
        <v>7</v>
      </c>
      <c r="I947" s="3">
        <v>32.86</v>
      </c>
      <c r="J947" s="3">
        <v>690.02</v>
      </c>
      <c r="K947" s="1">
        <v>43470</v>
      </c>
      <c r="L947" s="5">
        <f>YEAR(sales[[#This Row],[date]])</f>
        <v>2019</v>
      </c>
      <c r="M947" s="5" t="str">
        <f>TEXT(sales[[#This Row],[date]], "MMM")</f>
        <v>Jan</v>
      </c>
      <c r="N947" s="5" t="str">
        <f>TEXT(sales[[#This Row],[date]], "ddd")</f>
        <v>Sat</v>
      </c>
      <c r="O947" s="6">
        <v>0.49375000000000002</v>
      </c>
      <c r="P947" s="2" t="s">
        <v>19</v>
      </c>
      <c r="Q947" s="3">
        <v>657.16</v>
      </c>
      <c r="R947" s="7">
        <v>4.7600000000000003E-2</v>
      </c>
      <c r="S947" s="3">
        <v>32.86</v>
      </c>
      <c r="T947" s="4">
        <v>7.3</v>
      </c>
      <c r="U947" s="3">
        <f>sales[[#This Row],[total]]-sales[[#This Row],[cogs]]</f>
        <v>32.860000000000014</v>
      </c>
    </row>
    <row r="948" spans="1:21" x14ac:dyDescent="0.3">
      <c r="A948" s="2" t="s">
        <v>968</v>
      </c>
      <c r="B948" s="2" t="s">
        <v>11</v>
      </c>
      <c r="C948" s="2" t="s">
        <v>12</v>
      </c>
      <c r="D948" s="2" t="s">
        <v>6</v>
      </c>
      <c r="E948" s="2" t="s">
        <v>17</v>
      </c>
      <c r="F948" s="2" t="s">
        <v>14</v>
      </c>
      <c r="G948" s="3">
        <v>84.25</v>
      </c>
      <c r="H948" s="5">
        <v>2</v>
      </c>
      <c r="I948" s="3">
        <v>8.43</v>
      </c>
      <c r="J948" s="3">
        <v>176.93</v>
      </c>
      <c r="K948" s="1">
        <v>43550</v>
      </c>
      <c r="L948" s="5">
        <f>YEAR(sales[[#This Row],[date]])</f>
        <v>2019</v>
      </c>
      <c r="M948" s="5" t="str">
        <f>TEXT(sales[[#This Row],[date]], "MMM")</f>
        <v>Mar</v>
      </c>
      <c r="N948" s="5" t="str">
        <f>TEXT(sales[[#This Row],[date]], "ddd")</f>
        <v>Tue</v>
      </c>
      <c r="O948" s="6">
        <v>0.59236111111111112</v>
      </c>
      <c r="P948" s="2" t="s">
        <v>19</v>
      </c>
      <c r="Q948" s="3">
        <v>168.5</v>
      </c>
      <c r="R948" s="7">
        <v>4.7600000000000003E-2</v>
      </c>
      <c r="S948" s="3">
        <v>8.43</v>
      </c>
      <c r="T948" s="4">
        <v>5.3</v>
      </c>
      <c r="U948" s="3">
        <f>sales[[#This Row],[total]]-sales[[#This Row],[cogs]]</f>
        <v>8.4300000000000068</v>
      </c>
    </row>
    <row r="949" spans="1:21" x14ac:dyDescent="0.3">
      <c r="A949" s="2" t="s">
        <v>969</v>
      </c>
      <c r="B949" s="2" t="s">
        <v>28</v>
      </c>
      <c r="C949" s="2" t="s">
        <v>29</v>
      </c>
      <c r="D949" s="2" t="s">
        <v>6</v>
      </c>
      <c r="E949" s="2" t="s">
        <v>17</v>
      </c>
      <c r="F949" s="2" t="s">
        <v>32</v>
      </c>
      <c r="G949" s="3">
        <v>53.78</v>
      </c>
      <c r="H949" s="5">
        <v>1</v>
      </c>
      <c r="I949" s="3">
        <v>2.69</v>
      </c>
      <c r="J949" s="3">
        <v>56.47</v>
      </c>
      <c r="K949" s="1">
        <v>43499</v>
      </c>
      <c r="L949" s="5">
        <f>YEAR(sales[[#This Row],[date]])</f>
        <v>2019</v>
      </c>
      <c r="M949" s="5" t="str">
        <f>TEXT(sales[[#This Row],[date]], "MMM")</f>
        <v>Feb</v>
      </c>
      <c r="N949" s="5" t="str">
        <f>TEXT(sales[[#This Row],[date]], "ddd")</f>
        <v>Sun</v>
      </c>
      <c r="O949" s="6">
        <v>0.84236111111111112</v>
      </c>
      <c r="P949" s="2" t="s">
        <v>9</v>
      </c>
      <c r="Q949" s="3">
        <v>53.78</v>
      </c>
      <c r="R949" s="7">
        <v>4.7600000000000003E-2</v>
      </c>
      <c r="S949" s="3">
        <v>2.69</v>
      </c>
      <c r="T949" s="4">
        <v>4.7</v>
      </c>
      <c r="U949" s="3">
        <f>sales[[#This Row],[total]]-sales[[#This Row],[cogs]]</f>
        <v>2.6899999999999977</v>
      </c>
    </row>
    <row r="950" spans="1:21" x14ac:dyDescent="0.3">
      <c r="A950" s="2" t="s">
        <v>970</v>
      </c>
      <c r="B950" s="2" t="s">
        <v>11</v>
      </c>
      <c r="C950" s="2" t="s">
        <v>12</v>
      </c>
      <c r="D950" s="2" t="s">
        <v>6</v>
      </c>
      <c r="E950" s="2" t="s">
        <v>17</v>
      </c>
      <c r="F950" s="2" t="s">
        <v>18</v>
      </c>
      <c r="G950" s="3">
        <v>35.81</v>
      </c>
      <c r="H950" s="5">
        <v>5</v>
      </c>
      <c r="I950" s="3">
        <v>8.9499999999999993</v>
      </c>
      <c r="J950" s="3">
        <v>188</v>
      </c>
      <c r="K950" s="1">
        <v>43502</v>
      </c>
      <c r="L950" s="5">
        <f>YEAR(sales[[#This Row],[date]])</f>
        <v>2019</v>
      </c>
      <c r="M950" s="5" t="str">
        <f>TEXT(sales[[#This Row],[date]], "MMM")</f>
        <v>Feb</v>
      </c>
      <c r="N950" s="5" t="str">
        <f>TEXT(sales[[#This Row],[date]], "ddd")</f>
        <v>Wed</v>
      </c>
      <c r="O950" s="6">
        <v>0.78055555555555556</v>
      </c>
      <c r="P950" s="2" t="s">
        <v>9</v>
      </c>
      <c r="Q950" s="3">
        <v>179.05</v>
      </c>
      <c r="R950" s="7">
        <v>4.7600000000000003E-2</v>
      </c>
      <c r="S950" s="3">
        <v>8.9499999999999993</v>
      </c>
      <c r="T950" s="4">
        <v>7.9</v>
      </c>
      <c r="U950" s="3">
        <f>sales[[#This Row],[total]]-sales[[#This Row],[cogs]]</f>
        <v>8.9499999999999886</v>
      </c>
    </row>
    <row r="951" spans="1:21" x14ac:dyDescent="0.3">
      <c r="A951" s="2" t="s">
        <v>971</v>
      </c>
      <c r="B951" s="2" t="s">
        <v>28</v>
      </c>
      <c r="C951" s="2" t="s">
        <v>29</v>
      </c>
      <c r="D951" s="2" t="s">
        <v>13</v>
      </c>
      <c r="E951" s="2" t="s">
        <v>7</v>
      </c>
      <c r="F951" s="2" t="s">
        <v>30</v>
      </c>
      <c r="G951" s="3">
        <v>26.43</v>
      </c>
      <c r="H951" s="5">
        <v>8</v>
      </c>
      <c r="I951" s="3">
        <v>10.57</v>
      </c>
      <c r="J951" s="3">
        <v>222.01</v>
      </c>
      <c r="K951" s="1">
        <v>43520</v>
      </c>
      <c r="L951" s="5">
        <f>YEAR(sales[[#This Row],[date]])</f>
        <v>2019</v>
      </c>
      <c r="M951" s="5" t="str">
        <f>TEXT(sales[[#This Row],[date]], "MMM")</f>
        <v>Feb</v>
      </c>
      <c r="N951" s="5" t="str">
        <f>TEXT(sales[[#This Row],[date]], "ddd")</f>
        <v>Sun</v>
      </c>
      <c r="O951" s="6">
        <v>0.60138888888888886</v>
      </c>
      <c r="P951" s="2" t="s">
        <v>9</v>
      </c>
      <c r="Q951" s="3">
        <v>211.44</v>
      </c>
      <c r="R951" s="7">
        <v>4.7600000000000003E-2</v>
      </c>
      <c r="S951" s="3">
        <v>10.57</v>
      </c>
      <c r="T951" s="4">
        <v>8.9</v>
      </c>
      <c r="U951" s="3">
        <f>sales[[#This Row],[total]]-sales[[#This Row],[cogs]]</f>
        <v>10.569999999999993</v>
      </c>
    </row>
    <row r="952" spans="1:21" x14ac:dyDescent="0.3">
      <c r="A952" s="2" t="s">
        <v>972</v>
      </c>
      <c r="B952" s="2" t="s">
        <v>28</v>
      </c>
      <c r="C952" s="2" t="s">
        <v>29</v>
      </c>
      <c r="D952" s="2" t="s">
        <v>6</v>
      </c>
      <c r="E952" s="2" t="s">
        <v>17</v>
      </c>
      <c r="F952" s="2" t="s">
        <v>8</v>
      </c>
      <c r="G952" s="3">
        <v>39.909999999999997</v>
      </c>
      <c r="H952" s="5">
        <v>3</v>
      </c>
      <c r="I952" s="3">
        <v>5.99</v>
      </c>
      <c r="J952" s="3">
        <v>125.72</v>
      </c>
      <c r="K952" s="1">
        <v>43517</v>
      </c>
      <c r="L952" s="5">
        <f>YEAR(sales[[#This Row],[date]])</f>
        <v>2019</v>
      </c>
      <c r="M952" s="5" t="str">
        <f>TEXT(sales[[#This Row],[date]], "MMM")</f>
        <v>Feb</v>
      </c>
      <c r="N952" s="5" t="str">
        <f>TEXT(sales[[#This Row],[date]], "ddd")</f>
        <v>Thu</v>
      </c>
      <c r="O952" s="6">
        <v>0.52777777777777779</v>
      </c>
      <c r="P952" s="2" t="s">
        <v>9</v>
      </c>
      <c r="Q952" s="3">
        <v>119.73</v>
      </c>
      <c r="R952" s="7">
        <v>4.7600000000000003E-2</v>
      </c>
      <c r="S952" s="3">
        <v>5.99</v>
      </c>
      <c r="T952" s="4">
        <v>9.3000000000000007</v>
      </c>
      <c r="U952" s="3">
        <f>sales[[#This Row],[total]]-sales[[#This Row],[cogs]]</f>
        <v>5.9899999999999949</v>
      </c>
    </row>
    <row r="953" spans="1:21" x14ac:dyDescent="0.3">
      <c r="A953" s="2" t="s">
        <v>973</v>
      </c>
      <c r="B953" s="2" t="s">
        <v>28</v>
      </c>
      <c r="C953" s="2" t="s">
        <v>29</v>
      </c>
      <c r="D953" s="2" t="s">
        <v>6</v>
      </c>
      <c r="E953" s="2" t="s">
        <v>7</v>
      </c>
      <c r="F953" s="2" t="s">
        <v>18</v>
      </c>
      <c r="G953" s="3">
        <v>21.9</v>
      </c>
      <c r="H953" s="5">
        <v>3</v>
      </c>
      <c r="I953" s="3">
        <v>3.29</v>
      </c>
      <c r="J953" s="3">
        <v>68.989999999999995</v>
      </c>
      <c r="K953" s="1">
        <v>43474</v>
      </c>
      <c r="L953" s="5">
        <f>YEAR(sales[[#This Row],[date]])</f>
        <v>2019</v>
      </c>
      <c r="M953" s="5" t="str">
        <f>TEXT(sales[[#This Row],[date]], "MMM")</f>
        <v>Jan</v>
      </c>
      <c r="N953" s="5" t="str">
        <f>TEXT(sales[[#This Row],[date]], "ddd")</f>
        <v>Wed</v>
      </c>
      <c r="O953" s="6">
        <v>0.77986111111111112</v>
      </c>
      <c r="P953" s="2" t="s">
        <v>9</v>
      </c>
      <c r="Q953" s="3">
        <v>65.7</v>
      </c>
      <c r="R953" s="7">
        <v>4.7600000000000003E-2</v>
      </c>
      <c r="S953" s="3">
        <v>3.29</v>
      </c>
      <c r="T953" s="4">
        <v>4.7</v>
      </c>
      <c r="U953" s="3">
        <f>sales[[#This Row],[total]]-sales[[#This Row],[cogs]]</f>
        <v>3.289999999999992</v>
      </c>
    </row>
    <row r="954" spans="1:21" x14ac:dyDescent="0.3">
      <c r="A954" s="2" t="s">
        <v>974</v>
      </c>
      <c r="B954" s="2" t="s">
        <v>28</v>
      </c>
      <c r="C954" s="2" t="s">
        <v>29</v>
      </c>
      <c r="D954" s="2" t="s">
        <v>6</v>
      </c>
      <c r="E954" s="2" t="s">
        <v>7</v>
      </c>
      <c r="F954" s="2" t="s">
        <v>30</v>
      </c>
      <c r="G954" s="3">
        <v>62.85</v>
      </c>
      <c r="H954" s="5">
        <v>4</v>
      </c>
      <c r="I954" s="3">
        <v>12.57</v>
      </c>
      <c r="J954" s="3">
        <v>263.97000000000003</v>
      </c>
      <c r="K954" s="1">
        <v>43521</v>
      </c>
      <c r="L954" s="5">
        <f>YEAR(sales[[#This Row],[date]])</f>
        <v>2019</v>
      </c>
      <c r="M954" s="5" t="str">
        <f>TEXT(sales[[#This Row],[date]], "MMM")</f>
        <v>Feb</v>
      </c>
      <c r="N954" s="5" t="str">
        <f>TEXT(sales[[#This Row],[date]], "ddd")</f>
        <v>Mon</v>
      </c>
      <c r="O954" s="6">
        <v>0.55694444444444446</v>
      </c>
      <c r="P954" s="2" t="s">
        <v>9</v>
      </c>
      <c r="Q954" s="3">
        <v>251.4</v>
      </c>
      <c r="R954" s="7">
        <v>4.7600000000000003E-2</v>
      </c>
      <c r="S954" s="3">
        <v>12.57</v>
      </c>
      <c r="T954" s="4">
        <v>8.6999999999999993</v>
      </c>
      <c r="U954" s="3">
        <f>sales[[#This Row],[total]]-sales[[#This Row],[cogs]]</f>
        <v>12.570000000000022</v>
      </c>
    </row>
    <row r="955" spans="1:21" x14ac:dyDescent="0.3">
      <c r="A955" s="2" t="s">
        <v>975</v>
      </c>
      <c r="B955" s="2" t="s">
        <v>11</v>
      </c>
      <c r="C955" s="2" t="s">
        <v>12</v>
      </c>
      <c r="D955" s="2" t="s">
        <v>6</v>
      </c>
      <c r="E955" s="2" t="s">
        <v>7</v>
      </c>
      <c r="F955" s="2" t="s">
        <v>30</v>
      </c>
      <c r="G955" s="3">
        <v>21.04</v>
      </c>
      <c r="H955" s="5">
        <v>4</v>
      </c>
      <c r="I955" s="3">
        <v>4.21</v>
      </c>
      <c r="J955" s="3">
        <v>88.37</v>
      </c>
      <c r="K955" s="1">
        <v>43478</v>
      </c>
      <c r="L955" s="5">
        <f>YEAR(sales[[#This Row],[date]])</f>
        <v>2019</v>
      </c>
      <c r="M955" s="5" t="str">
        <f>TEXT(sales[[#This Row],[date]], "MMM")</f>
        <v>Jan</v>
      </c>
      <c r="N955" s="5" t="str">
        <f>TEXT(sales[[#This Row],[date]], "ddd")</f>
        <v>Sun</v>
      </c>
      <c r="O955" s="6">
        <v>0.58194444444444449</v>
      </c>
      <c r="P955" s="2" t="s">
        <v>15</v>
      </c>
      <c r="Q955" s="3">
        <v>84.16</v>
      </c>
      <c r="R955" s="7">
        <v>4.7600000000000003E-2</v>
      </c>
      <c r="S955" s="3">
        <v>4.21</v>
      </c>
      <c r="T955" s="4">
        <v>7.6</v>
      </c>
      <c r="U955" s="3">
        <f>sales[[#This Row],[total]]-sales[[#This Row],[cogs]]</f>
        <v>4.210000000000008</v>
      </c>
    </row>
    <row r="956" spans="1:21" x14ac:dyDescent="0.3">
      <c r="A956" s="2" t="s">
        <v>976</v>
      </c>
      <c r="B956" s="2" t="s">
        <v>28</v>
      </c>
      <c r="C956" s="2" t="s">
        <v>29</v>
      </c>
      <c r="D956" s="2" t="s">
        <v>6</v>
      </c>
      <c r="E956" s="2" t="s">
        <v>17</v>
      </c>
      <c r="F956" s="2" t="s">
        <v>18</v>
      </c>
      <c r="G956" s="3">
        <v>65.91</v>
      </c>
      <c r="H956" s="5">
        <v>6</v>
      </c>
      <c r="I956" s="3">
        <v>19.77</v>
      </c>
      <c r="J956" s="3">
        <v>415.23</v>
      </c>
      <c r="K956" s="1">
        <v>43505</v>
      </c>
      <c r="L956" s="5">
        <f>YEAR(sales[[#This Row],[date]])</f>
        <v>2019</v>
      </c>
      <c r="M956" s="5" t="str">
        <f>TEXT(sales[[#This Row],[date]], "MMM")</f>
        <v>Feb</v>
      </c>
      <c r="N956" s="5" t="str">
        <f>TEXT(sales[[#This Row],[date]], "ddd")</f>
        <v>Sat</v>
      </c>
      <c r="O956" s="6">
        <v>0.48958333333333331</v>
      </c>
      <c r="P956" s="2" t="s">
        <v>15</v>
      </c>
      <c r="Q956" s="3">
        <v>395.46</v>
      </c>
      <c r="R956" s="7">
        <v>4.7600000000000003E-2</v>
      </c>
      <c r="S956" s="3">
        <v>19.77</v>
      </c>
      <c r="T956" s="4">
        <v>5.7</v>
      </c>
      <c r="U956" s="3">
        <f>sales[[#This Row],[total]]-sales[[#This Row],[cogs]]</f>
        <v>19.770000000000039</v>
      </c>
    </row>
    <row r="957" spans="1:21" x14ac:dyDescent="0.3">
      <c r="A957" s="2" t="s">
        <v>977</v>
      </c>
      <c r="B957" s="2" t="s">
        <v>4</v>
      </c>
      <c r="C957" s="2" t="s">
        <v>5</v>
      </c>
      <c r="D957" s="2" t="s">
        <v>13</v>
      </c>
      <c r="E957" s="2" t="s">
        <v>7</v>
      </c>
      <c r="F957" s="2" t="s">
        <v>32</v>
      </c>
      <c r="G957" s="3">
        <v>42.57</v>
      </c>
      <c r="H957" s="5">
        <v>7</v>
      </c>
      <c r="I957" s="3">
        <v>14.9</v>
      </c>
      <c r="J957" s="3">
        <v>312.89</v>
      </c>
      <c r="K957" s="1">
        <v>43471</v>
      </c>
      <c r="L957" s="5">
        <f>YEAR(sales[[#This Row],[date]])</f>
        <v>2019</v>
      </c>
      <c r="M957" s="5" t="str">
        <f>TEXT(sales[[#This Row],[date]], "MMM")</f>
        <v>Jan</v>
      </c>
      <c r="N957" s="5" t="str">
        <f>TEXT(sales[[#This Row],[date]], "ddd")</f>
        <v>Sun</v>
      </c>
      <c r="O957" s="6">
        <v>0.49375000000000002</v>
      </c>
      <c r="P957" s="2" t="s">
        <v>15</v>
      </c>
      <c r="Q957" s="3">
        <v>297.99</v>
      </c>
      <c r="R957" s="7">
        <v>4.7600000000000003E-2</v>
      </c>
      <c r="S957" s="3">
        <v>14.9</v>
      </c>
      <c r="T957" s="4">
        <v>6.8</v>
      </c>
      <c r="U957" s="3">
        <f>sales[[#This Row],[total]]-sales[[#This Row],[cogs]]</f>
        <v>14.899999999999977</v>
      </c>
    </row>
    <row r="958" spans="1:21" x14ac:dyDescent="0.3">
      <c r="A958" s="2" t="s">
        <v>978</v>
      </c>
      <c r="B958" s="2" t="s">
        <v>11</v>
      </c>
      <c r="C958" s="2" t="s">
        <v>12</v>
      </c>
      <c r="D958" s="2" t="s">
        <v>6</v>
      </c>
      <c r="E958" s="2" t="s">
        <v>17</v>
      </c>
      <c r="F958" s="2" t="s">
        <v>30</v>
      </c>
      <c r="G958" s="3">
        <v>50.49</v>
      </c>
      <c r="H958" s="5">
        <v>9</v>
      </c>
      <c r="I958" s="3">
        <v>22.72</v>
      </c>
      <c r="J958" s="3">
        <v>477.13</v>
      </c>
      <c r="K958" s="1">
        <v>43475</v>
      </c>
      <c r="L958" s="5">
        <f>YEAR(sales[[#This Row],[date]])</f>
        <v>2019</v>
      </c>
      <c r="M958" s="5" t="str">
        <f>TEXT(sales[[#This Row],[date]], "MMM")</f>
        <v>Jan</v>
      </c>
      <c r="N958" s="5" t="str">
        <f>TEXT(sales[[#This Row],[date]], "ddd")</f>
        <v>Thu</v>
      </c>
      <c r="O958" s="6">
        <v>0.71944444444444444</v>
      </c>
      <c r="P958" s="2" t="s">
        <v>15</v>
      </c>
      <c r="Q958" s="3">
        <v>454.41</v>
      </c>
      <c r="R958" s="7">
        <v>4.7600000000000003E-2</v>
      </c>
      <c r="S958" s="3">
        <v>22.72</v>
      </c>
      <c r="T958" s="4">
        <v>5.4</v>
      </c>
      <c r="U958" s="3">
        <f>sales[[#This Row],[total]]-sales[[#This Row],[cogs]]</f>
        <v>22.71999999999997</v>
      </c>
    </row>
    <row r="959" spans="1:21" x14ac:dyDescent="0.3">
      <c r="A959" s="2" t="s">
        <v>979</v>
      </c>
      <c r="B959" s="2" t="s">
        <v>28</v>
      </c>
      <c r="C959" s="2" t="s">
        <v>29</v>
      </c>
      <c r="D959" s="2" t="s">
        <v>13</v>
      </c>
      <c r="E959" s="2" t="s">
        <v>17</v>
      </c>
      <c r="F959" s="2" t="s">
        <v>14</v>
      </c>
      <c r="G959" s="3">
        <v>46.02</v>
      </c>
      <c r="H959" s="5">
        <v>6</v>
      </c>
      <c r="I959" s="3">
        <v>13.81</v>
      </c>
      <c r="J959" s="3">
        <v>289.93</v>
      </c>
      <c r="K959" s="1">
        <v>43503</v>
      </c>
      <c r="L959" s="5">
        <f>YEAR(sales[[#This Row],[date]])</f>
        <v>2019</v>
      </c>
      <c r="M959" s="5" t="str">
        <f>TEXT(sales[[#This Row],[date]], "MMM")</f>
        <v>Feb</v>
      </c>
      <c r="N959" s="5" t="str">
        <f>TEXT(sales[[#This Row],[date]], "ddd")</f>
        <v>Thu</v>
      </c>
      <c r="O959" s="6">
        <v>0.66319444444444442</v>
      </c>
      <c r="P959" s="2" t="s">
        <v>15</v>
      </c>
      <c r="Q959" s="3">
        <v>276.12</v>
      </c>
      <c r="R959" s="7">
        <v>4.7600000000000003E-2</v>
      </c>
      <c r="S959" s="3">
        <v>13.81</v>
      </c>
      <c r="T959" s="4">
        <v>7.1</v>
      </c>
      <c r="U959" s="3">
        <f>sales[[#This Row],[total]]-sales[[#This Row],[cogs]]</f>
        <v>13.810000000000002</v>
      </c>
    </row>
    <row r="960" spans="1:21" x14ac:dyDescent="0.3">
      <c r="A960" s="2" t="s">
        <v>980</v>
      </c>
      <c r="B960" s="2" t="s">
        <v>11</v>
      </c>
      <c r="C960" s="2" t="s">
        <v>12</v>
      </c>
      <c r="D960" s="2" t="s">
        <v>13</v>
      </c>
      <c r="E960" s="2" t="s">
        <v>7</v>
      </c>
      <c r="F960" s="2" t="s">
        <v>18</v>
      </c>
      <c r="G960" s="3">
        <v>15.8</v>
      </c>
      <c r="H960" s="5">
        <v>10</v>
      </c>
      <c r="I960" s="3">
        <v>7.9</v>
      </c>
      <c r="J960" s="3">
        <v>165.9</v>
      </c>
      <c r="K960" s="1">
        <v>43474</v>
      </c>
      <c r="L960" s="5">
        <f>YEAR(sales[[#This Row],[date]])</f>
        <v>2019</v>
      </c>
      <c r="M960" s="5" t="str">
        <f>TEXT(sales[[#This Row],[date]], "MMM")</f>
        <v>Jan</v>
      </c>
      <c r="N960" s="5" t="str">
        <f>TEXT(sales[[#This Row],[date]], "ddd")</f>
        <v>Wed</v>
      </c>
      <c r="O960" s="6">
        <v>0.50486111111111109</v>
      </c>
      <c r="P960" s="2" t="s">
        <v>15</v>
      </c>
      <c r="Q960" s="3">
        <v>158</v>
      </c>
      <c r="R960" s="7">
        <v>4.7600000000000003E-2</v>
      </c>
      <c r="S960" s="3">
        <v>7.9</v>
      </c>
      <c r="T960" s="4">
        <v>7.8</v>
      </c>
      <c r="U960" s="3">
        <f>sales[[#This Row],[total]]-sales[[#This Row],[cogs]]</f>
        <v>7.9000000000000057</v>
      </c>
    </row>
    <row r="961" spans="1:21" x14ac:dyDescent="0.3">
      <c r="A961" s="2" t="s">
        <v>981</v>
      </c>
      <c r="B961" s="2" t="s">
        <v>4</v>
      </c>
      <c r="C961" s="2" t="s">
        <v>5</v>
      </c>
      <c r="D961" s="2" t="s">
        <v>6</v>
      </c>
      <c r="E961" s="2" t="s">
        <v>7</v>
      </c>
      <c r="F961" s="2" t="s">
        <v>30</v>
      </c>
      <c r="G961" s="3">
        <v>98.66</v>
      </c>
      <c r="H961" s="5">
        <v>9</v>
      </c>
      <c r="I961" s="3">
        <v>44.4</v>
      </c>
      <c r="J961" s="3">
        <v>932.34</v>
      </c>
      <c r="K961" s="1">
        <v>43515</v>
      </c>
      <c r="L961" s="5">
        <f>YEAR(sales[[#This Row],[date]])</f>
        <v>2019</v>
      </c>
      <c r="M961" s="5" t="str">
        <f>TEXT(sales[[#This Row],[date]], "MMM")</f>
        <v>Feb</v>
      </c>
      <c r="N961" s="5" t="str">
        <f>TEXT(sales[[#This Row],[date]], "ddd")</f>
        <v>Tue</v>
      </c>
      <c r="O961" s="6">
        <v>0.62986111111111109</v>
      </c>
      <c r="P961" s="2" t="s">
        <v>15</v>
      </c>
      <c r="Q961" s="3">
        <v>887.94</v>
      </c>
      <c r="R961" s="7">
        <v>4.7600000000000003E-2</v>
      </c>
      <c r="S961" s="3">
        <v>44.4</v>
      </c>
      <c r="T961" s="4">
        <v>8.4</v>
      </c>
      <c r="U961" s="3">
        <f>sales[[#This Row],[total]]-sales[[#This Row],[cogs]]</f>
        <v>44.399999999999977</v>
      </c>
    </row>
    <row r="962" spans="1:21" x14ac:dyDescent="0.3">
      <c r="A962" s="2" t="s">
        <v>982</v>
      </c>
      <c r="B962" s="2" t="s">
        <v>11</v>
      </c>
      <c r="C962" s="2" t="s">
        <v>12</v>
      </c>
      <c r="D962" s="2" t="s">
        <v>6</v>
      </c>
      <c r="E962" s="2" t="s">
        <v>17</v>
      </c>
      <c r="F962" s="2" t="s">
        <v>32</v>
      </c>
      <c r="G962" s="3">
        <v>91.98</v>
      </c>
      <c r="H962" s="5">
        <v>1</v>
      </c>
      <c r="I962" s="3">
        <v>4.5999999999999996</v>
      </c>
      <c r="J962" s="3">
        <v>96.58</v>
      </c>
      <c r="K962" s="1">
        <v>43542</v>
      </c>
      <c r="L962" s="5">
        <f>YEAR(sales[[#This Row],[date]])</f>
        <v>2019</v>
      </c>
      <c r="M962" s="5" t="str">
        <f>TEXT(sales[[#This Row],[date]], "MMM")</f>
        <v>Mar</v>
      </c>
      <c r="N962" s="5" t="str">
        <f>TEXT(sales[[#This Row],[date]], "ddd")</f>
        <v>Mon</v>
      </c>
      <c r="O962" s="6">
        <v>0.64513888888888893</v>
      </c>
      <c r="P962" s="2" t="s">
        <v>15</v>
      </c>
      <c r="Q962" s="3">
        <v>91.98</v>
      </c>
      <c r="R962" s="7">
        <v>4.7600000000000003E-2</v>
      </c>
      <c r="S962" s="3">
        <v>4.5999999999999996</v>
      </c>
      <c r="T962" s="4">
        <v>9.8000000000000007</v>
      </c>
      <c r="U962" s="3">
        <f>sales[[#This Row],[total]]-sales[[#This Row],[cogs]]</f>
        <v>4.5999999999999943</v>
      </c>
    </row>
    <row r="963" spans="1:21" x14ac:dyDescent="0.3">
      <c r="A963" s="2" t="s">
        <v>983</v>
      </c>
      <c r="B963" s="2" t="s">
        <v>4</v>
      </c>
      <c r="C963" s="2" t="s">
        <v>5</v>
      </c>
      <c r="D963" s="2" t="s">
        <v>6</v>
      </c>
      <c r="E963" s="2" t="s">
        <v>17</v>
      </c>
      <c r="F963" s="2" t="s">
        <v>14</v>
      </c>
      <c r="G963" s="3">
        <v>20.89</v>
      </c>
      <c r="H963" s="5">
        <v>2</v>
      </c>
      <c r="I963" s="3">
        <v>2.09</v>
      </c>
      <c r="J963" s="3">
        <v>43.87</v>
      </c>
      <c r="K963" s="1">
        <v>43501</v>
      </c>
      <c r="L963" s="5">
        <f>YEAR(sales[[#This Row],[date]])</f>
        <v>2019</v>
      </c>
      <c r="M963" s="5" t="str">
        <f>TEXT(sales[[#This Row],[date]], "MMM")</f>
        <v>Feb</v>
      </c>
      <c r="N963" s="5" t="str">
        <f>TEXT(sales[[#This Row],[date]], "ddd")</f>
        <v>Tue</v>
      </c>
      <c r="O963" s="6">
        <v>0.78125</v>
      </c>
      <c r="P963" s="2" t="s">
        <v>15</v>
      </c>
      <c r="Q963" s="3">
        <v>41.78</v>
      </c>
      <c r="R963" s="7">
        <v>4.7600000000000003E-2</v>
      </c>
      <c r="S963" s="3">
        <v>2.09</v>
      </c>
      <c r="T963" s="4">
        <v>9.8000000000000007</v>
      </c>
      <c r="U963" s="3">
        <f>sales[[#This Row],[total]]-sales[[#This Row],[cogs]]</f>
        <v>2.0899999999999963</v>
      </c>
    </row>
    <row r="964" spans="1:21" x14ac:dyDescent="0.3">
      <c r="A964" s="2" t="s">
        <v>984</v>
      </c>
      <c r="B964" s="2" t="s">
        <v>4</v>
      </c>
      <c r="C964" s="2" t="s">
        <v>5</v>
      </c>
      <c r="D964" s="2" t="s">
        <v>13</v>
      </c>
      <c r="E964" s="2" t="s">
        <v>7</v>
      </c>
      <c r="F964" s="2" t="s">
        <v>32</v>
      </c>
      <c r="G964" s="3">
        <v>15.5</v>
      </c>
      <c r="H964" s="5">
        <v>1</v>
      </c>
      <c r="I964" s="3">
        <v>0.78</v>
      </c>
      <c r="J964" s="3">
        <v>16.28</v>
      </c>
      <c r="K964" s="1">
        <v>43543</v>
      </c>
      <c r="L964" s="5">
        <f>YEAR(sales[[#This Row],[date]])</f>
        <v>2019</v>
      </c>
      <c r="M964" s="5" t="str">
        <f>TEXT(sales[[#This Row],[date]], "MMM")</f>
        <v>Mar</v>
      </c>
      <c r="N964" s="5" t="str">
        <f>TEXT(sales[[#This Row],[date]], "ddd")</f>
        <v>Tue</v>
      </c>
      <c r="O964" s="6">
        <v>0.64097222222222228</v>
      </c>
      <c r="P964" s="2" t="s">
        <v>19</v>
      </c>
      <c r="Q964" s="3">
        <v>15.5</v>
      </c>
      <c r="R964" s="7">
        <v>4.7600000000000003E-2</v>
      </c>
      <c r="S964" s="3">
        <v>0.78</v>
      </c>
      <c r="T964" s="4">
        <v>7.4</v>
      </c>
      <c r="U964" s="3">
        <f>sales[[#This Row],[total]]-sales[[#This Row],[cogs]]</f>
        <v>0.78000000000000114</v>
      </c>
    </row>
    <row r="965" spans="1:21" x14ac:dyDescent="0.3">
      <c r="A965" s="2" t="s">
        <v>985</v>
      </c>
      <c r="B965" s="2" t="s">
        <v>11</v>
      </c>
      <c r="C965" s="2" t="s">
        <v>12</v>
      </c>
      <c r="D965" s="2" t="s">
        <v>6</v>
      </c>
      <c r="E965" s="2" t="s">
        <v>17</v>
      </c>
      <c r="F965" s="2" t="s">
        <v>14</v>
      </c>
      <c r="G965" s="3">
        <v>96.82</v>
      </c>
      <c r="H965" s="5">
        <v>3</v>
      </c>
      <c r="I965" s="3">
        <v>14.52</v>
      </c>
      <c r="J965" s="3">
        <v>304.98</v>
      </c>
      <c r="K965" s="1">
        <v>43554</v>
      </c>
      <c r="L965" s="5">
        <f>YEAR(sales[[#This Row],[date]])</f>
        <v>2019</v>
      </c>
      <c r="M965" s="5" t="str">
        <f>TEXT(sales[[#This Row],[date]], "MMM")</f>
        <v>Mar</v>
      </c>
      <c r="N965" s="5" t="str">
        <f>TEXT(sales[[#This Row],[date]], "ddd")</f>
        <v>Sat</v>
      </c>
      <c r="O965" s="6">
        <v>0.85902777777777772</v>
      </c>
      <c r="P965" s="2" t="s">
        <v>15</v>
      </c>
      <c r="Q965" s="3">
        <v>290.45999999999998</v>
      </c>
      <c r="R965" s="7">
        <v>4.7600000000000003E-2</v>
      </c>
      <c r="S965" s="3">
        <v>14.52</v>
      </c>
      <c r="T965" s="4">
        <v>6.7</v>
      </c>
      <c r="U965" s="3">
        <f>sales[[#This Row],[total]]-sales[[#This Row],[cogs]]</f>
        <v>14.520000000000039</v>
      </c>
    </row>
    <row r="966" spans="1:21" x14ac:dyDescent="0.3">
      <c r="A966" s="2" t="s">
        <v>986</v>
      </c>
      <c r="B966" s="2" t="s">
        <v>28</v>
      </c>
      <c r="C966" s="2" t="s">
        <v>29</v>
      </c>
      <c r="D966" s="2" t="s">
        <v>13</v>
      </c>
      <c r="E966" s="2" t="s">
        <v>17</v>
      </c>
      <c r="F966" s="2" t="s">
        <v>30</v>
      </c>
      <c r="G966" s="3">
        <v>33.33</v>
      </c>
      <c r="H966" s="5">
        <v>2</v>
      </c>
      <c r="I966" s="3">
        <v>3.33</v>
      </c>
      <c r="J966" s="3">
        <v>69.989999999999995</v>
      </c>
      <c r="K966" s="1">
        <v>43491</v>
      </c>
      <c r="L966" s="5">
        <f>YEAR(sales[[#This Row],[date]])</f>
        <v>2019</v>
      </c>
      <c r="M966" s="5" t="str">
        <f>TEXT(sales[[#This Row],[date]], "MMM")</f>
        <v>Jan</v>
      </c>
      <c r="N966" s="5" t="str">
        <f>TEXT(sales[[#This Row],[date]], "ddd")</f>
        <v>Sat</v>
      </c>
      <c r="O966" s="6">
        <v>0.6118055555555556</v>
      </c>
      <c r="P966" s="2" t="s">
        <v>19</v>
      </c>
      <c r="Q966" s="3">
        <v>66.66</v>
      </c>
      <c r="R966" s="7">
        <v>4.7600000000000003E-2</v>
      </c>
      <c r="S966" s="3">
        <v>3.33</v>
      </c>
      <c r="T966" s="4">
        <v>6.4</v>
      </c>
      <c r="U966" s="3">
        <f>sales[[#This Row],[total]]-sales[[#This Row],[cogs]]</f>
        <v>3.3299999999999983</v>
      </c>
    </row>
    <row r="967" spans="1:21" x14ac:dyDescent="0.3">
      <c r="A967" s="2" t="s">
        <v>987</v>
      </c>
      <c r="B967" s="2" t="s">
        <v>28</v>
      </c>
      <c r="C967" s="2" t="s">
        <v>29</v>
      </c>
      <c r="D967" s="2" t="s">
        <v>13</v>
      </c>
      <c r="E967" s="2" t="s">
        <v>7</v>
      </c>
      <c r="F967" s="2" t="s">
        <v>14</v>
      </c>
      <c r="G967" s="3">
        <v>38.270000000000003</v>
      </c>
      <c r="H967" s="5">
        <v>2</v>
      </c>
      <c r="I967" s="3">
        <v>3.83</v>
      </c>
      <c r="J967" s="3">
        <v>80.37</v>
      </c>
      <c r="K967" s="1">
        <v>43526</v>
      </c>
      <c r="L967" s="5">
        <f>YEAR(sales[[#This Row],[date]])</f>
        <v>2019</v>
      </c>
      <c r="M967" s="5" t="str">
        <f>TEXT(sales[[#This Row],[date]], "MMM")</f>
        <v>Mar</v>
      </c>
      <c r="N967" s="5" t="str">
        <f>TEXT(sales[[#This Row],[date]], "ddd")</f>
        <v>Sat</v>
      </c>
      <c r="O967" s="6">
        <v>0.76249999999999996</v>
      </c>
      <c r="P967" s="2" t="s">
        <v>19</v>
      </c>
      <c r="Q967" s="3">
        <v>76.540000000000006</v>
      </c>
      <c r="R967" s="7">
        <v>4.7600000000000003E-2</v>
      </c>
      <c r="S967" s="3">
        <v>3.83</v>
      </c>
      <c r="T967" s="4">
        <v>5.8</v>
      </c>
      <c r="U967" s="3">
        <f>sales[[#This Row],[total]]-sales[[#This Row],[cogs]]</f>
        <v>3.8299999999999983</v>
      </c>
    </row>
    <row r="968" spans="1:21" x14ac:dyDescent="0.3">
      <c r="A968" s="2" t="s">
        <v>988</v>
      </c>
      <c r="B968" s="2" t="s">
        <v>4</v>
      </c>
      <c r="C968" s="2" t="s">
        <v>5</v>
      </c>
      <c r="D968" s="2" t="s">
        <v>13</v>
      </c>
      <c r="E968" s="2" t="s">
        <v>7</v>
      </c>
      <c r="F968" s="2" t="s">
        <v>18</v>
      </c>
      <c r="G968" s="3">
        <v>33.299999999999997</v>
      </c>
      <c r="H968" s="5">
        <v>9</v>
      </c>
      <c r="I968" s="3">
        <v>14.99</v>
      </c>
      <c r="J968" s="3">
        <v>314.69</v>
      </c>
      <c r="K968" s="1">
        <v>43528</v>
      </c>
      <c r="L968" s="5">
        <f>YEAR(sales[[#This Row],[date]])</f>
        <v>2019</v>
      </c>
      <c r="M968" s="5" t="str">
        <f>TEXT(sales[[#This Row],[date]], "MMM")</f>
        <v>Mar</v>
      </c>
      <c r="N968" s="5" t="str">
        <f>TEXT(sales[[#This Row],[date]], "ddd")</f>
        <v>Mon</v>
      </c>
      <c r="O968" s="6">
        <v>0.64375000000000004</v>
      </c>
      <c r="P968" s="2" t="s">
        <v>9</v>
      </c>
      <c r="Q968" s="3">
        <v>299.7</v>
      </c>
      <c r="R968" s="7">
        <v>4.7600000000000003E-2</v>
      </c>
      <c r="S968" s="3">
        <v>14.99</v>
      </c>
      <c r="T968" s="4">
        <v>7.2</v>
      </c>
      <c r="U968" s="3">
        <f>sales[[#This Row],[total]]-sales[[#This Row],[cogs]]</f>
        <v>14.990000000000009</v>
      </c>
    </row>
    <row r="969" spans="1:21" x14ac:dyDescent="0.3">
      <c r="A969" s="2" t="s">
        <v>989</v>
      </c>
      <c r="B969" s="2" t="s">
        <v>4</v>
      </c>
      <c r="C969" s="2" t="s">
        <v>5</v>
      </c>
      <c r="D969" s="2" t="s">
        <v>6</v>
      </c>
      <c r="E969" s="2" t="s">
        <v>17</v>
      </c>
      <c r="F969" s="2" t="s">
        <v>18</v>
      </c>
      <c r="G969" s="3">
        <v>81.010000000000005</v>
      </c>
      <c r="H969" s="5">
        <v>3</v>
      </c>
      <c r="I969" s="3">
        <v>12.15</v>
      </c>
      <c r="J969" s="3">
        <v>255.18</v>
      </c>
      <c r="K969" s="1">
        <v>43478</v>
      </c>
      <c r="L969" s="5">
        <f>YEAR(sales[[#This Row],[date]])</f>
        <v>2019</v>
      </c>
      <c r="M969" s="5" t="str">
        <f>TEXT(sales[[#This Row],[date]], "MMM")</f>
        <v>Jan</v>
      </c>
      <c r="N969" s="5" t="str">
        <f>TEXT(sales[[#This Row],[date]], "ddd")</f>
        <v>Sun</v>
      </c>
      <c r="O969" s="6">
        <v>0.53819444444444442</v>
      </c>
      <c r="P969" s="2" t="s">
        <v>19</v>
      </c>
      <c r="Q969" s="3">
        <v>243.03</v>
      </c>
      <c r="R969" s="7">
        <v>4.7600000000000003E-2</v>
      </c>
      <c r="S969" s="3">
        <v>12.15</v>
      </c>
      <c r="T969" s="4">
        <v>9.3000000000000007</v>
      </c>
      <c r="U969" s="3">
        <f>sales[[#This Row],[total]]-sales[[#This Row],[cogs]]</f>
        <v>12.150000000000006</v>
      </c>
    </row>
    <row r="970" spans="1:21" x14ac:dyDescent="0.3">
      <c r="A970" s="2" t="s">
        <v>990</v>
      </c>
      <c r="B970" s="2" t="s">
        <v>4</v>
      </c>
      <c r="C970" s="2" t="s">
        <v>5</v>
      </c>
      <c r="D970" s="2" t="s">
        <v>13</v>
      </c>
      <c r="E970" s="2" t="s">
        <v>7</v>
      </c>
      <c r="F970" s="2" t="s">
        <v>8</v>
      </c>
      <c r="G970" s="3">
        <v>15.8</v>
      </c>
      <c r="H970" s="5">
        <v>3</v>
      </c>
      <c r="I970" s="3">
        <v>2.37</v>
      </c>
      <c r="J970" s="3">
        <v>49.77</v>
      </c>
      <c r="K970" s="1">
        <v>43549</v>
      </c>
      <c r="L970" s="5">
        <f>YEAR(sales[[#This Row],[date]])</f>
        <v>2019</v>
      </c>
      <c r="M970" s="5" t="str">
        <f>TEXT(sales[[#This Row],[date]], "MMM")</f>
        <v>Mar</v>
      </c>
      <c r="N970" s="5" t="str">
        <f>TEXT(sales[[#This Row],[date]], "ddd")</f>
        <v>Mon</v>
      </c>
      <c r="O970" s="6">
        <v>0.75138888888888888</v>
      </c>
      <c r="P970" s="2" t="s">
        <v>15</v>
      </c>
      <c r="Q970" s="3">
        <v>47.4</v>
      </c>
      <c r="R970" s="7">
        <v>4.7600000000000003E-2</v>
      </c>
      <c r="S970" s="3">
        <v>2.37</v>
      </c>
      <c r="T970" s="4">
        <v>9.5</v>
      </c>
      <c r="U970" s="3">
        <f>sales[[#This Row],[total]]-sales[[#This Row],[cogs]]</f>
        <v>2.3700000000000045</v>
      </c>
    </row>
    <row r="971" spans="1:21" x14ac:dyDescent="0.3">
      <c r="A971" s="2" t="s">
        <v>991</v>
      </c>
      <c r="B971" s="2" t="s">
        <v>28</v>
      </c>
      <c r="C971" s="2" t="s">
        <v>29</v>
      </c>
      <c r="D971" s="2" t="s">
        <v>6</v>
      </c>
      <c r="E971" s="2" t="s">
        <v>7</v>
      </c>
      <c r="F971" s="2" t="s">
        <v>14</v>
      </c>
      <c r="G971" s="3">
        <v>34.49</v>
      </c>
      <c r="H971" s="5">
        <v>5</v>
      </c>
      <c r="I971" s="3">
        <v>8.6199999999999992</v>
      </c>
      <c r="J971" s="3">
        <v>181.07</v>
      </c>
      <c r="K971" s="1">
        <v>43535</v>
      </c>
      <c r="L971" s="5">
        <f>YEAR(sales[[#This Row],[date]])</f>
        <v>2019</v>
      </c>
      <c r="M971" s="5" t="str">
        <f>TEXT(sales[[#This Row],[date]], "MMM")</f>
        <v>Mar</v>
      </c>
      <c r="N971" s="5" t="str">
        <f>TEXT(sales[[#This Row],[date]], "ddd")</f>
        <v>Mon</v>
      </c>
      <c r="O971" s="6">
        <v>0.82222222222222219</v>
      </c>
      <c r="P971" s="2" t="s">
        <v>19</v>
      </c>
      <c r="Q971" s="3">
        <v>172.45</v>
      </c>
      <c r="R971" s="7">
        <v>4.7600000000000003E-2</v>
      </c>
      <c r="S971" s="3">
        <v>8.6199999999999992</v>
      </c>
      <c r="T971" s="4">
        <v>9</v>
      </c>
      <c r="U971" s="3">
        <f>sales[[#This Row],[total]]-sales[[#This Row],[cogs]]</f>
        <v>8.6200000000000045</v>
      </c>
    </row>
    <row r="972" spans="1:21" x14ac:dyDescent="0.3">
      <c r="A972" s="2" t="s">
        <v>992</v>
      </c>
      <c r="B972" s="2" t="s">
        <v>28</v>
      </c>
      <c r="C972" s="2" t="s">
        <v>29</v>
      </c>
      <c r="D972" s="2" t="s">
        <v>6</v>
      </c>
      <c r="E972" s="2" t="s">
        <v>7</v>
      </c>
      <c r="F972" s="2" t="s">
        <v>30</v>
      </c>
      <c r="G972" s="3">
        <v>84.63</v>
      </c>
      <c r="H972" s="5">
        <v>10</v>
      </c>
      <c r="I972" s="3">
        <v>42.32</v>
      </c>
      <c r="J972" s="3">
        <v>888.62</v>
      </c>
      <c r="K972" s="1">
        <v>43466</v>
      </c>
      <c r="L972" s="5">
        <f>YEAR(sales[[#This Row],[date]])</f>
        <v>2019</v>
      </c>
      <c r="M972" s="5" t="str">
        <f>TEXT(sales[[#This Row],[date]], "MMM")</f>
        <v>Jan</v>
      </c>
      <c r="N972" s="5" t="str">
        <f>TEXT(sales[[#This Row],[date]], "ddd")</f>
        <v>Tue</v>
      </c>
      <c r="O972" s="6">
        <v>0.48333333333333334</v>
      </c>
      <c r="P972" s="2" t="s">
        <v>19</v>
      </c>
      <c r="Q972" s="3">
        <v>846.3</v>
      </c>
      <c r="R972" s="7">
        <v>4.7600000000000003E-2</v>
      </c>
      <c r="S972" s="3">
        <v>42.32</v>
      </c>
      <c r="T972" s="4">
        <v>9</v>
      </c>
      <c r="U972" s="3">
        <f>sales[[#This Row],[total]]-sales[[#This Row],[cogs]]</f>
        <v>42.32000000000005</v>
      </c>
    </row>
    <row r="973" spans="1:21" x14ac:dyDescent="0.3">
      <c r="A973" s="2" t="s">
        <v>993</v>
      </c>
      <c r="B973" s="2" t="s">
        <v>28</v>
      </c>
      <c r="C973" s="2" t="s">
        <v>29</v>
      </c>
      <c r="D973" s="2" t="s">
        <v>6</v>
      </c>
      <c r="E973" s="2" t="s">
        <v>17</v>
      </c>
      <c r="F973" s="2" t="s">
        <v>18</v>
      </c>
      <c r="G973" s="3">
        <v>36.909999999999997</v>
      </c>
      <c r="H973" s="5">
        <v>7</v>
      </c>
      <c r="I973" s="3">
        <v>12.92</v>
      </c>
      <c r="J973" s="3">
        <v>271.29000000000002</v>
      </c>
      <c r="K973" s="1">
        <v>43506</v>
      </c>
      <c r="L973" s="5">
        <f>YEAR(sales[[#This Row],[date]])</f>
        <v>2019</v>
      </c>
      <c r="M973" s="5" t="str">
        <f>TEXT(sales[[#This Row],[date]], "MMM")</f>
        <v>Feb</v>
      </c>
      <c r="N973" s="5" t="str">
        <f>TEXT(sales[[#This Row],[date]], "ddd")</f>
        <v>Sun</v>
      </c>
      <c r="O973" s="6">
        <v>0.57708333333333328</v>
      </c>
      <c r="P973" s="2" t="s">
        <v>9</v>
      </c>
      <c r="Q973" s="3">
        <v>258.37</v>
      </c>
      <c r="R973" s="7">
        <v>4.7600000000000003E-2</v>
      </c>
      <c r="S973" s="3">
        <v>12.92</v>
      </c>
      <c r="T973" s="4">
        <v>6.7</v>
      </c>
      <c r="U973" s="3">
        <f>sales[[#This Row],[total]]-sales[[#This Row],[cogs]]</f>
        <v>12.920000000000016</v>
      </c>
    </row>
    <row r="974" spans="1:21" x14ac:dyDescent="0.3">
      <c r="A974" s="2" t="s">
        <v>994</v>
      </c>
      <c r="B974" s="2" t="s">
        <v>28</v>
      </c>
      <c r="C974" s="2" t="s">
        <v>29</v>
      </c>
      <c r="D974" s="2" t="s">
        <v>13</v>
      </c>
      <c r="E974" s="2" t="s">
        <v>17</v>
      </c>
      <c r="F974" s="2" t="s">
        <v>14</v>
      </c>
      <c r="G974" s="3">
        <v>87.08</v>
      </c>
      <c r="H974" s="5">
        <v>7</v>
      </c>
      <c r="I974" s="3">
        <v>30.48</v>
      </c>
      <c r="J974" s="3">
        <v>640.04</v>
      </c>
      <c r="K974" s="1">
        <v>43491</v>
      </c>
      <c r="L974" s="5">
        <f>YEAR(sales[[#This Row],[date]])</f>
        <v>2019</v>
      </c>
      <c r="M974" s="5" t="str">
        <f>TEXT(sales[[#This Row],[date]], "MMM")</f>
        <v>Jan</v>
      </c>
      <c r="N974" s="5" t="str">
        <f>TEXT(sales[[#This Row],[date]], "ddd")</f>
        <v>Sat</v>
      </c>
      <c r="O974" s="6">
        <v>0.63680555555555551</v>
      </c>
      <c r="P974" s="2" t="s">
        <v>15</v>
      </c>
      <c r="Q974" s="3">
        <v>609.55999999999995</v>
      </c>
      <c r="R974" s="7">
        <v>4.7600000000000003E-2</v>
      </c>
      <c r="S974" s="3">
        <v>30.48</v>
      </c>
      <c r="T974" s="4">
        <v>5.5</v>
      </c>
      <c r="U974" s="3">
        <f>sales[[#This Row],[total]]-sales[[#This Row],[cogs]]</f>
        <v>30.480000000000018</v>
      </c>
    </row>
    <row r="975" spans="1:21" x14ac:dyDescent="0.3">
      <c r="A975" s="2" t="s">
        <v>995</v>
      </c>
      <c r="B975" s="2" t="s">
        <v>4</v>
      </c>
      <c r="C975" s="2" t="s">
        <v>5</v>
      </c>
      <c r="D975" s="2" t="s">
        <v>13</v>
      </c>
      <c r="E975" s="2" t="s">
        <v>17</v>
      </c>
      <c r="F975" s="2" t="s">
        <v>18</v>
      </c>
      <c r="G975" s="3">
        <v>80.08</v>
      </c>
      <c r="H975" s="5">
        <v>3</v>
      </c>
      <c r="I975" s="3">
        <v>12.01</v>
      </c>
      <c r="J975" s="3">
        <v>252.25</v>
      </c>
      <c r="K975" s="1">
        <v>43507</v>
      </c>
      <c r="L975" s="5">
        <f>YEAR(sales[[#This Row],[date]])</f>
        <v>2019</v>
      </c>
      <c r="M975" s="5" t="str">
        <f>TEXT(sales[[#This Row],[date]], "MMM")</f>
        <v>Feb</v>
      </c>
      <c r="N975" s="5" t="str">
        <f>TEXT(sales[[#This Row],[date]], "ddd")</f>
        <v>Mon</v>
      </c>
      <c r="O975" s="6">
        <v>0.64513888888888893</v>
      </c>
      <c r="P975" s="2" t="s">
        <v>15</v>
      </c>
      <c r="Q975" s="3">
        <v>240.24</v>
      </c>
      <c r="R975" s="7">
        <v>4.7600000000000003E-2</v>
      </c>
      <c r="S975" s="3">
        <v>12.01</v>
      </c>
      <c r="T975" s="4">
        <v>5.4</v>
      </c>
      <c r="U975" s="3">
        <f>sales[[#This Row],[total]]-sales[[#This Row],[cogs]]</f>
        <v>12.009999999999991</v>
      </c>
    </row>
    <row r="976" spans="1:21" x14ac:dyDescent="0.3">
      <c r="A976" s="2" t="s">
        <v>996</v>
      </c>
      <c r="B976" s="2" t="s">
        <v>11</v>
      </c>
      <c r="C976" s="2" t="s">
        <v>12</v>
      </c>
      <c r="D976" s="2" t="s">
        <v>13</v>
      </c>
      <c r="E976" s="2" t="s">
        <v>17</v>
      </c>
      <c r="F976" s="2" t="s">
        <v>32</v>
      </c>
      <c r="G976" s="3">
        <v>86.13</v>
      </c>
      <c r="H976" s="5">
        <v>2</v>
      </c>
      <c r="I976" s="3">
        <v>8.61</v>
      </c>
      <c r="J976" s="3">
        <v>180.87</v>
      </c>
      <c r="K976" s="1">
        <v>43503</v>
      </c>
      <c r="L976" s="5">
        <f>YEAR(sales[[#This Row],[date]])</f>
        <v>2019</v>
      </c>
      <c r="M976" s="5" t="str">
        <f>TEXT(sales[[#This Row],[date]], "MMM")</f>
        <v>Feb</v>
      </c>
      <c r="N976" s="5" t="str">
        <f>TEXT(sales[[#This Row],[date]], "ddd")</f>
        <v>Thu</v>
      </c>
      <c r="O976" s="6">
        <v>0.74930555555555556</v>
      </c>
      <c r="P976" s="2" t="s">
        <v>15</v>
      </c>
      <c r="Q976" s="3">
        <v>172.26</v>
      </c>
      <c r="R976" s="7">
        <v>4.7600000000000003E-2</v>
      </c>
      <c r="S976" s="3">
        <v>8.61</v>
      </c>
      <c r="T976" s="4">
        <v>8.1999999999999993</v>
      </c>
      <c r="U976" s="3">
        <f>sales[[#This Row],[total]]-sales[[#This Row],[cogs]]</f>
        <v>8.6100000000000136</v>
      </c>
    </row>
    <row r="977" spans="1:21" x14ac:dyDescent="0.3">
      <c r="A977" s="2" t="s">
        <v>997</v>
      </c>
      <c r="B977" s="2" t="s">
        <v>28</v>
      </c>
      <c r="C977" s="2" t="s">
        <v>29</v>
      </c>
      <c r="D977" s="2" t="s">
        <v>6</v>
      </c>
      <c r="E977" s="2" t="s">
        <v>17</v>
      </c>
      <c r="F977" s="2" t="s">
        <v>32</v>
      </c>
      <c r="G977" s="3">
        <v>49.92</v>
      </c>
      <c r="H977" s="5">
        <v>2</v>
      </c>
      <c r="I977" s="3">
        <v>4.99</v>
      </c>
      <c r="J977" s="3">
        <v>104.83</v>
      </c>
      <c r="K977" s="1">
        <v>43530</v>
      </c>
      <c r="L977" s="5">
        <f>YEAR(sales[[#This Row],[date]])</f>
        <v>2019</v>
      </c>
      <c r="M977" s="5" t="str">
        <f>TEXT(sales[[#This Row],[date]], "MMM")</f>
        <v>Mar</v>
      </c>
      <c r="N977" s="5" t="str">
        <f>TEXT(sales[[#This Row],[date]], "ddd")</f>
        <v>Wed</v>
      </c>
      <c r="O977" s="6">
        <v>0.49652777777777779</v>
      </c>
      <c r="P977" s="2" t="s">
        <v>19</v>
      </c>
      <c r="Q977" s="3">
        <v>99.84</v>
      </c>
      <c r="R977" s="7">
        <v>4.7600000000000003E-2</v>
      </c>
      <c r="S977" s="3">
        <v>4.99</v>
      </c>
      <c r="T977" s="4">
        <v>7</v>
      </c>
      <c r="U977" s="3">
        <f>sales[[#This Row],[total]]-sales[[#This Row],[cogs]]</f>
        <v>4.9899999999999949</v>
      </c>
    </row>
    <row r="978" spans="1:21" x14ac:dyDescent="0.3">
      <c r="A978" s="2" t="s">
        <v>998</v>
      </c>
      <c r="B978" s="2" t="s">
        <v>4</v>
      </c>
      <c r="C978" s="2" t="s">
        <v>5</v>
      </c>
      <c r="D978" s="2" t="s">
        <v>13</v>
      </c>
      <c r="E978" s="2" t="s">
        <v>7</v>
      </c>
      <c r="F978" s="2" t="s">
        <v>30</v>
      </c>
      <c r="G978" s="3">
        <v>74.66</v>
      </c>
      <c r="H978" s="5">
        <v>4</v>
      </c>
      <c r="I978" s="3">
        <v>14.93</v>
      </c>
      <c r="J978" s="3">
        <v>313.57</v>
      </c>
      <c r="K978" s="1">
        <v>43528</v>
      </c>
      <c r="L978" s="5">
        <f>YEAR(sales[[#This Row],[date]])</f>
        <v>2019</v>
      </c>
      <c r="M978" s="5" t="str">
        <f>TEXT(sales[[#This Row],[date]], "MMM")</f>
        <v>Mar</v>
      </c>
      <c r="N978" s="5" t="str">
        <f>TEXT(sales[[#This Row],[date]], "ddd")</f>
        <v>Mon</v>
      </c>
      <c r="O978" s="6">
        <v>0.44374999999999998</v>
      </c>
      <c r="P978" s="2" t="s">
        <v>15</v>
      </c>
      <c r="Q978" s="3">
        <v>298.64</v>
      </c>
      <c r="R978" s="7">
        <v>4.7600000000000003E-2</v>
      </c>
      <c r="S978" s="3">
        <v>14.93</v>
      </c>
      <c r="T978" s="4">
        <v>8.5</v>
      </c>
      <c r="U978" s="3">
        <f>sales[[#This Row],[total]]-sales[[#This Row],[cogs]]</f>
        <v>14.930000000000007</v>
      </c>
    </row>
    <row r="979" spans="1:21" x14ac:dyDescent="0.3">
      <c r="A979" s="2" t="s">
        <v>999</v>
      </c>
      <c r="B979" s="2" t="s">
        <v>28</v>
      </c>
      <c r="C979" s="2" t="s">
        <v>29</v>
      </c>
      <c r="D979" s="2" t="s">
        <v>6</v>
      </c>
      <c r="E979" s="2" t="s">
        <v>17</v>
      </c>
      <c r="F979" s="2" t="s">
        <v>30</v>
      </c>
      <c r="G979" s="3">
        <v>26.6</v>
      </c>
      <c r="H979" s="5">
        <v>6</v>
      </c>
      <c r="I979" s="3">
        <v>7.98</v>
      </c>
      <c r="J979" s="3">
        <v>167.58</v>
      </c>
      <c r="K979" s="1">
        <v>43522</v>
      </c>
      <c r="L979" s="5">
        <f>YEAR(sales[[#This Row],[date]])</f>
        <v>2019</v>
      </c>
      <c r="M979" s="5" t="str">
        <f>TEXT(sales[[#This Row],[date]], "MMM")</f>
        <v>Feb</v>
      </c>
      <c r="N979" s="5" t="str">
        <f>TEXT(sales[[#This Row],[date]], "ddd")</f>
        <v>Tue</v>
      </c>
      <c r="O979" s="6">
        <v>0.63194444444444442</v>
      </c>
      <c r="P979" s="2" t="s">
        <v>9</v>
      </c>
      <c r="Q979" s="3">
        <v>159.6</v>
      </c>
      <c r="R979" s="7">
        <v>4.7600000000000003E-2</v>
      </c>
      <c r="S979" s="3">
        <v>7.98</v>
      </c>
      <c r="T979" s="4">
        <v>4.9000000000000004</v>
      </c>
      <c r="U979" s="3">
        <f>sales[[#This Row],[total]]-sales[[#This Row],[cogs]]</f>
        <v>7.9800000000000182</v>
      </c>
    </row>
    <row r="980" spans="1:21" x14ac:dyDescent="0.3">
      <c r="A980" s="2" t="s">
        <v>1000</v>
      </c>
      <c r="B980" s="2" t="s">
        <v>28</v>
      </c>
      <c r="C980" s="2" t="s">
        <v>29</v>
      </c>
      <c r="D980" s="2" t="s">
        <v>13</v>
      </c>
      <c r="E980" s="2" t="s">
        <v>7</v>
      </c>
      <c r="F980" s="2" t="s">
        <v>14</v>
      </c>
      <c r="G980" s="3">
        <v>25.45</v>
      </c>
      <c r="H980" s="5">
        <v>1</v>
      </c>
      <c r="I980" s="3">
        <v>1.27</v>
      </c>
      <c r="J980" s="3">
        <v>26.72</v>
      </c>
      <c r="K980" s="1">
        <v>43534</v>
      </c>
      <c r="L980" s="5">
        <f>YEAR(sales[[#This Row],[date]])</f>
        <v>2019</v>
      </c>
      <c r="M980" s="5" t="str">
        <f>TEXT(sales[[#This Row],[date]], "MMM")</f>
        <v>Mar</v>
      </c>
      <c r="N980" s="5" t="str">
        <f>TEXT(sales[[#This Row],[date]], "ddd")</f>
        <v>Sun</v>
      </c>
      <c r="O980" s="6">
        <v>0.75694444444444442</v>
      </c>
      <c r="P980" s="2" t="s">
        <v>19</v>
      </c>
      <c r="Q980" s="3">
        <v>25.45</v>
      </c>
      <c r="R980" s="7">
        <v>4.7600000000000003E-2</v>
      </c>
      <c r="S980" s="3">
        <v>1.27</v>
      </c>
      <c r="T980" s="4">
        <v>5.0999999999999996</v>
      </c>
      <c r="U980" s="3">
        <f>sales[[#This Row],[total]]-sales[[#This Row],[cogs]]</f>
        <v>1.2699999999999996</v>
      </c>
    </row>
    <row r="981" spans="1:21" x14ac:dyDescent="0.3">
      <c r="A981" s="2" t="s">
        <v>1001</v>
      </c>
      <c r="B981" s="2" t="s">
        <v>28</v>
      </c>
      <c r="C981" s="2" t="s">
        <v>29</v>
      </c>
      <c r="D981" s="2" t="s">
        <v>13</v>
      </c>
      <c r="E981" s="2" t="s">
        <v>7</v>
      </c>
      <c r="F981" s="2" t="s">
        <v>30</v>
      </c>
      <c r="G981" s="3">
        <v>67.77</v>
      </c>
      <c r="H981" s="5">
        <v>1</v>
      </c>
      <c r="I981" s="3">
        <v>3.39</v>
      </c>
      <c r="J981" s="3">
        <v>71.16</v>
      </c>
      <c r="K981" s="1">
        <v>43500</v>
      </c>
      <c r="L981" s="5">
        <f>YEAR(sales[[#This Row],[date]])</f>
        <v>2019</v>
      </c>
      <c r="M981" s="5" t="str">
        <f>TEXT(sales[[#This Row],[date]], "MMM")</f>
        <v>Feb</v>
      </c>
      <c r="N981" s="5" t="str">
        <f>TEXT(sales[[#This Row],[date]], "ddd")</f>
        <v>Mon</v>
      </c>
      <c r="O981" s="6">
        <v>0.86319444444444449</v>
      </c>
      <c r="P981" s="2" t="s">
        <v>19</v>
      </c>
      <c r="Q981" s="3">
        <v>67.77</v>
      </c>
      <c r="R981" s="7">
        <v>4.7600000000000003E-2</v>
      </c>
      <c r="S981" s="3">
        <v>3.39</v>
      </c>
      <c r="T981" s="4">
        <v>6.5</v>
      </c>
      <c r="U981" s="3">
        <f>sales[[#This Row],[total]]-sales[[#This Row],[cogs]]</f>
        <v>3.3900000000000006</v>
      </c>
    </row>
    <row r="982" spans="1:21" x14ac:dyDescent="0.3">
      <c r="A982" s="2" t="s">
        <v>1002</v>
      </c>
      <c r="B982" s="2" t="s">
        <v>11</v>
      </c>
      <c r="C982" s="2" t="s">
        <v>12</v>
      </c>
      <c r="D982" s="2" t="s">
        <v>6</v>
      </c>
      <c r="E982" s="2" t="s">
        <v>17</v>
      </c>
      <c r="F982" s="2" t="s">
        <v>30</v>
      </c>
      <c r="G982" s="3">
        <v>59.59</v>
      </c>
      <c r="H982" s="5">
        <v>4</v>
      </c>
      <c r="I982" s="3">
        <v>11.92</v>
      </c>
      <c r="J982" s="3">
        <v>250.28</v>
      </c>
      <c r="K982" s="1">
        <v>43484</v>
      </c>
      <c r="L982" s="5">
        <f>YEAR(sales[[#This Row],[date]])</f>
        <v>2019</v>
      </c>
      <c r="M982" s="5" t="str">
        <f>TEXT(sales[[#This Row],[date]], "MMM")</f>
        <v>Jan</v>
      </c>
      <c r="N982" s="5" t="str">
        <f>TEXT(sales[[#This Row],[date]], "ddd")</f>
        <v>Sat</v>
      </c>
      <c r="O982" s="6">
        <v>0.53194444444444444</v>
      </c>
      <c r="P982" s="2" t="s">
        <v>15</v>
      </c>
      <c r="Q982" s="3">
        <v>238.36</v>
      </c>
      <c r="R982" s="7">
        <v>4.7600000000000003E-2</v>
      </c>
      <c r="S982" s="3">
        <v>11.92</v>
      </c>
      <c r="T982" s="4">
        <v>9.8000000000000007</v>
      </c>
      <c r="U982" s="3">
        <f>sales[[#This Row],[total]]-sales[[#This Row],[cogs]]</f>
        <v>11.919999999999987</v>
      </c>
    </row>
    <row r="983" spans="1:21" x14ac:dyDescent="0.3">
      <c r="A983" s="2" t="s">
        <v>1003</v>
      </c>
      <c r="B983" s="2" t="s">
        <v>4</v>
      </c>
      <c r="C983" s="2" t="s">
        <v>5</v>
      </c>
      <c r="D983" s="2" t="s">
        <v>13</v>
      </c>
      <c r="E983" s="2" t="s">
        <v>17</v>
      </c>
      <c r="F983" s="2" t="s">
        <v>8</v>
      </c>
      <c r="G983" s="3">
        <v>58.15</v>
      </c>
      <c r="H983" s="5">
        <v>4</v>
      </c>
      <c r="I983" s="3">
        <v>11.63</v>
      </c>
      <c r="J983" s="3">
        <v>244.23</v>
      </c>
      <c r="K983" s="1">
        <v>43488</v>
      </c>
      <c r="L983" s="5">
        <f>YEAR(sales[[#This Row],[date]])</f>
        <v>2019</v>
      </c>
      <c r="M983" s="5" t="str">
        <f>TEXT(sales[[#This Row],[date]], "MMM")</f>
        <v>Jan</v>
      </c>
      <c r="N983" s="5" t="str">
        <f>TEXT(sales[[#This Row],[date]], "ddd")</f>
        <v>Wed</v>
      </c>
      <c r="O983" s="6">
        <v>0.73888888888888893</v>
      </c>
      <c r="P983" s="2" t="s">
        <v>15</v>
      </c>
      <c r="Q983" s="3">
        <v>232.6</v>
      </c>
      <c r="R983" s="7">
        <v>4.7600000000000003E-2</v>
      </c>
      <c r="S983" s="3">
        <v>11.63</v>
      </c>
      <c r="T983" s="4">
        <v>8.4</v>
      </c>
      <c r="U983" s="3">
        <f>sales[[#This Row],[total]]-sales[[#This Row],[cogs]]</f>
        <v>11.629999999999995</v>
      </c>
    </row>
    <row r="984" spans="1:21" x14ac:dyDescent="0.3">
      <c r="A984" s="2" t="s">
        <v>1004</v>
      </c>
      <c r="B984" s="2" t="s">
        <v>4</v>
      </c>
      <c r="C984" s="2" t="s">
        <v>5</v>
      </c>
      <c r="D984" s="2" t="s">
        <v>6</v>
      </c>
      <c r="E984" s="2" t="s">
        <v>7</v>
      </c>
      <c r="F984" s="2" t="s">
        <v>22</v>
      </c>
      <c r="G984" s="3">
        <v>97.48</v>
      </c>
      <c r="H984" s="5">
        <v>9</v>
      </c>
      <c r="I984" s="3">
        <v>43.87</v>
      </c>
      <c r="J984" s="3">
        <v>921.19</v>
      </c>
      <c r="K984" s="1">
        <v>43538</v>
      </c>
      <c r="L984" s="5">
        <f>YEAR(sales[[#This Row],[date]])</f>
        <v>2019</v>
      </c>
      <c r="M984" s="5" t="str">
        <f>TEXT(sales[[#This Row],[date]], "MMM")</f>
        <v>Mar</v>
      </c>
      <c r="N984" s="5" t="str">
        <f>TEXT(sales[[#This Row],[date]], "ddd")</f>
        <v>Thu</v>
      </c>
      <c r="O984" s="6">
        <v>0.59652777777777777</v>
      </c>
      <c r="P984" s="2" t="s">
        <v>9</v>
      </c>
      <c r="Q984" s="3">
        <v>877.32</v>
      </c>
      <c r="R984" s="7">
        <v>4.7600000000000003E-2</v>
      </c>
      <c r="S984" s="3">
        <v>43.87</v>
      </c>
      <c r="T984" s="4">
        <v>7.4</v>
      </c>
      <c r="U984" s="3">
        <f>sales[[#This Row],[total]]-sales[[#This Row],[cogs]]</f>
        <v>43.870000000000005</v>
      </c>
    </row>
    <row r="985" spans="1:21" x14ac:dyDescent="0.3">
      <c r="A985" s="2" t="s">
        <v>1005</v>
      </c>
      <c r="B985" s="2" t="s">
        <v>11</v>
      </c>
      <c r="C985" s="2" t="s">
        <v>12</v>
      </c>
      <c r="D985" s="2" t="s">
        <v>13</v>
      </c>
      <c r="E985" s="2" t="s">
        <v>17</v>
      </c>
      <c r="F985" s="2" t="s">
        <v>8</v>
      </c>
      <c r="G985" s="3">
        <v>99.96</v>
      </c>
      <c r="H985" s="5">
        <v>7</v>
      </c>
      <c r="I985" s="3">
        <v>34.99</v>
      </c>
      <c r="J985" s="3">
        <v>734.71</v>
      </c>
      <c r="K985" s="1">
        <v>43488</v>
      </c>
      <c r="L985" s="5">
        <f>YEAR(sales[[#This Row],[date]])</f>
        <v>2019</v>
      </c>
      <c r="M985" s="5" t="str">
        <f>TEXT(sales[[#This Row],[date]], "MMM")</f>
        <v>Jan</v>
      </c>
      <c r="N985" s="5" t="str">
        <f>TEXT(sales[[#This Row],[date]], "ddd")</f>
        <v>Wed</v>
      </c>
      <c r="O985" s="6">
        <v>0.43958333333333333</v>
      </c>
      <c r="P985" s="2" t="s">
        <v>15</v>
      </c>
      <c r="Q985" s="3">
        <v>699.72</v>
      </c>
      <c r="R985" s="7">
        <v>4.7600000000000003E-2</v>
      </c>
      <c r="S985" s="3">
        <v>34.99</v>
      </c>
      <c r="T985" s="4">
        <v>6.1</v>
      </c>
      <c r="U985" s="3">
        <f>sales[[#This Row],[total]]-sales[[#This Row],[cogs]]</f>
        <v>34.990000000000009</v>
      </c>
    </row>
    <row r="986" spans="1:21" x14ac:dyDescent="0.3">
      <c r="A986" s="2" t="s">
        <v>1006</v>
      </c>
      <c r="B986" s="2" t="s">
        <v>11</v>
      </c>
      <c r="C986" s="2" t="s">
        <v>12</v>
      </c>
      <c r="D986" s="2" t="s">
        <v>13</v>
      </c>
      <c r="E986" s="2" t="s">
        <v>17</v>
      </c>
      <c r="F986" s="2" t="s">
        <v>14</v>
      </c>
      <c r="G986" s="3">
        <v>96.37</v>
      </c>
      <c r="H986" s="5">
        <v>7</v>
      </c>
      <c r="I986" s="3">
        <v>33.729999999999997</v>
      </c>
      <c r="J986" s="3">
        <v>708.32</v>
      </c>
      <c r="K986" s="1">
        <v>43474</v>
      </c>
      <c r="L986" s="5">
        <f>YEAR(sales[[#This Row],[date]])</f>
        <v>2019</v>
      </c>
      <c r="M986" s="5" t="str">
        <f>TEXT(sales[[#This Row],[date]], "MMM")</f>
        <v>Jan</v>
      </c>
      <c r="N986" s="5" t="str">
        <f>TEXT(sales[[#This Row],[date]], "ddd")</f>
        <v>Wed</v>
      </c>
      <c r="O986" s="6">
        <v>0.4861111111111111</v>
      </c>
      <c r="P986" s="2" t="s">
        <v>15</v>
      </c>
      <c r="Q986" s="3">
        <v>674.59</v>
      </c>
      <c r="R986" s="7">
        <v>4.7600000000000003E-2</v>
      </c>
      <c r="S986" s="3">
        <v>33.729999999999997</v>
      </c>
      <c r="T986" s="4">
        <v>6</v>
      </c>
      <c r="U986" s="3">
        <f>sales[[#This Row],[total]]-sales[[#This Row],[cogs]]</f>
        <v>33.730000000000018</v>
      </c>
    </row>
    <row r="987" spans="1:21" x14ac:dyDescent="0.3">
      <c r="A987" s="2" t="s">
        <v>1007</v>
      </c>
      <c r="B987" s="2" t="s">
        <v>28</v>
      </c>
      <c r="C987" s="2" t="s">
        <v>29</v>
      </c>
      <c r="D987" s="2" t="s">
        <v>13</v>
      </c>
      <c r="E987" s="2" t="s">
        <v>7</v>
      </c>
      <c r="F987" s="2" t="s">
        <v>32</v>
      </c>
      <c r="G987" s="3">
        <v>63.71</v>
      </c>
      <c r="H987" s="5">
        <v>5</v>
      </c>
      <c r="I987" s="3">
        <v>15.93</v>
      </c>
      <c r="J987" s="3">
        <v>334.48</v>
      </c>
      <c r="K987" s="1">
        <v>43503</v>
      </c>
      <c r="L987" s="5">
        <f>YEAR(sales[[#This Row],[date]])</f>
        <v>2019</v>
      </c>
      <c r="M987" s="5" t="str">
        <f>TEXT(sales[[#This Row],[date]], "MMM")</f>
        <v>Feb</v>
      </c>
      <c r="N987" s="5" t="str">
        <f>TEXT(sales[[#This Row],[date]], "ddd")</f>
        <v>Thu</v>
      </c>
      <c r="O987" s="6">
        <v>0.8125</v>
      </c>
      <c r="P987" s="2" t="s">
        <v>9</v>
      </c>
      <c r="Q987" s="3">
        <v>318.55</v>
      </c>
      <c r="R987" s="7">
        <v>4.7600000000000003E-2</v>
      </c>
      <c r="S987" s="3">
        <v>15.93</v>
      </c>
      <c r="T987" s="4">
        <v>8.5</v>
      </c>
      <c r="U987" s="3">
        <f>sales[[#This Row],[total]]-sales[[#This Row],[cogs]]</f>
        <v>15.930000000000007</v>
      </c>
    </row>
    <row r="988" spans="1:21" x14ac:dyDescent="0.3">
      <c r="A988" s="2" t="s">
        <v>1008</v>
      </c>
      <c r="B988" s="2" t="s">
        <v>28</v>
      </c>
      <c r="C988" s="2" t="s">
        <v>29</v>
      </c>
      <c r="D988" s="2" t="s">
        <v>13</v>
      </c>
      <c r="E988" s="2" t="s">
        <v>7</v>
      </c>
      <c r="F988" s="2" t="s">
        <v>8</v>
      </c>
      <c r="G988" s="3">
        <v>14.76</v>
      </c>
      <c r="H988" s="5">
        <v>2</v>
      </c>
      <c r="I988" s="3">
        <v>1.48</v>
      </c>
      <c r="J988" s="3">
        <v>31</v>
      </c>
      <c r="K988" s="1">
        <v>43514</v>
      </c>
      <c r="L988" s="5">
        <f>YEAR(sales[[#This Row],[date]])</f>
        <v>2019</v>
      </c>
      <c r="M988" s="5" t="str">
        <f>TEXT(sales[[#This Row],[date]], "MMM")</f>
        <v>Feb</v>
      </c>
      <c r="N988" s="5" t="str">
        <f>TEXT(sales[[#This Row],[date]], "ddd")</f>
        <v>Mon</v>
      </c>
      <c r="O988" s="6">
        <v>0.61250000000000004</v>
      </c>
      <c r="P988" s="2" t="s">
        <v>9</v>
      </c>
      <c r="Q988" s="3">
        <v>29.52</v>
      </c>
      <c r="R988" s="7">
        <v>4.7600000000000003E-2</v>
      </c>
      <c r="S988" s="3">
        <v>1.48</v>
      </c>
      <c r="T988" s="4">
        <v>4.3</v>
      </c>
      <c r="U988" s="3">
        <f>sales[[#This Row],[total]]-sales[[#This Row],[cogs]]</f>
        <v>1.4800000000000004</v>
      </c>
    </row>
    <row r="989" spans="1:21" x14ac:dyDescent="0.3">
      <c r="A989" s="2" t="s">
        <v>1009</v>
      </c>
      <c r="B989" s="2" t="s">
        <v>28</v>
      </c>
      <c r="C989" s="2" t="s">
        <v>29</v>
      </c>
      <c r="D989" s="2" t="s">
        <v>6</v>
      </c>
      <c r="E989" s="2" t="s">
        <v>17</v>
      </c>
      <c r="F989" s="2" t="s">
        <v>8</v>
      </c>
      <c r="G989" s="3">
        <v>62</v>
      </c>
      <c r="H989" s="5">
        <v>8</v>
      </c>
      <c r="I989" s="3">
        <v>24.8</v>
      </c>
      <c r="J989" s="3">
        <v>520.79999999999995</v>
      </c>
      <c r="K989" s="1">
        <v>43468</v>
      </c>
      <c r="L989" s="5">
        <f>YEAR(sales[[#This Row],[date]])</f>
        <v>2019</v>
      </c>
      <c r="M989" s="5" t="str">
        <f>TEXT(sales[[#This Row],[date]], "MMM")</f>
        <v>Jan</v>
      </c>
      <c r="N989" s="5" t="str">
        <f>TEXT(sales[[#This Row],[date]], "ddd")</f>
        <v>Thu</v>
      </c>
      <c r="O989" s="6">
        <v>0.79722222222222228</v>
      </c>
      <c r="P989" s="2" t="s">
        <v>19</v>
      </c>
      <c r="Q989" s="3">
        <v>496</v>
      </c>
      <c r="R989" s="7">
        <v>4.7600000000000003E-2</v>
      </c>
      <c r="S989" s="3">
        <v>24.8</v>
      </c>
      <c r="T989" s="4">
        <v>6.2</v>
      </c>
      <c r="U989" s="3">
        <f>sales[[#This Row],[total]]-sales[[#This Row],[cogs]]</f>
        <v>24.799999999999955</v>
      </c>
    </row>
    <row r="990" spans="1:21" x14ac:dyDescent="0.3">
      <c r="A990" s="2" t="s">
        <v>1010</v>
      </c>
      <c r="B990" s="2" t="s">
        <v>11</v>
      </c>
      <c r="C990" s="2" t="s">
        <v>12</v>
      </c>
      <c r="D990" s="2" t="s">
        <v>6</v>
      </c>
      <c r="E990" s="2" t="s">
        <v>17</v>
      </c>
      <c r="F990" s="2" t="s">
        <v>14</v>
      </c>
      <c r="G990" s="3">
        <v>82.34</v>
      </c>
      <c r="H990" s="5">
        <v>10</v>
      </c>
      <c r="I990" s="3">
        <v>41.17</v>
      </c>
      <c r="J990" s="3">
        <v>864.57</v>
      </c>
      <c r="K990" s="1">
        <v>43553</v>
      </c>
      <c r="L990" s="5">
        <f>YEAR(sales[[#This Row],[date]])</f>
        <v>2019</v>
      </c>
      <c r="M990" s="5" t="str">
        <f>TEXT(sales[[#This Row],[date]], "MMM")</f>
        <v>Mar</v>
      </c>
      <c r="N990" s="5" t="str">
        <f>TEXT(sales[[#This Row],[date]], "ddd")</f>
        <v>Fri</v>
      </c>
      <c r="O990" s="6">
        <v>0.8</v>
      </c>
      <c r="P990" s="2" t="s">
        <v>9</v>
      </c>
      <c r="Q990" s="3">
        <v>823.4</v>
      </c>
      <c r="R990" s="7">
        <v>4.7600000000000003E-2</v>
      </c>
      <c r="S990" s="3">
        <v>41.17</v>
      </c>
      <c r="T990" s="4">
        <v>4.3</v>
      </c>
      <c r="U990" s="3">
        <f>sales[[#This Row],[total]]-sales[[#This Row],[cogs]]</f>
        <v>41.170000000000073</v>
      </c>
    </row>
    <row r="991" spans="1:21" x14ac:dyDescent="0.3">
      <c r="A991" s="2" t="s">
        <v>1011</v>
      </c>
      <c r="B991" s="2" t="s">
        <v>28</v>
      </c>
      <c r="C991" s="2" t="s">
        <v>29</v>
      </c>
      <c r="D991" s="2" t="s">
        <v>6</v>
      </c>
      <c r="E991" s="2" t="s">
        <v>17</v>
      </c>
      <c r="F991" s="2" t="s">
        <v>8</v>
      </c>
      <c r="G991" s="3">
        <v>75.37</v>
      </c>
      <c r="H991" s="5">
        <v>8</v>
      </c>
      <c r="I991" s="3">
        <v>30.15</v>
      </c>
      <c r="J991" s="3">
        <v>633.11</v>
      </c>
      <c r="K991" s="1">
        <v>43493</v>
      </c>
      <c r="L991" s="5">
        <f>YEAR(sales[[#This Row],[date]])</f>
        <v>2019</v>
      </c>
      <c r="M991" s="5" t="str">
        <f>TEXT(sales[[#This Row],[date]], "MMM")</f>
        <v>Jan</v>
      </c>
      <c r="N991" s="5" t="str">
        <f>TEXT(sales[[#This Row],[date]], "ddd")</f>
        <v>Mon</v>
      </c>
      <c r="O991" s="6">
        <v>0.65694444444444444</v>
      </c>
      <c r="P991" s="2" t="s">
        <v>19</v>
      </c>
      <c r="Q991" s="3">
        <v>602.96</v>
      </c>
      <c r="R991" s="7">
        <v>4.7600000000000003E-2</v>
      </c>
      <c r="S991" s="3">
        <v>30.15</v>
      </c>
      <c r="T991" s="4">
        <v>8.4</v>
      </c>
      <c r="U991" s="3">
        <f>sales[[#This Row],[total]]-sales[[#This Row],[cogs]]</f>
        <v>30.149999999999977</v>
      </c>
    </row>
    <row r="992" spans="1:21" x14ac:dyDescent="0.3">
      <c r="A992" s="2" t="s">
        <v>1012</v>
      </c>
      <c r="B992" s="2" t="s">
        <v>4</v>
      </c>
      <c r="C992" s="2" t="s">
        <v>5</v>
      </c>
      <c r="D992" s="2" t="s">
        <v>13</v>
      </c>
      <c r="E992" s="2" t="s">
        <v>7</v>
      </c>
      <c r="F992" s="2" t="s">
        <v>30</v>
      </c>
      <c r="G992" s="3">
        <v>56.56</v>
      </c>
      <c r="H992" s="5">
        <v>5</v>
      </c>
      <c r="I992" s="3">
        <v>14.14</v>
      </c>
      <c r="J992" s="3">
        <v>296.94</v>
      </c>
      <c r="K992" s="1">
        <v>43546</v>
      </c>
      <c r="L992" s="5">
        <f>YEAR(sales[[#This Row],[date]])</f>
        <v>2019</v>
      </c>
      <c r="M992" s="5" t="str">
        <f>TEXT(sales[[#This Row],[date]], "MMM")</f>
        <v>Mar</v>
      </c>
      <c r="N992" s="5" t="str">
        <f>TEXT(sales[[#This Row],[date]], "ddd")</f>
        <v>Fri</v>
      </c>
      <c r="O992" s="6">
        <v>0.79583333333333328</v>
      </c>
      <c r="P992" s="2" t="s">
        <v>19</v>
      </c>
      <c r="Q992" s="3">
        <v>282.8</v>
      </c>
      <c r="R992" s="7">
        <v>4.7600000000000003E-2</v>
      </c>
      <c r="S992" s="3">
        <v>14.14</v>
      </c>
      <c r="T992" s="4">
        <v>4.5</v>
      </c>
      <c r="U992" s="3">
        <f>sales[[#This Row],[total]]-sales[[#This Row],[cogs]]</f>
        <v>14.139999999999986</v>
      </c>
    </row>
    <row r="993" spans="1:21" x14ac:dyDescent="0.3">
      <c r="A993" s="2" t="s">
        <v>1013</v>
      </c>
      <c r="B993" s="2" t="s">
        <v>28</v>
      </c>
      <c r="C993" s="2" t="s">
        <v>29</v>
      </c>
      <c r="D993" s="2" t="s">
        <v>13</v>
      </c>
      <c r="E993" s="2" t="s">
        <v>7</v>
      </c>
      <c r="F993" s="2" t="s">
        <v>22</v>
      </c>
      <c r="G993" s="3">
        <v>76.599999999999994</v>
      </c>
      <c r="H993" s="5">
        <v>10</v>
      </c>
      <c r="I993" s="3">
        <v>38.299999999999997</v>
      </c>
      <c r="J993" s="3">
        <v>804.3</v>
      </c>
      <c r="K993" s="1">
        <v>43489</v>
      </c>
      <c r="L993" s="5">
        <f>YEAR(sales[[#This Row],[date]])</f>
        <v>2019</v>
      </c>
      <c r="M993" s="5" t="str">
        <f>TEXT(sales[[#This Row],[date]], "MMM")</f>
        <v>Jan</v>
      </c>
      <c r="N993" s="5" t="str">
        <f>TEXT(sales[[#This Row],[date]], "ddd")</f>
        <v>Thu</v>
      </c>
      <c r="O993" s="6">
        <v>0.75694444444444442</v>
      </c>
      <c r="P993" s="2" t="s">
        <v>9</v>
      </c>
      <c r="Q993" s="3">
        <v>766</v>
      </c>
      <c r="R993" s="7">
        <v>4.7600000000000003E-2</v>
      </c>
      <c r="S993" s="3">
        <v>38.299999999999997</v>
      </c>
      <c r="T993" s="4">
        <v>6</v>
      </c>
      <c r="U993" s="3">
        <f>sales[[#This Row],[total]]-sales[[#This Row],[cogs]]</f>
        <v>38.299999999999955</v>
      </c>
    </row>
    <row r="994" spans="1:21" x14ac:dyDescent="0.3">
      <c r="A994" s="2" t="s">
        <v>1014</v>
      </c>
      <c r="B994" s="2" t="s">
        <v>4</v>
      </c>
      <c r="C994" s="2" t="s">
        <v>5</v>
      </c>
      <c r="D994" s="2" t="s">
        <v>13</v>
      </c>
      <c r="E994" s="2" t="s">
        <v>17</v>
      </c>
      <c r="F994" s="2" t="s">
        <v>14</v>
      </c>
      <c r="G994" s="3">
        <v>58.03</v>
      </c>
      <c r="H994" s="5">
        <v>2</v>
      </c>
      <c r="I994" s="3">
        <v>5.8</v>
      </c>
      <c r="J994" s="3">
        <v>121.86</v>
      </c>
      <c r="K994" s="1">
        <v>43534</v>
      </c>
      <c r="L994" s="5">
        <f>YEAR(sales[[#This Row],[date]])</f>
        <v>2019</v>
      </c>
      <c r="M994" s="5" t="str">
        <f>TEXT(sales[[#This Row],[date]], "MMM")</f>
        <v>Mar</v>
      </c>
      <c r="N994" s="5" t="str">
        <f>TEXT(sales[[#This Row],[date]], "ddd")</f>
        <v>Sun</v>
      </c>
      <c r="O994" s="6">
        <v>0.86527777777777781</v>
      </c>
      <c r="P994" s="2" t="s">
        <v>9</v>
      </c>
      <c r="Q994" s="3">
        <v>116.06</v>
      </c>
      <c r="R994" s="7">
        <v>4.7600000000000003E-2</v>
      </c>
      <c r="S994" s="3">
        <v>5.8</v>
      </c>
      <c r="T994" s="4">
        <v>8.8000000000000007</v>
      </c>
      <c r="U994" s="3">
        <f>sales[[#This Row],[total]]-sales[[#This Row],[cogs]]</f>
        <v>5.7999999999999972</v>
      </c>
    </row>
    <row r="995" spans="1:21" x14ac:dyDescent="0.3">
      <c r="A995" s="2" t="s">
        <v>1015</v>
      </c>
      <c r="B995" s="2" t="s">
        <v>28</v>
      </c>
      <c r="C995" s="2" t="s">
        <v>29</v>
      </c>
      <c r="D995" s="2" t="s">
        <v>13</v>
      </c>
      <c r="E995" s="2" t="s">
        <v>17</v>
      </c>
      <c r="F995" s="2" t="s">
        <v>32</v>
      </c>
      <c r="G995" s="3">
        <v>17.489999999999998</v>
      </c>
      <c r="H995" s="5">
        <v>10</v>
      </c>
      <c r="I995" s="3">
        <v>8.75</v>
      </c>
      <c r="J995" s="3">
        <v>183.65</v>
      </c>
      <c r="K995" s="1">
        <v>43518</v>
      </c>
      <c r="L995" s="5">
        <f>YEAR(sales[[#This Row],[date]])</f>
        <v>2019</v>
      </c>
      <c r="M995" s="5" t="str">
        <f>TEXT(sales[[#This Row],[date]], "MMM")</f>
        <v>Feb</v>
      </c>
      <c r="N995" s="5" t="str">
        <f>TEXT(sales[[#This Row],[date]], "ddd")</f>
        <v>Fri</v>
      </c>
      <c r="O995" s="6">
        <v>0.77430555555555558</v>
      </c>
      <c r="P995" s="2" t="s">
        <v>9</v>
      </c>
      <c r="Q995" s="3">
        <v>174.9</v>
      </c>
      <c r="R995" s="7">
        <v>4.7600000000000003E-2</v>
      </c>
      <c r="S995" s="3">
        <v>8.75</v>
      </c>
      <c r="T995" s="4">
        <v>6.6</v>
      </c>
      <c r="U995" s="3">
        <f>sales[[#This Row],[total]]-sales[[#This Row],[cogs]]</f>
        <v>8.75</v>
      </c>
    </row>
    <row r="996" spans="1:21" x14ac:dyDescent="0.3">
      <c r="A996" s="2" t="s">
        <v>1016</v>
      </c>
      <c r="B996" s="2" t="s">
        <v>11</v>
      </c>
      <c r="C996" s="2" t="s">
        <v>12</v>
      </c>
      <c r="D996" s="2" t="s">
        <v>6</v>
      </c>
      <c r="E996" s="2" t="s">
        <v>7</v>
      </c>
      <c r="F996" s="2" t="s">
        <v>14</v>
      </c>
      <c r="G996" s="3">
        <v>60.95</v>
      </c>
      <c r="H996" s="5">
        <v>1</v>
      </c>
      <c r="I996" s="3">
        <v>3.05</v>
      </c>
      <c r="J996" s="3">
        <v>64</v>
      </c>
      <c r="K996" s="1">
        <v>43514</v>
      </c>
      <c r="L996" s="5">
        <f>YEAR(sales[[#This Row],[date]])</f>
        <v>2019</v>
      </c>
      <c r="M996" s="5" t="str">
        <f>TEXT(sales[[#This Row],[date]], "MMM")</f>
        <v>Feb</v>
      </c>
      <c r="N996" s="5" t="str">
        <f>TEXT(sales[[#This Row],[date]], "ddd")</f>
        <v>Mon</v>
      </c>
      <c r="O996" s="6">
        <v>0.4861111111111111</v>
      </c>
      <c r="P996" s="2" t="s">
        <v>9</v>
      </c>
      <c r="Q996" s="3">
        <v>60.95</v>
      </c>
      <c r="R996" s="7">
        <v>4.7600000000000003E-2</v>
      </c>
      <c r="S996" s="3">
        <v>3.05</v>
      </c>
      <c r="T996" s="4">
        <v>5.9</v>
      </c>
      <c r="U996" s="3">
        <f>sales[[#This Row],[total]]-sales[[#This Row],[cogs]]</f>
        <v>3.0499999999999972</v>
      </c>
    </row>
    <row r="997" spans="1:21" x14ac:dyDescent="0.3">
      <c r="A997" s="2" t="s">
        <v>1017</v>
      </c>
      <c r="B997" s="2" t="s">
        <v>11</v>
      </c>
      <c r="C997" s="2" t="s">
        <v>12</v>
      </c>
      <c r="D997" s="2" t="s">
        <v>13</v>
      </c>
      <c r="E997" s="2" t="s">
        <v>17</v>
      </c>
      <c r="F997" s="2" t="s">
        <v>8</v>
      </c>
      <c r="G997" s="3">
        <v>40.35</v>
      </c>
      <c r="H997" s="5">
        <v>1</v>
      </c>
      <c r="I997" s="3">
        <v>2.02</v>
      </c>
      <c r="J997" s="3">
        <v>42.37</v>
      </c>
      <c r="K997" s="1">
        <v>43494</v>
      </c>
      <c r="L997" s="5">
        <f>YEAR(sales[[#This Row],[date]])</f>
        <v>2019</v>
      </c>
      <c r="M997" s="5" t="str">
        <f>TEXT(sales[[#This Row],[date]], "MMM")</f>
        <v>Jan</v>
      </c>
      <c r="N997" s="5" t="str">
        <f>TEXT(sales[[#This Row],[date]], "ddd")</f>
        <v>Tue</v>
      </c>
      <c r="O997" s="6">
        <v>0.57361111111111107</v>
      </c>
      <c r="P997" s="2" t="s">
        <v>9</v>
      </c>
      <c r="Q997" s="3">
        <v>40.35</v>
      </c>
      <c r="R997" s="7">
        <v>4.7600000000000003E-2</v>
      </c>
      <c r="S997" s="3">
        <v>2.02</v>
      </c>
      <c r="T997" s="4">
        <v>6.2</v>
      </c>
      <c r="U997" s="3">
        <f>sales[[#This Row],[total]]-sales[[#This Row],[cogs]]</f>
        <v>2.019999999999996</v>
      </c>
    </row>
    <row r="998" spans="1:21" x14ac:dyDescent="0.3">
      <c r="A998" s="2" t="s">
        <v>1018</v>
      </c>
      <c r="B998" s="2" t="s">
        <v>28</v>
      </c>
      <c r="C998" s="2" t="s">
        <v>29</v>
      </c>
      <c r="D998" s="2" t="s">
        <v>13</v>
      </c>
      <c r="E998" s="2" t="s">
        <v>7</v>
      </c>
      <c r="F998" s="2" t="s">
        <v>18</v>
      </c>
      <c r="G998" s="3">
        <v>97.38</v>
      </c>
      <c r="H998" s="5">
        <v>10</v>
      </c>
      <c r="I998" s="3">
        <v>48.69</v>
      </c>
      <c r="J998" s="3">
        <v>1022.49</v>
      </c>
      <c r="K998" s="1">
        <v>43526</v>
      </c>
      <c r="L998" s="5">
        <f>YEAR(sales[[#This Row],[date]])</f>
        <v>2019</v>
      </c>
      <c r="M998" s="5" t="str">
        <f>TEXT(sales[[#This Row],[date]], "MMM")</f>
        <v>Mar</v>
      </c>
      <c r="N998" s="5" t="str">
        <f>TEXT(sales[[#This Row],[date]], "ddd")</f>
        <v>Sat</v>
      </c>
      <c r="O998" s="6">
        <v>0.71944444444444444</v>
      </c>
      <c r="P998" s="2" t="s">
        <v>9</v>
      </c>
      <c r="Q998" s="3">
        <v>973.8</v>
      </c>
      <c r="R998" s="7">
        <v>4.7600000000000003E-2</v>
      </c>
      <c r="S998" s="3">
        <v>48.69</v>
      </c>
      <c r="T998" s="4">
        <v>4.4000000000000004</v>
      </c>
      <c r="U998" s="3">
        <f>sales[[#This Row],[total]]-sales[[#This Row],[cogs]]</f>
        <v>48.690000000000055</v>
      </c>
    </row>
    <row r="999" spans="1:21" x14ac:dyDescent="0.3">
      <c r="A999" s="2" t="s">
        <v>1019</v>
      </c>
      <c r="B999" s="2" t="s">
        <v>4</v>
      </c>
      <c r="C999" s="2" t="s">
        <v>5</v>
      </c>
      <c r="D999" s="2" t="s">
        <v>6</v>
      </c>
      <c r="E999" s="2" t="s">
        <v>17</v>
      </c>
      <c r="F999" s="2" t="s">
        <v>30</v>
      </c>
      <c r="G999" s="3">
        <v>31.84</v>
      </c>
      <c r="H999" s="5">
        <v>1</v>
      </c>
      <c r="I999" s="3">
        <v>1.59</v>
      </c>
      <c r="J999" s="3">
        <v>33.43</v>
      </c>
      <c r="K999" s="1">
        <v>43505</v>
      </c>
      <c r="L999" s="5">
        <f>YEAR(sales[[#This Row],[date]])</f>
        <v>2019</v>
      </c>
      <c r="M999" s="5" t="str">
        <f>TEXT(sales[[#This Row],[date]], "MMM")</f>
        <v>Feb</v>
      </c>
      <c r="N999" s="5" t="str">
        <f>TEXT(sales[[#This Row],[date]], "ddd")</f>
        <v>Sat</v>
      </c>
      <c r="O999" s="6">
        <v>0.55694444444444446</v>
      </c>
      <c r="P999" s="2" t="s">
        <v>15</v>
      </c>
      <c r="Q999" s="3">
        <v>31.84</v>
      </c>
      <c r="R999" s="7">
        <v>4.7600000000000003E-2</v>
      </c>
      <c r="S999" s="3">
        <v>1.59</v>
      </c>
      <c r="T999" s="4">
        <v>7.7</v>
      </c>
      <c r="U999" s="3">
        <f>sales[[#This Row],[total]]-sales[[#This Row],[cogs]]</f>
        <v>1.5899999999999999</v>
      </c>
    </row>
    <row r="1000" spans="1:21" x14ac:dyDescent="0.3">
      <c r="A1000" s="2" t="s">
        <v>1020</v>
      </c>
      <c r="B1000" s="2" t="s">
        <v>4</v>
      </c>
      <c r="C1000" s="2" t="s">
        <v>5</v>
      </c>
      <c r="D1000" s="2" t="s">
        <v>13</v>
      </c>
      <c r="E1000" s="2" t="s">
        <v>17</v>
      </c>
      <c r="F1000" s="2" t="s">
        <v>18</v>
      </c>
      <c r="G1000" s="3">
        <v>65.819999999999993</v>
      </c>
      <c r="H1000" s="5">
        <v>1</v>
      </c>
      <c r="I1000" s="3">
        <v>3.29</v>
      </c>
      <c r="J1000" s="3">
        <v>69.11</v>
      </c>
      <c r="K1000" s="1">
        <v>43518</v>
      </c>
      <c r="L1000" s="5">
        <f>YEAR(sales[[#This Row],[date]])</f>
        <v>2019</v>
      </c>
      <c r="M1000" s="5" t="str">
        <f>TEXT(sales[[#This Row],[date]], "MMM")</f>
        <v>Feb</v>
      </c>
      <c r="N1000" s="5" t="str">
        <f>TEXT(sales[[#This Row],[date]], "ddd")</f>
        <v>Fri</v>
      </c>
      <c r="O1000" s="6">
        <v>0.6479166666666667</v>
      </c>
      <c r="P1000" s="2" t="s">
        <v>15</v>
      </c>
      <c r="Q1000" s="3">
        <v>65.819999999999993</v>
      </c>
      <c r="R1000" s="7">
        <v>4.7600000000000003E-2</v>
      </c>
      <c r="S1000" s="3">
        <v>3.29</v>
      </c>
      <c r="T1000" s="4">
        <v>4.0999999999999996</v>
      </c>
      <c r="U1000" s="3">
        <f>sales[[#This Row],[total]]-sales[[#This Row],[cogs]]</f>
        <v>3.2900000000000063</v>
      </c>
    </row>
    <row r="1001" spans="1:21" x14ac:dyDescent="0.3">
      <c r="A1001" s="2" t="s">
        <v>1021</v>
      </c>
      <c r="B1001" s="2" t="s">
        <v>4</v>
      </c>
      <c r="C1001" s="2" t="s">
        <v>5</v>
      </c>
      <c r="D1001" s="2" t="s">
        <v>6</v>
      </c>
      <c r="E1001" s="2" t="s">
        <v>7</v>
      </c>
      <c r="F1001" s="2" t="s">
        <v>32</v>
      </c>
      <c r="G1001" s="3">
        <v>88.34</v>
      </c>
      <c r="H1001" s="5">
        <v>7</v>
      </c>
      <c r="I1001" s="3">
        <v>30.92</v>
      </c>
      <c r="J1001" s="3">
        <v>649.29999999999995</v>
      </c>
      <c r="K1001" s="1">
        <v>43514</v>
      </c>
      <c r="L1001" s="5">
        <f>YEAR(sales[[#This Row],[date]])</f>
        <v>2019</v>
      </c>
      <c r="M1001" s="5" t="str">
        <f>TEXT(sales[[#This Row],[date]], "MMM")</f>
        <v>Feb</v>
      </c>
      <c r="N1001" s="5" t="str">
        <f>TEXT(sales[[#This Row],[date]], "ddd")</f>
        <v>Mon</v>
      </c>
      <c r="O1001" s="6">
        <v>0.56111111111111112</v>
      </c>
      <c r="P1001" s="2" t="s">
        <v>15</v>
      </c>
      <c r="Q1001" s="3">
        <v>618.38</v>
      </c>
      <c r="R1001" s="7">
        <v>4.7600000000000003E-2</v>
      </c>
      <c r="S1001" s="3">
        <v>30.92</v>
      </c>
      <c r="T1001" s="4">
        <v>6.6</v>
      </c>
      <c r="U1001" s="3">
        <f>sales[[#This Row],[total]]-sales[[#This Row],[cogs]]</f>
        <v>30.919999999999959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8139-06A6-4592-AA6D-023C994BE37D}">
  <dimension ref="B2:D42"/>
  <sheetViews>
    <sheetView workbookViewId="0">
      <selection activeCell="C13" sqref="C13"/>
    </sheetView>
  </sheetViews>
  <sheetFormatPr defaultRowHeight="14.4" x14ac:dyDescent="0.3"/>
  <cols>
    <col min="2" max="2" width="19.109375" bestFit="1" customWidth="1"/>
    <col min="3" max="3" width="22.5546875" bestFit="1" customWidth="1"/>
    <col min="4" max="4" width="30.5546875" bestFit="1" customWidth="1"/>
  </cols>
  <sheetData>
    <row r="2" spans="2:4" ht="15.6" x14ac:dyDescent="0.3">
      <c r="C2" s="9" t="s">
        <v>1043</v>
      </c>
    </row>
    <row r="3" spans="2:4" x14ac:dyDescent="0.3">
      <c r="B3" s="8" t="s">
        <v>1036</v>
      </c>
      <c r="C3" s="3">
        <f>SUM(sales[total])</f>
        <v>322967.42999999993</v>
      </c>
    </row>
    <row r="4" spans="2:4" x14ac:dyDescent="0.3">
      <c r="B4" s="8" t="s">
        <v>1037</v>
      </c>
      <c r="C4" s="3">
        <f>AVERAGE(sales[total])</f>
        <v>322.96742999999992</v>
      </c>
    </row>
    <row r="5" spans="2:4" x14ac:dyDescent="0.3">
      <c r="B5" s="8" t="s">
        <v>1038</v>
      </c>
      <c r="C5" s="3">
        <f>MEDIAN(sales[total])</f>
        <v>253.85000000000002</v>
      </c>
    </row>
    <row r="6" spans="2:4" x14ac:dyDescent="0.3">
      <c r="B6" s="8" t="s">
        <v>1040</v>
      </c>
      <c r="C6" s="3">
        <f>MAX(sales[total])</f>
        <v>1042.6500000000001</v>
      </c>
    </row>
    <row r="7" spans="2:4" x14ac:dyDescent="0.3">
      <c r="B7" s="8" t="s">
        <v>1041</v>
      </c>
      <c r="C7" s="3">
        <f>MIN(sales[total])</f>
        <v>10.68</v>
      </c>
    </row>
    <row r="8" spans="2:4" x14ac:dyDescent="0.3">
      <c r="B8" s="8" t="s">
        <v>1039</v>
      </c>
      <c r="C8" s="3">
        <f>C6-C7</f>
        <v>1031.97</v>
      </c>
    </row>
    <row r="9" spans="2:4" x14ac:dyDescent="0.3">
      <c r="B9" s="8" t="s">
        <v>1042</v>
      </c>
      <c r="C9" s="3">
        <f>_xlfn.STDEV.P(sales[total])</f>
        <v>245.76258303471505</v>
      </c>
    </row>
    <row r="10" spans="2:4" x14ac:dyDescent="0.3">
      <c r="B10" s="8" t="s">
        <v>1100</v>
      </c>
      <c r="C10" s="5">
        <f>SUM(sales[quantity])</f>
        <v>5510</v>
      </c>
    </row>
    <row r="11" spans="2:4" x14ac:dyDescent="0.3">
      <c r="B11" s="8" t="s">
        <v>1101</v>
      </c>
      <c r="C11">
        <f>ROWS(sales[invoice id])</f>
        <v>1000</v>
      </c>
    </row>
    <row r="12" spans="2:4" x14ac:dyDescent="0.3">
      <c r="B12" s="8" t="s">
        <v>1102</v>
      </c>
      <c r="C12" s="3">
        <f>SUM(sales[profit])</f>
        <v>15380.050000000001</v>
      </c>
    </row>
    <row r="13" spans="2:4" x14ac:dyDescent="0.3">
      <c r="B13" s="8" t="s">
        <v>1107</v>
      </c>
      <c r="C13" s="14">
        <f>(C12/C3)</f>
        <v>4.762105578262181E-2</v>
      </c>
    </row>
    <row r="14" spans="2:4" x14ac:dyDescent="0.3">
      <c r="B14" s="8"/>
    </row>
    <row r="15" spans="2:4" ht="15.6" x14ac:dyDescent="0.3">
      <c r="C15" s="9" t="s">
        <v>1044</v>
      </c>
      <c r="D15" s="9" t="s">
        <v>1045</v>
      </c>
    </row>
    <row r="16" spans="2:4" x14ac:dyDescent="0.3">
      <c r="B16" s="8" t="s">
        <v>4</v>
      </c>
      <c r="C16" s="3">
        <f>SUMIF(sales[branch],'Summary Statistics'!B16,sales[total])</f>
        <v>106200.57</v>
      </c>
      <c r="D16" s="3">
        <f>AVERAGEIF(sales[branch],'Summary Statistics'!B16,sales[total])</f>
        <v>312.35461764705883</v>
      </c>
    </row>
    <row r="17" spans="2:4" x14ac:dyDescent="0.3">
      <c r="B17" s="8" t="s">
        <v>28</v>
      </c>
      <c r="C17" s="3">
        <f>SUMIF(sales[branch],'Summary Statistics'!B17,sales[total])</f>
        <v>106198.00000000006</v>
      </c>
      <c r="D17" s="3">
        <f>AVERAGEIF(sales[branch],'Summary Statistics'!B17,sales[total])</f>
        <v>319.87349397590378</v>
      </c>
    </row>
    <row r="18" spans="2:4" x14ac:dyDescent="0.3">
      <c r="B18" s="8" t="s">
        <v>11</v>
      </c>
      <c r="C18" s="3">
        <f>SUMIF(sales[branch],'Summary Statistics'!B18,sales[total])</f>
        <v>110568.85999999994</v>
      </c>
      <c r="D18" s="3">
        <f>AVERAGEIF(sales[branch],'Summary Statistics'!B18,sales[total])</f>
        <v>337.10018292682912</v>
      </c>
    </row>
    <row r="21" spans="2:4" ht="15.6" x14ac:dyDescent="0.3">
      <c r="C21" s="9" t="s">
        <v>1046</v>
      </c>
      <c r="D21" s="9" t="s">
        <v>1047</v>
      </c>
    </row>
    <row r="22" spans="2:4" x14ac:dyDescent="0.3">
      <c r="B22" s="8" t="s">
        <v>8</v>
      </c>
      <c r="C22" s="3">
        <f>SUMIF(sales[product line],'Summary Statistics'!B22,sales[total])</f>
        <v>49193.840000000018</v>
      </c>
      <c r="D22" s="3">
        <f>AVERAGEIF(sales[product line],'Summary Statistics'!B22,sales[total])</f>
        <v>323.64368421052643</v>
      </c>
    </row>
    <row r="23" spans="2:4" x14ac:dyDescent="0.3">
      <c r="B23" s="8" t="s">
        <v>14</v>
      </c>
      <c r="C23" s="3">
        <f>SUMIF(sales[product line],'Summary Statistics'!B23,sales[total])</f>
        <v>54337.640000000007</v>
      </c>
      <c r="D23" s="3">
        <f>AVERAGEIF(sales[product line],'Summary Statistics'!B23,sales[total])</f>
        <v>319.6331764705883</v>
      </c>
    </row>
    <row r="24" spans="2:4" x14ac:dyDescent="0.3">
      <c r="B24" s="8" t="s">
        <v>18</v>
      </c>
      <c r="C24" s="3">
        <f>SUMIF(sales[product line],'Summary Statistics'!B24,sales[total])</f>
        <v>53861.960000000028</v>
      </c>
      <c r="D24" s="3">
        <f>AVERAGEIF(sales[product line],'Summary Statistics'!B24,sales[total])</f>
        <v>336.63725000000017</v>
      </c>
    </row>
    <row r="25" spans="2:4" x14ac:dyDescent="0.3">
      <c r="B25" s="8" t="s">
        <v>22</v>
      </c>
      <c r="C25" s="3">
        <f>SUMIF(sales[product line],'Summary Statistics'!B25,sales[total])</f>
        <v>55123.000000000007</v>
      </c>
      <c r="D25" s="3">
        <f>AVERAGEIF(sales[product line],'Summary Statistics'!B25,sales[total])</f>
        <v>332.06626506024099</v>
      </c>
    </row>
    <row r="26" spans="2:4" x14ac:dyDescent="0.3">
      <c r="B26" s="8" t="s">
        <v>30</v>
      </c>
      <c r="C26" s="3">
        <f>SUMIF(sales[product line],'Summary Statistics'!B26,sales[total])</f>
        <v>56144.960000000014</v>
      </c>
      <c r="D26" s="3">
        <f>AVERAGEIF(sales[product line],'Summary Statistics'!B26,sales[total])</f>
        <v>322.67218390804607</v>
      </c>
    </row>
    <row r="27" spans="2:4" x14ac:dyDescent="0.3">
      <c r="B27" s="8" t="s">
        <v>32</v>
      </c>
      <c r="C27" s="3">
        <f>SUMIF(sales[product line],'Summary Statistics'!B27,sales[total])</f>
        <v>54306.030000000006</v>
      </c>
      <c r="D27" s="3">
        <f>AVERAGEIF(sales[product line],'Summary Statistics'!B27,sales[total])</f>
        <v>305.09005617977533</v>
      </c>
    </row>
    <row r="30" spans="2:4" ht="15.6" x14ac:dyDescent="0.3">
      <c r="C30" s="9" t="s">
        <v>1048</v>
      </c>
      <c r="D30" s="9" t="s">
        <v>1049</v>
      </c>
    </row>
    <row r="31" spans="2:4" x14ac:dyDescent="0.3">
      <c r="B31" s="8" t="s">
        <v>6</v>
      </c>
      <c r="C31" s="3">
        <f>SUMIF(sales[customer type],'Summary Statistics'!B31,sales[total])</f>
        <v>164223.80999999985</v>
      </c>
      <c r="D31" s="3">
        <f>AVERAGEIF(sales[customer type],'Summary Statistics'!B31,sales[total])</f>
        <v>327.79203592814343</v>
      </c>
    </row>
    <row r="32" spans="2:4" x14ac:dyDescent="0.3">
      <c r="B32" s="8" t="s">
        <v>13</v>
      </c>
      <c r="C32" s="3">
        <f>SUMIF(sales[customer type],'Summary Statistics'!B32,sales[total])</f>
        <v>158743.61999999985</v>
      </c>
      <c r="D32" s="3">
        <f>AVERAGEIF(sales[customer type],'Summary Statistics'!B32,sales[total])</f>
        <v>318.12348697394759</v>
      </c>
    </row>
    <row r="33" spans="2:4" x14ac:dyDescent="0.3">
      <c r="B33" s="8"/>
    </row>
    <row r="35" spans="2:4" ht="15.6" x14ac:dyDescent="0.3">
      <c r="C35" s="9" t="s">
        <v>1050</v>
      </c>
      <c r="D35" s="9" t="s">
        <v>1051</v>
      </c>
    </row>
    <row r="36" spans="2:4" x14ac:dyDescent="0.3">
      <c r="B36" s="8" t="s">
        <v>17</v>
      </c>
      <c r="C36" s="3">
        <f>SUMIF(sales[gender],'Summary Statistics'!B36,sales[total])</f>
        <v>155084.16999999981</v>
      </c>
      <c r="D36" s="3">
        <f>AVERAGEIF(sales[gender],'Summary Statistics'!B36,sales[total])</f>
        <v>310.78991983967899</v>
      </c>
    </row>
    <row r="37" spans="2:4" x14ac:dyDescent="0.3">
      <c r="B37" s="8" t="s">
        <v>7</v>
      </c>
      <c r="C37" s="3">
        <f>SUMIF(sales[gender],'Summary Statistics'!B37,sales[total])</f>
        <v>167883.25999999995</v>
      </c>
      <c r="D37" s="3">
        <f>AVERAGEIF(sales[gender],'Summary Statistics'!B37,sales[total])</f>
        <v>335.09632734530931</v>
      </c>
    </row>
    <row r="41" spans="2:4" x14ac:dyDescent="0.3">
      <c r="B41" s="8" t="s">
        <v>1052</v>
      </c>
      <c r="C41" s="10">
        <f>AVERAGE(sales[rating])</f>
        <v>6.9727000000000032</v>
      </c>
    </row>
    <row r="42" spans="2:4" x14ac:dyDescent="0.3">
      <c r="B42" s="8" t="s">
        <v>1053</v>
      </c>
      <c r="C42" s="10">
        <f>MEDIAN(sales[rating])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B009-4D1E-4AB9-AD52-457B1D51CADD}">
  <dimension ref="A3:B123"/>
  <sheetViews>
    <sheetView topLeftCell="A70" workbookViewId="0">
      <selection activeCell="B6" sqref="B6"/>
    </sheetView>
  </sheetViews>
  <sheetFormatPr defaultRowHeight="14.4" x14ac:dyDescent="0.3"/>
  <cols>
    <col min="1" max="1" width="23.109375" bestFit="1" customWidth="1"/>
    <col min="2" max="2" width="30.6640625" bestFit="1" customWidth="1"/>
  </cols>
  <sheetData>
    <row r="3" spans="1:2" x14ac:dyDescent="0.3">
      <c r="A3" s="11" t="s">
        <v>1067</v>
      </c>
      <c r="B3" t="s">
        <v>1095</v>
      </c>
    </row>
    <row r="4" spans="1:2" x14ac:dyDescent="0.3">
      <c r="A4" s="12" t="s">
        <v>4</v>
      </c>
      <c r="B4" s="14">
        <v>0.34</v>
      </c>
    </row>
    <row r="5" spans="1:2" x14ac:dyDescent="0.3">
      <c r="A5" s="13" t="s">
        <v>14</v>
      </c>
      <c r="B5" s="14">
        <v>0.06</v>
      </c>
    </row>
    <row r="6" spans="1:2" x14ac:dyDescent="0.3">
      <c r="A6" s="13" t="s">
        <v>32</v>
      </c>
      <c r="B6" s="14">
        <v>5.0999999999999997E-2</v>
      </c>
    </row>
    <row r="7" spans="1:2" x14ac:dyDescent="0.3">
      <c r="A7" s="13" t="s">
        <v>30</v>
      </c>
      <c r="B7" s="14">
        <v>5.8000000000000003E-2</v>
      </c>
    </row>
    <row r="8" spans="1:2" x14ac:dyDescent="0.3">
      <c r="A8" s="13" t="s">
        <v>8</v>
      </c>
      <c r="B8" s="14">
        <v>4.7E-2</v>
      </c>
    </row>
    <row r="9" spans="1:2" x14ac:dyDescent="0.3">
      <c r="A9" s="13" t="s">
        <v>18</v>
      </c>
      <c r="B9" s="14">
        <v>6.5000000000000002E-2</v>
      </c>
    </row>
    <row r="10" spans="1:2" x14ac:dyDescent="0.3">
      <c r="A10" s="13" t="s">
        <v>22</v>
      </c>
      <c r="B10" s="14">
        <v>5.8999999999999997E-2</v>
      </c>
    </row>
    <row r="11" spans="1:2" x14ac:dyDescent="0.3">
      <c r="A11" s="12" t="s">
        <v>28</v>
      </c>
      <c r="B11" s="14">
        <v>0.33200000000000002</v>
      </c>
    </row>
    <row r="12" spans="1:2" x14ac:dyDescent="0.3">
      <c r="A12" s="13" t="s">
        <v>14</v>
      </c>
      <c r="B12" s="14">
        <v>5.5E-2</v>
      </c>
    </row>
    <row r="13" spans="1:2" x14ac:dyDescent="0.3">
      <c r="A13" s="13" t="s">
        <v>32</v>
      </c>
      <c r="B13" s="14">
        <v>6.2E-2</v>
      </c>
    </row>
    <row r="14" spans="1:2" x14ac:dyDescent="0.3">
      <c r="A14" s="13" t="s">
        <v>30</v>
      </c>
      <c r="B14" s="14">
        <v>0.05</v>
      </c>
    </row>
    <row r="15" spans="1:2" x14ac:dyDescent="0.3">
      <c r="A15" s="13" t="s">
        <v>8</v>
      </c>
      <c r="B15" s="14">
        <v>5.2999999999999999E-2</v>
      </c>
    </row>
    <row r="16" spans="1:2" x14ac:dyDescent="0.3">
      <c r="A16" s="13" t="s">
        <v>18</v>
      </c>
      <c r="B16" s="14">
        <v>0.05</v>
      </c>
    </row>
    <row r="17" spans="1:2" x14ac:dyDescent="0.3">
      <c r="A17" s="13" t="s">
        <v>22</v>
      </c>
      <c r="B17" s="14">
        <v>6.2E-2</v>
      </c>
    </row>
    <row r="18" spans="1:2" x14ac:dyDescent="0.3">
      <c r="A18" s="12" t="s">
        <v>11</v>
      </c>
      <c r="B18" s="14">
        <v>0.32800000000000001</v>
      </c>
    </row>
    <row r="19" spans="1:2" x14ac:dyDescent="0.3">
      <c r="A19" s="13" t="s">
        <v>14</v>
      </c>
      <c r="B19" s="14">
        <v>5.5E-2</v>
      </c>
    </row>
    <row r="20" spans="1:2" x14ac:dyDescent="0.3">
      <c r="A20" s="13" t="s">
        <v>32</v>
      </c>
      <c r="B20" s="14">
        <v>6.5000000000000002E-2</v>
      </c>
    </row>
    <row r="21" spans="1:2" x14ac:dyDescent="0.3">
      <c r="A21" s="13" t="s">
        <v>30</v>
      </c>
      <c r="B21" s="14">
        <v>6.6000000000000003E-2</v>
      </c>
    </row>
    <row r="22" spans="1:2" x14ac:dyDescent="0.3">
      <c r="A22" s="13" t="s">
        <v>8</v>
      </c>
      <c r="B22" s="14">
        <v>5.1999999999999998E-2</v>
      </c>
    </row>
    <row r="23" spans="1:2" x14ac:dyDescent="0.3">
      <c r="A23" s="13" t="s">
        <v>18</v>
      </c>
      <c r="B23" s="14">
        <v>4.4999999999999998E-2</v>
      </c>
    </row>
    <row r="24" spans="1:2" x14ac:dyDescent="0.3">
      <c r="A24" s="13" t="s">
        <v>22</v>
      </c>
      <c r="B24" s="14">
        <v>4.4999999999999998E-2</v>
      </c>
    </row>
    <row r="25" spans="1:2" x14ac:dyDescent="0.3">
      <c r="A25" s="12" t="s">
        <v>1068</v>
      </c>
      <c r="B25" s="14">
        <v>1</v>
      </c>
    </row>
    <row r="36" spans="1:2" x14ac:dyDescent="0.3">
      <c r="A36" s="11" t="s">
        <v>1067</v>
      </c>
      <c r="B36" t="s">
        <v>1083</v>
      </c>
    </row>
    <row r="37" spans="1:2" x14ac:dyDescent="0.3">
      <c r="A37" s="12" t="s">
        <v>7</v>
      </c>
      <c r="B37">
        <v>501</v>
      </c>
    </row>
    <row r="38" spans="1:2" x14ac:dyDescent="0.3">
      <c r="A38" s="12" t="s">
        <v>17</v>
      </c>
      <c r="B38">
        <v>499</v>
      </c>
    </row>
    <row r="39" spans="1:2" x14ac:dyDescent="0.3">
      <c r="A39" s="12" t="s">
        <v>1068</v>
      </c>
      <c r="B39">
        <v>1000</v>
      </c>
    </row>
    <row r="48" spans="1:2" x14ac:dyDescent="0.3">
      <c r="A48" s="11" t="s">
        <v>1067</v>
      </c>
      <c r="B48" t="s">
        <v>1083</v>
      </c>
    </row>
    <row r="49" spans="1:2" x14ac:dyDescent="0.3">
      <c r="A49" s="12" t="s">
        <v>6</v>
      </c>
      <c r="B49">
        <v>501</v>
      </c>
    </row>
    <row r="50" spans="1:2" x14ac:dyDescent="0.3">
      <c r="A50" s="12" t="s">
        <v>13</v>
      </c>
      <c r="B50">
        <v>499</v>
      </c>
    </row>
    <row r="51" spans="1:2" x14ac:dyDescent="0.3">
      <c r="A51" s="12" t="s">
        <v>1068</v>
      </c>
      <c r="B51">
        <v>1000</v>
      </c>
    </row>
    <row r="61" spans="1:2" x14ac:dyDescent="0.3">
      <c r="A61" s="11" t="s">
        <v>1067</v>
      </c>
      <c r="B61" t="s">
        <v>1091</v>
      </c>
    </row>
    <row r="62" spans="1:2" x14ac:dyDescent="0.3">
      <c r="A62" s="12" t="s">
        <v>1057</v>
      </c>
      <c r="B62" s="14">
        <v>0.35199999999999998</v>
      </c>
    </row>
    <row r="63" spans="1:2" x14ac:dyDescent="0.3">
      <c r="A63" s="12" t="s">
        <v>1058</v>
      </c>
      <c r="B63" s="14">
        <v>0.30299999999999999</v>
      </c>
    </row>
    <row r="64" spans="1:2" x14ac:dyDescent="0.3">
      <c r="A64" s="12" t="s">
        <v>1059</v>
      </c>
      <c r="B64" s="14">
        <v>0.34499999999999997</v>
      </c>
    </row>
    <row r="65" spans="1:2" x14ac:dyDescent="0.3">
      <c r="A65" s="12" t="s">
        <v>1068</v>
      </c>
      <c r="B65" s="14">
        <v>1</v>
      </c>
    </row>
    <row r="76" spans="1:2" x14ac:dyDescent="0.3">
      <c r="A76" s="11" t="s">
        <v>1067</v>
      </c>
      <c r="B76" t="s">
        <v>1093</v>
      </c>
    </row>
    <row r="77" spans="1:2" x14ac:dyDescent="0.3">
      <c r="A77" s="12" t="s">
        <v>15</v>
      </c>
      <c r="B77" s="14">
        <v>0.34399999999999997</v>
      </c>
    </row>
    <row r="78" spans="1:2" x14ac:dyDescent="0.3">
      <c r="A78" s="12" t="s">
        <v>19</v>
      </c>
      <c r="B78" s="14">
        <v>0.311</v>
      </c>
    </row>
    <row r="79" spans="1:2" x14ac:dyDescent="0.3">
      <c r="A79" s="12" t="s">
        <v>9</v>
      </c>
      <c r="B79" s="14">
        <v>0.34499999999999997</v>
      </c>
    </row>
    <row r="80" spans="1:2" x14ac:dyDescent="0.3">
      <c r="A80" s="12" t="s">
        <v>1068</v>
      </c>
      <c r="B80" s="14">
        <v>1</v>
      </c>
    </row>
    <row r="95" spans="1:2" x14ac:dyDescent="0.3">
      <c r="A95" s="11" t="s">
        <v>1067</v>
      </c>
      <c r="B95" t="s">
        <v>1094</v>
      </c>
    </row>
    <row r="96" spans="1:2" x14ac:dyDescent="0.3">
      <c r="A96" s="12" t="s">
        <v>1060</v>
      </c>
      <c r="B96" s="14">
        <v>0.125</v>
      </c>
    </row>
    <row r="97" spans="1:2" x14ac:dyDescent="0.3">
      <c r="A97" s="12" t="s">
        <v>1061</v>
      </c>
      <c r="B97" s="14">
        <v>0.158</v>
      </c>
    </row>
    <row r="98" spans="1:2" x14ac:dyDescent="0.3">
      <c r="A98" s="12" t="s">
        <v>1062</v>
      </c>
      <c r="B98" s="14">
        <v>0.14299999999999999</v>
      </c>
    </row>
    <row r="99" spans="1:2" x14ac:dyDescent="0.3">
      <c r="A99" s="12" t="s">
        <v>1063</v>
      </c>
      <c r="B99" s="14">
        <v>0.13800000000000001</v>
      </c>
    </row>
    <row r="100" spans="1:2" x14ac:dyDescent="0.3">
      <c r="A100" s="12" t="s">
        <v>1064</v>
      </c>
      <c r="B100" s="14">
        <v>0.13900000000000001</v>
      </c>
    </row>
    <row r="101" spans="1:2" x14ac:dyDescent="0.3">
      <c r="A101" s="12" t="s">
        <v>1065</v>
      </c>
      <c r="B101" s="14">
        <v>0.16400000000000001</v>
      </c>
    </row>
    <row r="102" spans="1:2" x14ac:dyDescent="0.3">
      <c r="A102" s="12" t="s">
        <v>1066</v>
      </c>
      <c r="B102" s="14">
        <v>0.13300000000000001</v>
      </c>
    </row>
    <row r="103" spans="1:2" x14ac:dyDescent="0.3">
      <c r="A103" s="12" t="s">
        <v>1068</v>
      </c>
      <c r="B103" s="14">
        <v>1</v>
      </c>
    </row>
    <row r="111" spans="1:2" x14ac:dyDescent="0.3">
      <c r="A111" s="11" t="s">
        <v>1067</v>
      </c>
      <c r="B111" t="s">
        <v>1092</v>
      </c>
    </row>
    <row r="112" spans="1:2" x14ac:dyDescent="0.3">
      <c r="A112" s="12" t="s">
        <v>1070</v>
      </c>
      <c r="B112" s="14">
        <v>0.10100000000000001</v>
      </c>
    </row>
    <row r="113" spans="1:2" x14ac:dyDescent="0.3">
      <c r="A113" s="12" t="s">
        <v>1071</v>
      </c>
      <c r="B113" s="14">
        <v>0.09</v>
      </c>
    </row>
    <row r="114" spans="1:2" x14ac:dyDescent="0.3">
      <c r="A114" s="12" t="s">
        <v>1072</v>
      </c>
      <c r="B114" s="14">
        <v>8.8999999999999996E-2</v>
      </c>
    </row>
    <row r="115" spans="1:2" x14ac:dyDescent="0.3">
      <c r="A115" s="12" t="s">
        <v>1073</v>
      </c>
      <c r="B115" s="14">
        <v>0.10299999999999999</v>
      </c>
    </row>
    <row r="116" spans="1:2" x14ac:dyDescent="0.3">
      <c r="A116" s="12" t="s">
        <v>1074</v>
      </c>
      <c r="B116" s="14">
        <v>8.3000000000000004E-2</v>
      </c>
    </row>
    <row r="117" spans="1:2" x14ac:dyDescent="0.3">
      <c r="A117" s="12" t="s">
        <v>1075</v>
      </c>
      <c r="B117" s="14">
        <v>0.10199999999999999</v>
      </c>
    </row>
    <row r="118" spans="1:2" x14ac:dyDescent="0.3">
      <c r="A118" s="12" t="s">
        <v>1076</v>
      </c>
      <c r="B118" s="14">
        <v>7.6999999999999999E-2</v>
      </c>
    </row>
    <row r="119" spans="1:2" x14ac:dyDescent="0.3">
      <c r="A119" s="12" t="s">
        <v>1077</v>
      </c>
      <c r="B119" s="14">
        <v>7.3999999999999996E-2</v>
      </c>
    </row>
    <row r="120" spans="1:2" x14ac:dyDescent="0.3">
      <c r="A120" s="12" t="s">
        <v>1078</v>
      </c>
      <c r="B120" s="14">
        <v>9.2999999999999999E-2</v>
      </c>
    </row>
    <row r="121" spans="1:2" x14ac:dyDescent="0.3">
      <c r="A121" s="12" t="s">
        <v>1079</v>
      </c>
      <c r="B121" s="14">
        <v>0.113</v>
      </c>
    </row>
    <row r="122" spans="1:2" x14ac:dyDescent="0.3">
      <c r="A122" s="12" t="s">
        <v>1080</v>
      </c>
      <c r="B122" s="14">
        <v>7.4999999999999997E-2</v>
      </c>
    </row>
    <row r="123" spans="1:2" x14ac:dyDescent="0.3">
      <c r="A123" s="12" t="s">
        <v>1068</v>
      </c>
      <c r="B123" s="14">
        <v>1</v>
      </c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D5D3-90F3-452B-8DB8-7EA3FEDCA8EA}">
  <dimension ref="A3:C116"/>
  <sheetViews>
    <sheetView tabSelected="1" topLeftCell="A88" workbookViewId="0">
      <selection activeCell="I78" sqref="I78"/>
    </sheetView>
  </sheetViews>
  <sheetFormatPr defaultRowHeight="14.4" x14ac:dyDescent="0.3"/>
  <cols>
    <col min="1" max="1" width="19.109375" bestFit="1" customWidth="1"/>
    <col min="2" max="2" width="21.5546875" bestFit="1" customWidth="1"/>
    <col min="3" max="3" width="23.109375" bestFit="1" customWidth="1"/>
    <col min="4" max="4" width="7" bestFit="1" customWidth="1"/>
    <col min="5" max="5" width="10.77734375" bestFit="1" customWidth="1"/>
  </cols>
  <sheetData>
    <row r="3" spans="1:3" x14ac:dyDescent="0.3">
      <c r="A3" s="11" t="s">
        <v>1023</v>
      </c>
      <c r="B3" t="s">
        <v>1081</v>
      </c>
      <c r="C3" t="s">
        <v>1090</v>
      </c>
    </row>
    <row r="4" spans="1:3" x14ac:dyDescent="0.3">
      <c r="A4" s="12" t="s">
        <v>4</v>
      </c>
      <c r="B4" s="3">
        <v>106200.57</v>
      </c>
      <c r="C4" s="14">
        <v>0.3288274919858018</v>
      </c>
    </row>
    <row r="5" spans="1:3" x14ac:dyDescent="0.3">
      <c r="A5" s="12" t="s">
        <v>28</v>
      </c>
      <c r="B5" s="3">
        <v>106198.00000000006</v>
      </c>
      <c r="C5" s="14">
        <v>0.32881953452705759</v>
      </c>
    </row>
    <row r="6" spans="1:3" x14ac:dyDescent="0.3">
      <c r="A6" s="12" t="s">
        <v>11</v>
      </c>
      <c r="B6" s="3">
        <v>110568.85999999994</v>
      </c>
      <c r="C6" s="14">
        <v>0.34235297348714061</v>
      </c>
    </row>
    <row r="7" spans="1:3" x14ac:dyDescent="0.3">
      <c r="A7" s="12" t="s">
        <v>1068</v>
      </c>
      <c r="B7" s="3">
        <v>322967.43</v>
      </c>
      <c r="C7" s="14">
        <v>1</v>
      </c>
    </row>
    <row r="15" spans="1:3" x14ac:dyDescent="0.3">
      <c r="A15" s="11" t="s">
        <v>1027</v>
      </c>
      <c r="B15" t="s">
        <v>1089</v>
      </c>
      <c r="C15" t="s">
        <v>1096</v>
      </c>
    </row>
    <row r="16" spans="1:3" x14ac:dyDescent="0.3">
      <c r="A16" s="12" t="s">
        <v>14</v>
      </c>
      <c r="B16" s="14">
        <v>0.1682449527495698</v>
      </c>
      <c r="C16" s="14">
        <v>0.16824457657809286</v>
      </c>
    </row>
    <row r="17" spans="1:3" x14ac:dyDescent="0.3">
      <c r="A17" s="12" t="s">
        <v>32</v>
      </c>
      <c r="B17" s="14">
        <v>0.16814707910330148</v>
      </c>
      <c r="C17" s="14">
        <v>0.16814834802226966</v>
      </c>
    </row>
    <row r="18" spans="1:3" x14ac:dyDescent="0.3">
      <c r="A18" s="12" t="s">
        <v>30</v>
      </c>
      <c r="B18" s="14">
        <v>0.17384093498220546</v>
      </c>
      <c r="C18" s="14">
        <v>0.17384078725360627</v>
      </c>
    </row>
    <row r="19" spans="1:3" x14ac:dyDescent="0.3">
      <c r="A19" s="12" t="s">
        <v>8</v>
      </c>
      <c r="B19" s="14">
        <v>0.15231826936852425</v>
      </c>
      <c r="C19" s="14">
        <v>0.15231810039628782</v>
      </c>
    </row>
    <row r="20" spans="1:3" x14ac:dyDescent="0.3">
      <c r="A20" s="12" t="s">
        <v>18</v>
      </c>
      <c r="B20" s="14">
        <v>0.16677211073574821</v>
      </c>
      <c r="C20" s="14">
        <v>0.16676798840055271</v>
      </c>
    </row>
    <row r="21" spans="1:3" x14ac:dyDescent="0.3">
      <c r="A21" s="12" t="s">
        <v>22</v>
      </c>
      <c r="B21" s="14">
        <v>0.17067665306065069</v>
      </c>
      <c r="C21" s="14">
        <v>0.17068019934914763</v>
      </c>
    </row>
    <row r="22" spans="1:3" x14ac:dyDescent="0.3">
      <c r="A22" s="12" t="s">
        <v>1068</v>
      </c>
      <c r="B22" s="14">
        <v>1</v>
      </c>
      <c r="C22" s="14">
        <v>1</v>
      </c>
    </row>
    <row r="30" spans="1:3" x14ac:dyDescent="0.3">
      <c r="A30" s="11" t="s">
        <v>1069</v>
      </c>
      <c r="B30" t="s">
        <v>1082</v>
      </c>
      <c r="C30" t="s">
        <v>1088</v>
      </c>
    </row>
    <row r="31" spans="1:3" x14ac:dyDescent="0.3">
      <c r="A31" s="12" t="s">
        <v>6</v>
      </c>
      <c r="B31" s="3">
        <v>164223.80999999985</v>
      </c>
      <c r="C31" s="14">
        <v>0.50848412175803614</v>
      </c>
    </row>
    <row r="32" spans="1:3" x14ac:dyDescent="0.3">
      <c r="A32" s="12" t="s">
        <v>13</v>
      </c>
      <c r="B32" s="3">
        <v>158743.61999999985</v>
      </c>
      <c r="C32" s="14">
        <v>0.49151587824196391</v>
      </c>
    </row>
    <row r="33" spans="1:3" x14ac:dyDescent="0.3">
      <c r="A33" s="12" t="s">
        <v>1068</v>
      </c>
      <c r="B33" s="3">
        <v>322967.4299999997</v>
      </c>
      <c r="C33" s="14">
        <v>1</v>
      </c>
    </row>
    <row r="41" spans="1:3" x14ac:dyDescent="0.3">
      <c r="A41" s="11" t="s">
        <v>1026</v>
      </c>
      <c r="B41" t="s">
        <v>1050</v>
      </c>
      <c r="C41" t="s">
        <v>1087</v>
      </c>
    </row>
    <row r="42" spans="1:3" x14ac:dyDescent="0.3">
      <c r="A42" s="12" t="s">
        <v>7</v>
      </c>
      <c r="B42" s="3">
        <v>167883.25999999995</v>
      </c>
      <c r="C42" s="14">
        <v>0.51981483086390501</v>
      </c>
    </row>
    <row r="43" spans="1:3" x14ac:dyDescent="0.3">
      <c r="A43" s="12" t="s">
        <v>17</v>
      </c>
      <c r="B43" s="3">
        <v>155084.16999999981</v>
      </c>
      <c r="C43" s="14">
        <v>0.48018516913609499</v>
      </c>
    </row>
    <row r="44" spans="1:3" x14ac:dyDescent="0.3">
      <c r="A44" s="12" t="s">
        <v>1068</v>
      </c>
      <c r="B44" s="3">
        <v>322967.42999999976</v>
      </c>
      <c r="C44" s="14">
        <v>1</v>
      </c>
    </row>
    <row r="52" spans="1:2" x14ac:dyDescent="0.3">
      <c r="A52" s="11" t="s">
        <v>1055</v>
      </c>
      <c r="B52" t="s">
        <v>1086</v>
      </c>
    </row>
    <row r="53" spans="1:2" x14ac:dyDescent="0.3">
      <c r="A53" s="12" t="s">
        <v>1057</v>
      </c>
      <c r="B53" s="14">
        <v>0.3600738006306084</v>
      </c>
    </row>
    <row r="54" spans="1:2" x14ac:dyDescent="0.3">
      <c r="A54" s="13" t="s">
        <v>1060</v>
      </c>
      <c r="B54" s="14">
        <v>4.394467887984866E-2</v>
      </c>
    </row>
    <row r="55" spans="1:2" x14ac:dyDescent="0.3">
      <c r="A55" s="13" t="s">
        <v>1061</v>
      </c>
      <c r="B55" s="14">
        <v>6.5655567807564985E-2</v>
      </c>
    </row>
    <row r="56" spans="1:2" x14ac:dyDescent="0.3">
      <c r="A56" s="13" t="s">
        <v>1062</v>
      </c>
      <c r="B56" s="14">
        <v>5.5139987335565063E-2</v>
      </c>
    </row>
    <row r="57" spans="1:2" x14ac:dyDescent="0.3">
      <c r="A57" s="13" t="s">
        <v>1063</v>
      </c>
      <c r="B57" s="14">
        <v>6.0118786590957464E-2</v>
      </c>
    </row>
    <row r="58" spans="1:2" x14ac:dyDescent="0.3">
      <c r="A58" s="13" t="s">
        <v>1064</v>
      </c>
      <c r="B58" s="14">
        <v>3.4738827998848053E-2</v>
      </c>
    </row>
    <row r="59" spans="1:2" x14ac:dyDescent="0.3">
      <c r="A59" s="13" t="s">
        <v>1065</v>
      </c>
      <c r="B59" s="14">
        <v>5.6023265256190072E-2</v>
      </c>
    </row>
    <row r="60" spans="1:2" x14ac:dyDescent="0.3">
      <c r="A60" s="13" t="s">
        <v>1066</v>
      </c>
      <c r="B60" s="14">
        <v>4.4452686761634136E-2</v>
      </c>
    </row>
    <row r="61" spans="1:2" x14ac:dyDescent="0.3">
      <c r="A61" s="12" t="s">
        <v>1058</v>
      </c>
      <c r="B61" s="14">
        <v>0.30101976536767183</v>
      </c>
    </row>
    <row r="62" spans="1:2" x14ac:dyDescent="0.3">
      <c r="A62" s="13" t="s">
        <v>1060</v>
      </c>
      <c r="B62" s="14">
        <v>4.1133931059240236E-2</v>
      </c>
    </row>
    <row r="63" spans="1:2" x14ac:dyDescent="0.3">
      <c r="A63" s="13" t="s">
        <v>1061</v>
      </c>
      <c r="B63" s="14">
        <v>3.9218846309053507E-2</v>
      </c>
    </row>
    <row r="64" spans="1:2" x14ac:dyDescent="0.3">
      <c r="A64" s="13" t="s">
        <v>1062</v>
      </c>
      <c r="B64" s="14">
        <v>3.8411179727937263E-2</v>
      </c>
    </row>
    <row r="65" spans="1:2" x14ac:dyDescent="0.3">
      <c r="A65" s="13" t="s">
        <v>1063</v>
      </c>
      <c r="B65" s="14">
        <v>4.0787704196673935E-2</v>
      </c>
    </row>
    <row r="66" spans="1:2" x14ac:dyDescent="0.3">
      <c r="A66" s="13" t="s">
        <v>1064</v>
      </c>
      <c r="B66" s="14">
        <v>5.2024812532954177E-2</v>
      </c>
    </row>
    <row r="67" spans="1:2" x14ac:dyDescent="0.3">
      <c r="A67" s="13" t="s">
        <v>1065</v>
      </c>
      <c r="B67" s="14">
        <v>3.7948811123152563E-2</v>
      </c>
    </row>
    <row r="68" spans="1:2" x14ac:dyDescent="0.3">
      <c r="A68" s="13" t="s">
        <v>1066</v>
      </c>
      <c r="B68" s="14">
        <v>5.1494480418660157E-2</v>
      </c>
    </row>
    <row r="69" spans="1:2" x14ac:dyDescent="0.3">
      <c r="A69" s="12" t="s">
        <v>1059</v>
      </c>
      <c r="B69" s="14">
        <v>0.3389064340017196</v>
      </c>
    </row>
    <row r="70" spans="1:2" x14ac:dyDescent="0.3">
      <c r="A70" s="13" t="s">
        <v>1060</v>
      </c>
      <c r="B70" s="14">
        <v>3.2268052540158611E-2</v>
      </c>
    </row>
    <row r="71" spans="1:2" x14ac:dyDescent="0.3">
      <c r="A71" s="13" t="s">
        <v>1061</v>
      </c>
      <c r="B71" s="14">
        <v>5.4529863893705913E-2</v>
      </c>
    </row>
    <row r="72" spans="1:2" x14ac:dyDescent="0.3">
      <c r="A72" s="13" t="s">
        <v>1062</v>
      </c>
      <c r="B72" s="14">
        <v>4.1853322485180609E-2</v>
      </c>
    </row>
    <row r="73" spans="1:2" x14ac:dyDescent="0.3">
      <c r="A73" s="13" t="s">
        <v>1063</v>
      </c>
      <c r="B73" s="14">
        <v>3.9508101482555062E-2</v>
      </c>
    </row>
    <row r="74" spans="1:2" x14ac:dyDescent="0.3">
      <c r="A74" s="13" t="s">
        <v>1064</v>
      </c>
      <c r="B74" s="14">
        <v>4.9245213364084418E-2</v>
      </c>
    </row>
    <row r="75" spans="1:2" x14ac:dyDescent="0.3">
      <c r="A75" s="13" t="s">
        <v>1065</v>
      </c>
      <c r="B75" s="14">
        <v>7.9794238075337809E-2</v>
      </c>
    </row>
    <row r="76" spans="1:2" x14ac:dyDescent="0.3">
      <c r="A76" s="13" t="s">
        <v>1066</v>
      </c>
      <c r="B76" s="14">
        <v>4.1707642160697132E-2</v>
      </c>
    </row>
    <row r="77" spans="1:2" x14ac:dyDescent="0.3">
      <c r="A77" s="12" t="s">
        <v>1068</v>
      </c>
      <c r="B77" s="14">
        <v>1</v>
      </c>
    </row>
    <row r="84" spans="1:2" x14ac:dyDescent="0.3">
      <c r="A84" s="11" t="s">
        <v>1055</v>
      </c>
      <c r="B84" t="s">
        <v>1097</v>
      </c>
    </row>
    <row r="86" spans="1:2" x14ac:dyDescent="0.3">
      <c r="A86" s="11" t="s">
        <v>1099</v>
      </c>
      <c r="B86" t="s">
        <v>1084</v>
      </c>
    </row>
    <row r="87" spans="1:2" x14ac:dyDescent="0.3">
      <c r="A87" s="12" t="s">
        <v>1065</v>
      </c>
      <c r="B87" s="14">
        <v>0.17376631445468038</v>
      </c>
    </row>
    <row r="88" spans="1:2" x14ac:dyDescent="0.3">
      <c r="A88" s="12" t="s">
        <v>1061</v>
      </c>
      <c r="B88" s="14">
        <v>0.15940427801032442</v>
      </c>
    </row>
    <row r="89" spans="1:2" x14ac:dyDescent="0.3">
      <c r="A89" s="12" t="s">
        <v>1063</v>
      </c>
      <c r="B89" s="14">
        <v>0.14041459227018652</v>
      </c>
    </row>
    <row r="90" spans="1:2" x14ac:dyDescent="0.3">
      <c r="A90" s="12" t="s">
        <v>1066</v>
      </c>
      <c r="B90" s="14">
        <v>0.13765480934099147</v>
      </c>
    </row>
    <row r="91" spans="1:2" x14ac:dyDescent="0.3">
      <c r="A91" s="12" t="s">
        <v>1064</v>
      </c>
      <c r="B91" s="14">
        <v>0.13600885389588674</v>
      </c>
    </row>
    <row r="92" spans="1:2" x14ac:dyDescent="0.3">
      <c r="A92" s="12" t="s">
        <v>1062</v>
      </c>
      <c r="B92" s="14">
        <v>0.13540448954868292</v>
      </c>
    </row>
    <row r="93" spans="1:2" x14ac:dyDescent="0.3">
      <c r="A93" s="12" t="s">
        <v>1060</v>
      </c>
      <c r="B93" s="14">
        <v>0.11734666247924748</v>
      </c>
    </row>
    <row r="94" spans="1:2" x14ac:dyDescent="0.3">
      <c r="A94" s="12" t="s">
        <v>1068</v>
      </c>
      <c r="B94" s="14">
        <v>1</v>
      </c>
    </row>
    <row r="102" spans="1:2" x14ac:dyDescent="0.3">
      <c r="A102" s="16" t="s">
        <v>1055</v>
      </c>
      <c r="B102" t="s">
        <v>1097</v>
      </c>
    </row>
    <row r="104" spans="1:2" x14ac:dyDescent="0.3">
      <c r="A104" s="11" t="s">
        <v>1098</v>
      </c>
      <c r="B104" t="s">
        <v>1085</v>
      </c>
    </row>
    <row r="105" spans="1:2" x14ac:dyDescent="0.3">
      <c r="A105" s="15" t="s">
        <v>1079</v>
      </c>
      <c r="B105" s="14">
        <v>0.1229213112913584</v>
      </c>
    </row>
    <row r="106" spans="1:2" x14ac:dyDescent="0.3">
      <c r="A106" s="15" t="s">
        <v>1073</v>
      </c>
      <c r="B106" s="14">
        <v>0.10751337990954697</v>
      </c>
    </row>
    <row r="107" spans="1:2" x14ac:dyDescent="0.3">
      <c r="A107" s="15" t="s">
        <v>1070</v>
      </c>
      <c r="B107" s="14">
        <v>9.7290212824246672E-2</v>
      </c>
    </row>
    <row r="108" spans="1:2" x14ac:dyDescent="0.3">
      <c r="A108" s="15" t="s">
        <v>1075</v>
      </c>
      <c r="B108" s="14">
        <v>9.6540911261547346E-2</v>
      </c>
    </row>
    <row r="109" spans="1:2" x14ac:dyDescent="0.3">
      <c r="A109" s="15" t="s">
        <v>1074</v>
      </c>
      <c r="B109" s="14">
        <v>9.5453773775268883E-2</v>
      </c>
    </row>
    <row r="110" spans="1:2" x14ac:dyDescent="0.3">
      <c r="A110" s="15" t="s">
        <v>1071</v>
      </c>
      <c r="B110" s="14">
        <v>9.4057255247069316E-2</v>
      </c>
    </row>
    <row r="111" spans="1:2" x14ac:dyDescent="0.3">
      <c r="A111" s="15" t="s">
        <v>1072</v>
      </c>
      <c r="B111" s="14">
        <v>8.0707642872843266E-2</v>
      </c>
    </row>
    <row r="112" spans="1:2" x14ac:dyDescent="0.3">
      <c r="A112" s="15" t="s">
        <v>1078</v>
      </c>
      <c r="B112" s="14">
        <v>8.0597476965401718E-2</v>
      </c>
    </row>
    <row r="113" spans="1:2" x14ac:dyDescent="0.3">
      <c r="A113" s="15" t="s">
        <v>1076</v>
      </c>
      <c r="B113" s="14">
        <v>7.8108030893393784E-2</v>
      </c>
    </row>
    <row r="114" spans="1:2" x14ac:dyDescent="0.3">
      <c r="A114" s="15" t="s">
        <v>1077</v>
      </c>
      <c r="B114" s="14">
        <v>7.5689644618344348E-2</v>
      </c>
    </row>
    <row r="115" spans="1:2" x14ac:dyDescent="0.3">
      <c r="A115" s="15" t="s">
        <v>1080</v>
      </c>
      <c r="B115" s="14">
        <v>7.1120360340979252E-2</v>
      </c>
    </row>
    <row r="116" spans="1:2" x14ac:dyDescent="0.3">
      <c r="A116" s="12" t="s">
        <v>1068</v>
      </c>
      <c r="B116" s="14">
        <v>1</v>
      </c>
    </row>
  </sheetData>
  <conditionalFormatting pivot="1" sqref="B106 B105 B107 B108 B109 B110 B111 B112 B113 B114 B1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87:B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F487-2E0B-4D92-91F4-F6724C3193A6}">
  <sheetPr>
    <pageSetUpPr fitToPage="1"/>
  </sheetPr>
  <dimension ref="B2:G33"/>
  <sheetViews>
    <sheetView showGridLines="0" workbookViewId="0">
      <selection activeCell="B2" sqref="B2:G41"/>
    </sheetView>
  </sheetViews>
  <sheetFormatPr defaultRowHeight="14.4" x14ac:dyDescent="0.3"/>
  <cols>
    <col min="2" max="2" width="43.21875" customWidth="1"/>
    <col min="3" max="3" width="39.44140625" customWidth="1"/>
    <col min="4" max="4" width="60.21875" customWidth="1"/>
    <col min="5" max="5" width="4.5546875" customWidth="1"/>
    <col min="6" max="6" width="14.6640625" customWidth="1"/>
    <col min="7" max="7" width="21.5546875" bestFit="1" customWidth="1"/>
  </cols>
  <sheetData>
    <row r="2" spans="2:7" ht="35.4" customHeight="1" x14ac:dyDescent="0.3">
      <c r="B2" s="17" t="s">
        <v>1104</v>
      </c>
      <c r="C2" s="17" t="s">
        <v>1105</v>
      </c>
      <c r="D2" s="17" t="s">
        <v>1106</v>
      </c>
      <c r="F2" s="11" t="s">
        <v>1055</v>
      </c>
      <c r="G2" t="s">
        <v>1097</v>
      </c>
    </row>
    <row r="3" spans="2:7" ht="36.6" customHeight="1" x14ac:dyDescent="0.3">
      <c r="B3" s="18">
        <f>'Summary Statistics'!C3</f>
        <v>322967.42999999993</v>
      </c>
      <c r="C3" s="19">
        <f>'Summary Statistics'!C11</f>
        <v>1000</v>
      </c>
      <c r="D3" s="20">
        <f>'Summary Statistics'!C13</f>
        <v>4.762105578262181E-2</v>
      </c>
    </row>
    <row r="4" spans="2:7" x14ac:dyDescent="0.3">
      <c r="F4" s="11" t="s">
        <v>1099</v>
      </c>
      <c r="G4" t="s">
        <v>1084</v>
      </c>
    </row>
    <row r="5" spans="2:7" x14ac:dyDescent="0.3">
      <c r="F5" s="12" t="s">
        <v>1065</v>
      </c>
      <c r="G5" s="14">
        <v>0.17376631445468038</v>
      </c>
    </row>
    <row r="6" spans="2:7" x14ac:dyDescent="0.3">
      <c r="F6" s="12" t="s">
        <v>1061</v>
      </c>
      <c r="G6" s="14">
        <v>0.15940427801032442</v>
      </c>
    </row>
    <row r="7" spans="2:7" x14ac:dyDescent="0.3">
      <c r="F7" s="12" t="s">
        <v>1063</v>
      </c>
      <c r="G7" s="14">
        <v>0.14041459227018652</v>
      </c>
    </row>
    <row r="8" spans="2:7" x14ac:dyDescent="0.3">
      <c r="F8" s="12" t="s">
        <v>1066</v>
      </c>
      <c r="G8" s="14">
        <v>0.13765480934099147</v>
      </c>
    </row>
    <row r="9" spans="2:7" x14ac:dyDescent="0.3">
      <c r="F9" s="12" t="s">
        <v>1064</v>
      </c>
      <c r="G9" s="14">
        <v>0.13600885389588674</v>
      </c>
    </row>
    <row r="10" spans="2:7" x14ac:dyDescent="0.3">
      <c r="F10" s="12" t="s">
        <v>1062</v>
      </c>
      <c r="G10" s="14">
        <v>0.13540448954868292</v>
      </c>
    </row>
    <row r="11" spans="2:7" x14ac:dyDescent="0.3">
      <c r="F11" s="12" t="s">
        <v>1060</v>
      </c>
      <c r="G11" s="14">
        <v>0.11734666247924748</v>
      </c>
    </row>
    <row r="12" spans="2:7" x14ac:dyDescent="0.3">
      <c r="F12" s="12" t="s">
        <v>1068</v>
      </c>
      <c r="G12" s="14">
        <v>1</v>
      </c>
    </row>
    <row r="19" spans="6:7" x14ac:dyDescent="0.3">
      <c r="F19" s="16" t="s">
        <v>1055</v>
      </c>
      <c r="G19" t="s">
        <v>1097</v>
      </c>
    </row>
    <row r="21" spans="6:7" x14ac:dyDescent="0.3">
      <c r="F21" s="11" t="s">
        <v>1098</v>
      </c>
      <c r="G21" t="s">
        <v>1085</v>
      </c>
    </row>
    <row r="22" spans="6:7" x14ac:dyDescent="0.3">
      <c r="F22" s="15" t="s">
        <v>1079</v>
      </c>
      <c r="G22" s="14">
        <v>0.1229213112913584</v>
      </c>
    </row>
    <row r="23" spans="6:7" x14ac:dyDescent="0.3">
      <c r="F23" s="15" t="s">
        <v>1073</v>
      </c>
      <c r="G23" s="14">
        <v>0.10751337990954697</v>
      </c>
    </row>
    <row r="24" spans="6:7" x14ac:dyDescent="0.3">
      <c r="F24" s="15" t="s">
        <v>1070</v>
      </c>
      <c r="G24" s="14">
        <v>9.7290212824246672E-2</v>
      </c>
    </row>
    <row r="25" spans="6:7" x14ac:dyDescent="0.3">
      <c r="F25" s="15" t="s">
        <v>1075</v>
      </c>
      <c r="G25" s="14">
        <v>9.6540911261547346E-2</v>
      </c>
    </row>
    <row r="26" spans="6:7" x14ac:dyDescent="0.3">
      <c r="F26" s="15" t="s">
        <v>1074</v>
      </c>
      <c r="G26" s="14">
        <v>9.5453773775268883E-2</v>
      </c>
    </row>
    <row r="27" spans="6:7" x14ac:dyDescent="0.3">
      <c r="F27" s="15" t="s">
        <v>1071</v>
      </c>
      <c r="G27" s="14">
        <v>9.4057255247069316E-2</v>
      </c>
    </row>
    <row r="28" spans="6:7" x14ac:dyDescent="0.3">
      <c r="F28" s="15" t="s">
        <v>1072</v>
      </c>
      <c r="G28" s="14">
        <v>8.0707642872843266E-2</v>
      </c>
    </row>
    <row r="29" spans="6:7" x14ac:dyDescent="0.3">
      <c r="F29" s="15" t="s">
        <v>1078</v>
      </c>
      <c r="G29" s="14">
        <v>8.0597476965401718E-2</v>
      </c>
    </row>
    <row r="30" spans="6:7" x14ac:dyDescent="0.3">
      <c r="F30" s="15" t="s">
        <v>1076</v>
      </c>
      <c r="G30" s="14">
        <v>7.8108030893393784E-2</v>
      </c>
    </row>
    <row r="31" spans="6:7" x14ac:dyDescent="0.3">
      <c r="F31" s="15" t="s">
        <v>1077</v>
      </c>
      <c r="G31" s="14">
        <v>7.5689644618344348E-2</v>
      </c>
    </row>
    <row r="32" spans="6:7" x14ac:dyDescent="0.3">
      <c r="F32" s="15" t="s">
        <v>1080</v>
      </c>
      <c r="G32" s="14">
        <v>7.1120360340979252E-2</v>
      </c>
    </row>
    <row r="33" spans="6:7" x14ac:dyDescent="0.3">
      <c r="F33" s="12" t="s">
        <v>1068</v>
      </c>
      <c r="G33" s="14">
        <v>1</v>
      </c>
    </row>
  </sheetData>
  <conditionalFormatting pivot="1" sqref="G5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2 G23 G24 G25 G26 G27 G28 G29 G30 G31 G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66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supermarket_sales</vt:lpstr>
      <vt:lpstr>Summary Statistics</vt:lpstr>
      <vt:lpstr>order analysis</vt:lpstr>
      <vt:lpstr>sales analysis</vt:lpstr>
      <vt:lpstr>Dashboard</vt:lpstr>
      <vt:lpstr>Dashboard!Print_Area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barati</dc:creator>
  <cp:lastModifiedBy>karim barati</cp:lastModifiedBy>
  <cp:lastPrinted>2024-08-14T08:12:01Z</cp:lastPrinted>
  <dcterms:created xsi:type="dcterms:W3CDTF">2024-08-12T06:12:41Z</dcterms:created>
  <dcterms:modified xsi:type="dcterms:W3CDTF">2024-08-14T08:14:57Z</dcterms:modified>
</cp:coreProperties>
</file>