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huynh/Downloads/"/>
    </mc:Choice>
  </mc:AlternateContent>
  <xr:revisionPtr revIDLastSave="0" documentId="8_{11DB4986-4BB0-D440-BDFE-65F15B7F4DD1}" xr6:coauthVersionLast="47" xr6:coauthVersionMax="47" xr10:uidLastSave="{00000000-0000-0000-0000-000000000000}"/>
  <bookViews>
    <workbookView xWindow="0" yWindow="740" windowWidth="26660" windowHeight="17160" xr2:uid="{00000000-000D-0000-FFFF-FFFF00000000}"/>
  </bookViews>
  <sheets>
    <sheet name="Data" sheetId="1" r:id="rId1"/>
    <sheet name="CI" sheetId="5" r:id="rId2"/>
  </sheets>
  <definedNames>
    <definedName name="_xlchart.v1.2" hidden="1">Data!$A$2:$A$9</definedName>
    <definedName name="_xlchart.v1.3" hidden="1">Data!$L$2:$L$9</definedName>
    <definedName name="_xlchart.v2.0" hidden="1">Data!$A$2:$A$9</definedName>
    <definedName name="_xlchart.v2.1" hidden="1">Data!$L$2:$L$9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F16" i="5"/>
  <c r="E15" i="5"/>
  <c r="F15" i="5"/>
  <c r="E14" i="5"/>
  <c r="F14" i="5"/>
  <c r="E13" i="5"/>
  <c r="F13" i="5"/>
  <c r="E11" i="5"/>
  <c r="F11" i="5"/>
  <c r="M3" i="5"/>
  <c r="M4" i="5"/>
  <c r="M5" i="5"/>
  <c r="M6" i="5"/>
  <c r="M2" i="5"/>
  <c r="E12" i="5"/>
  <c r="F12" i="5"/>
  <c r="D2" i="5"/>
  <c r="D4" i="5"/>
  <c r="L2" i="1"/>
  <c r="L3" i="1"/>
  <c r="L4" i="1"/>
  <c r="L5" i="1"/>
  <c r="L6" i="1"/>
  <c r="L7" i="1"/>
  <c r="L8" i="1"/>
  <c r="L9" i="1"/>
  <c r="L12" i="1"/>
  <c r="L13" i="1"/>
  <c r="L14" i="1"/>
  <c r="L15" i="1"/>
  <c r="L16" i="1"/>
  <c r="L17" i="1"/>
  <c r="L18" i="1"/>
  <c r="L19" i="1"/>
  <c r="L20" i="1"/>
  <c r="N13" i="1"/>
  <c r="N14" i="1"/>
  <c r="N15" i="1"/>
  <c r="N16" i="1"/>
  <c r="N17" i="1"/>
  <c r="N18" i="1"/>
  <c r="N19" i="1"/>
  <c r="N12" i="1"/>
  <c r="M13" i="1"/>
  <c r="M14" i="1"/>
  <c r="M15" i="1"/>
  <c r="M16" i="1"/>
  <c r="M17" i="1"/>
  <c r="M18" i="1"/>
  <c r="M19" i="1"/>
  <c r="M12" i="1"/>
</calcChain>
</file>

<file path=xl/sharedStrings.xml><?xml version="1.0" encoding="utf-8"?>
<sst xmlns="http://schemas.openxmlformats.org/spreadsheetml/2006/main" count="48" uniqueCount="22">
  <si>
    <t>User Count</t>
  </si>
  <si>
    <t>Ramp Time (s)</t>
  </si>
  <si>
    <t>Avg Response Time (ms)</t>
  </si>
  <si>
    <t>Max Response Time (ms)</t>
  </si>
  <si>
    <t>Min Response Time (ms)</t>
  </si>
  <si>
    <t>Throughput (transactions/s)</t>
  </si>
  <si>
    <t># Samples</t>
  </si>
  <si>
    <t>90th percentile</t>
  </si>
  <si>
    <t>95th percentile</t>
  </si>
  <si>
    <t>99th percentile</t>
  </si>
  <si>
    <t>Median Response Time (ms)</t>
  </si>
  <si>
    <t>Average Response Time Difference From Ramp 30 to 5</t>
  </si>
  <si>
    <t>Throughput Difference From Ramp 30 to 5</t>
  </si>
  <si>
    <t>Transactions/user</t>
  </si>
  <si>
    <t>Test #</t>
  </si>
  <si>
    <t>STDev</t>
  </si>
  <si>
    <t>Mean</t>
  </si>
  <si>
    <t>Statistics</t>
  </si>
  <si>
    <t>Margin of Error</t>
  </si>
  <si>
    <t>Lower Bound</t>
  </si>
  <si>
    <t>Upper Bound</t>
  </si>
  <si>
    <t>T Critical (95% Confidence)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</si>
</sst>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Data!$M$11</c:f>
              <c:strCache>
                <c:ptCount val="1"/>
                <c:pt idx="0">
                  <c:v>Average Response Time Difference From Ramp 30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Data!$M$12:$M$19</c:f>
              <c:numCache>
                <c:formatCode>General</c:formatCode>
                <c:ptCount val="8"/>
                <c:pt idx="0">
                  <c:v>0.24000000000000021</c:v>
                </c:pt>
                <c:pt idx="1">
                  <c:v>0.79000000000000092</c:v>
                </c:pt>
                <c:pt idx="2">
                  <c:v>1.3000000000000007</c:v>
                </c:pt>
                <c:pt idx="3">
                  <c:v>6.4799999999999969</c:v>
                </c:pt>
                <c:pt idx="4">
                  <c:v>8.4300000000000068</c:v>
                </c:pt>
                <c:pt idx="5">
                  <c:v>19.159999999999997</c:v>
                </c:pt>
                <c:pt idx="6">
                  <c:v>45.610000000000014</c:v>
                </c:pt>
                <c:pt idx="7">
                  <c:v>88.989999999999895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0-46AE-B2A0-341472B9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2623"/>
        <c:axId val="621051663"/>
      </c:scatterChart>
      <c:valAx>
        <c:axId val="6210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51663"/>
        <c:crosses val="autoZero"/>
        <c:crossBetween val="midCat"/>
      </c:valAx>
      <c:valAx>
        <c:axId val="6210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Response Time Difference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5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Data!$N$11</c:f>
              <c:strCache>
                <c:ptCount val="1"/>
                <c:pt idx="0">
                  <c:v>Throughput Difference From Ramp 30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Data!$N$12:$N$19</c:f>
              <c:numCache>
                <c:formatCode>General</c:formatCode>
                <c:ptCount val="8"/>
                <c:pt idx="0">
                  <c:v>-8.3799999999999955</c:v>
                </c:pt>
                <c:pt idx="1">
                  <c:v>43.110000000000127</c:v>
                </c:pt>
                <c:pt idx="2">
                  <c:v>94.6400000000001</c:v>
                </c:pt>
                <c:pt idx="3">
                  <c:v>-6.6899999999998272</c:v>
                </c:pt>
                <c:pt idx="4">
                  <c:v>27.190000000000055</c:v>
                </c:pt>
                <c:pt idx="5">
                  <c:v>19.229999999999791</c:v>
                </c:pt>
                <c:pt idx="6">
                  <c:v>-6.0299999999999727</c:v>
                </c:pt>
                <c:pt idx="7">
                  <c:v>2.6499999999998636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2-4F7D-9731-FF40E25B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20943"/>
        <c:axId val="621021903"/>
      </c:scatterChart>
      <c:valAx>
        <c:axId val="6210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Concurrent</a:t>
                </a:r>
                <a:r>
                  <a:rPr lang="en-CA" baseline="0"/>
                  <a:t> Users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21903"/>
        <c:crosses val="autoZero"/>
        <c:crossBetween val="midCat"/>
      </c:valAx>
      <c:valAx>
        <c:axId val="6210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Throughput Difference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Concurrent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0247835952629"/>
          <c:y val="0.12046531620405919"/>
          <c:w val="0.8608604464215559"/>
          <c:h val="0.75514601317406904"/>
        </c:manualLayout>
      </c:layout>
      <c:scatterChart>
        <c:scatterStyle val="lineMarker"/>
        <c:varyColors val="0"/>
        <c:ser>
          <c:idx val="0"/>
          <c:order val="0"/>
          <c:tx>
            <c:v>Throughput (Ramp = 30)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222.89</c:v>
                </c:pt>
                <c:pt idx="1">
                  <c:v>1080.53</c:v>
                </c:pt>
                <c:pt idx="2">
                  <c:v>1361.53</c:v>
                </c:pt>
                <c:pt idx="3">
                  <c:v>1536.36</c:v>
                </c:pt>
                <c:pt idx="4">
                  <c:v>1610.04</c:v>
                </c:pt>
                <c:pt idx="5">
                  <c:v>1464.63</c:v>
                </c:pt>
                <c:pt idx="6">
                  <c:v>1539.43</c:v>
                </c:pt>
                <c:pt idx="7">
                  <c:v>1541.94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B-42D7-8F47-3824FBE476AB}"/>
            </c:ext>
          </c:extLst>
        </c:ser>
        <c:ser>
          <c:idx val="1"/>
          <c:order val="1"/>
          <c:tx>
            <c:v>Throughput (Ramp = 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Data!$D$12:$D$20</c:f>
              <c:numCache>
                <c:formatCode>General</c:formatCode>
                <c:ptCount val="9"/>
                <c:pt idx="0">
                  <c:v>214.51</c:v>
                </c:pt>
                <c:pt idx="1">
                  <c:v>1123.6400000000001</c:v>
                </c:pt>
                <c:pt idx="2">
                  <c:v>1456.17</c:v>
                </c:pt>
                <c:pt idx="3">
                  <c:v>1529.67</c:v>
                </c:pt>
                <c:pt idx="4">
                  <c:v>1637.23</c:v>
                </c:pt>
                <c:pt idx="5">
                  <c:v>1483.86</c:v>
                </c:pt>
                <c:pt idx="6">
                  <c:v>1533.4</c:v>
                </c:pt>
                <c:pt idx="7">
                  <c:v>1544.59</c:v>
                </c:pt>
                <c:pt idx="8">
                  <c:v>1515.54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B-42D7-8F47-3824FBE4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1183"/>
        <c:axId val="621052623"/>
      </c:scatterChart>
      <c:valAx>
        <c:axId val="62105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Concurent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52623"/>
        <c:crosses val="autoZero"/>
        <c:crossBetween val="midCat"/>
      </c:valAx>
      <c:valAx>
        <c:axId val="6210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  <a:r>
                  <a:rPr lang="en-CA" baseline="0"/>
                  <a:t> (transactions/s)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5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</a:t>
            </a:r>
            <a:r>
              <a:rPr lang="en-US" baseline="0"/>
              <a:t> Concurrent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7553350275784"/>
          <c:y val="0.12651002179104268"/>
          <c:w val="0.86638891658006534"/>
          <c:h val="0.71224907231423662"/>
        </c:manualLayout>
      </c:layout>
      <c:scatterChart>
        <c:scatterStyle val="lineMarker"/>
        <c:varyColors val="0"/>
        <c:ser>
          <c:idx val="0"/>
          <c:order val="0"/>
          <c:tx>
            <c:v>Response Time (Ramp = 30)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Data!$E$2:$E$9</c:f>
              <c:numCache>
                <c:formatCode>General</c:formatCode>
                <c:ptCount val="8"/>
                <c:pt idx="0">
                  <c:v>6.8</c:v>
                </c:pt>
                <c:pt idx="1">
                  <c:v>12.37</c:v>
                </c:pt>
                <c:pt idx="2">
                  <c:v>29.62</c:v>
                </c:pt>
                <c:pt idx="3">
                  <c:v>52.99</c:v>
                </c:pt>
                <c:pt idx="4">
                  <c:v>84.75</c:v>
                </c:pt>
                <c:pt idx="5">
                  <c:v>188.48</c:v>
                </c:pt>
                <c:pt idx="6">
                  <c:v>363.77</c:v>
                </c:pt>
                <c:pt idx="7">
                  <c:v>736.19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4-4E3F-81CB-3B00F241EBA3}"/>
            </c:ext>
          </c:extLst>
        </c:ser>
        <c:ser>
          <c:idx val="1"/>
          <c:order val="1"/>
          <c:tx>
            <c:v>Response Time (Ramp = 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Data!$E$12:$E$19</c:f>
              <c:numCache>
                <c:formatCode>General</c:formatCode>
                <c:ptCount val="8"/>
                <c:pt idx="0">
                  <c:v>7.04</c:v>
                </c:pt>
                <c:pt idx="1">
                  <c:v>13.16</c:v>
                </c:pt>
                <c:pt idx="2">
                  <c:v>30.92</c:v>
                </c:pt>
                <c:pt idx="3">
                  <c:v>59.47</c:v>
                </c:pt>
                <c:pt idx="4">
                  <c:v>93.18</c:v>
                </c:pt>
                <c:pt idx="5">
                  <c:v>207.64</c:v>
                </c:pt>
                <c:pt idx="6">
                  <c:v>409.38</c:v>
                </c:pt>
                <c:pt idx="7">
                  <c:v>825.18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4-4E3F-81CB-3B00F241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23823"/>
        <c:axId val="621042543"/>
      </c:scatterChart>
      <c:valAx>
        <c:axId val="62102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Concurrent</a:t>
                </a:r>
                <a:r>
                  <a:rPr lang="en-CA" baseline="0"/>
                  <a:t> Users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42543"/>
        <c:crosses val="autoZero"/>
        <c:crossBetween val="midCat"/>
      </c:valAx>
      <c:valAx>
        <c:axId val="6210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Response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2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99th percentile Response</a:t>
            </a:r>
            <a:r>
              <a:rPr lang="en-CA" baseline="0"/>
              <a:t> Time vs Concurrent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7686706726766"/>
          <c:y val="0.16909398674765791"/>
          <c:w val="0.84994334981421471"/>
          <c:h val="0.68066478514911632"/>
        </c:manualLayout>
      </c:layout>
      <c:scatterChart>
        <c:scatterStyle val="lineMarker"/>
        <c:varyColors val="0"/>
        <c:ser>
          <c:idx val="1"/>
          <c:order val="0"/>
          <c:tx>
            <c:v>Response Time (Ramp = 30)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Data!$K$2:$K$9</c:f>
              <c:numCache>
                <c:formatCode>General</c:formatCode>
                <c:ptCount val="8"/>
                <c:pt idx="0">
                  <c:v>15</c:v>
                </c:pt>
                <c:pt idx="1">
                  <c:v>34</c:v>
                </c:pt>
                <c:pt idx="2">
                  <c:v>96</c:v>
                </c:pt>
                <c:pt idx="3">
                  <c:v>176</c:v>
                </c:pt>
                <c:pt idx="4">
                  <c:v>293.99</c:v>
                </c:pt>
                <c:pt idx="5">
                  <c:v>709.99</c:v>
                </c:pt>
                <c:pt idx="6">
                  <c:v>1083</c:v>
                </c:pt>
                <c:pt idx="7">
                  <c:v>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A72-493B-A179-9F6AE5002D9E}"/>
            </c:ext>
          </c:extLst>
        </c:ser>
        <c:ser>
          <c:idx val="2"/>
          <c:order val="1"/>
          <c:tx>
            <c:v>Response Time (Ramp = 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Data!$K$12:$K$20</c:f>
              <c:numCache>
                <c:formatCode>General</c:formatCode>
                <c:ptCount val="9"/>
                <c:pt idx="0">
                  <c:v>15</c:v>
                </c:pt>
                <c:pt idx="1">
                  <c:v>36</c:v>
                </c:pt>
                <c:pt idx="2">
                  <c:v>92</c:v>
                </c:pt>
                <c:pt idx="3">
                  <c:v>181.99</c:v>
                </c:pt>
                <c:pt idx="4">
                  <c:v>288.99</c:v>
                </c:pt>
                <c:pt idx="5">
                  <c:v>660</c:v>
                </c:pt>
                <c:pt idx="6">
                  <c:v>1060</c:v>
                </c:pt>
                <c:pt idx="7">
                  <c:v>1831.99</c:v>
                </c:pt>
                <c:pt idx="8">
                  <c:v>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A72-493B-A179-9F6AE500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29823"/>
        <c:axId val="564430303"/>
      </c:scatterChart>
      <c:valAx>
        <c:axId val="56442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0303"/>
        <c:crosses val="autoZero"/>
        <c:crossBetween val="midCat"/>
      </c:valAx>
      <c:valAx>
        <c:axId val="5644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Response Time vs Concurrent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79671331810295E-2"/>
          <c:y val="0.17171296296296296"/>
          <c:w val="0.8788563266594142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Response Time (Ramp = 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Data!$F$12:$F$19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23</c:v>
                </c:pt>
                <c:pt idx="3">
                  <c:v>42</c:v>
                </c:pt>
                <c:pt idx="4">
                  <c:v>67</c:v>
                </c:pt>
                <c:pt idx="5">
                  <c:v>161</c:v>
                </c:pt>
                <c:pt idx="6">
                  <c:v>364</c:v>
                </c:pt>
                <c:pt idx="7">
                  <c:v>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2-40C8-9637-CD715A0B1ADA}"/>
            </c:ext>
          </c:extLst>
        </c:ser>
        <c:ser>
          <c:idx val="1"/>
          <c:order val="1"/>
          <c:tx>
            <c:v>Response Time (Ramp = 30)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Data!$F$2:$F$9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24</c:v>
                </c:pt>
                <c:pt idx="3">
                  <c:v>40</c:v>
                </c:pt>
                <c:pt idx="4">
                  <c:v>64</c:v>
                </c:pt>
                <c:pt idx="5">
                  <c:v>164</c:v>
                </c:pt>
                <c:pt idx="6">
                  <c:v>358</c:v>
                </c:pt>
                <c:pt idx="7">
                  <c:v>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2-40C8-9637-CD715A0B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06911"/>
        <c:axId val="586510271"/>
      </c:scatterChart>
      <c:valAx>
        <c:axId val="5865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0271"/>
        <c:crosses val="autoZero"/>
        <c:crossBetween val="midCat"/>
      </c:valAx>
      <c:valAx>
        <c:axId val="5865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0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Percentiles</a:t>
            </a:r>
            <a:r>
              <a:rPr lang="en-CA" baseline="0"/>
              <a:t> </a:t>
            </a:r>
            <a:r>
              <a:rPr lang="en-CA"/>
              <a:t>Response</a:t>
            </a:r>
            <a:r>
              <a:rPr lang="en-CA" baseline="0"/>
              <a:t> Times &amp; Average Response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7686706726766"/>
          <c:y val="0.16909398674765791"/>
          <c:w val="0.84994334981421471"/>
          <c:h val="0.68066478514911632"/>
        </c:manualLayout>
      </c:layout>
      <c:scatterChart>
        <c:scatterStyle val="lineMarker"/>
        <c:varyColors val="0"/>
        <c:ser>
          <c:idx val="2"/>
          <c:order val="0"/>
          <c:tx>
            <c:v>99th Percentile Response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Data!$K$12:$K$20</c:f>
              <c:numCache>
                <c:formatCode>General</c:formatCode>
                <c:ptCount val="9"/>
                <c:pt idx="0">
                  <c:v>15</c:v>
                </c:pt>
                <c:pt idx="1">
                  <c:v>36</c:v>
                </c:pt>
                <c:pt idx="2">
                  <c:v>92</c:v>
                </c:pt>
                <c:pt idx="3">
                  <c:v>181.99</c:v>
                </c:pt>
                <c:pt idx="4">
                  <c:v>288.99</c:v>
                </c:pt>
                <c:pt idx="5">
                  <c:v>660</c:v>
                </c:pt>
                <c:pt idx="6">
                  <c:v>1060</c:v>
                </c:pt>
                <c:pt idx="7">
                  <c:v>1831.99</c:v>
                </c:pt>
                <c:pt idx="8">
                  <c:v>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E-9347-A302-BD26C59CA1E9}"/>
            </c:ext>
          </c:extLst>
        </c:ser>
        <c:ser>
          <c:idx val="1"/>
          <c:order val="1"/>
          <c:tx>
            <c:v>95th Percentile Response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Data!$J$12:$J$19</c:f>
              <c:numCache>
                <c:formatCode>General</c:formatCode>
                <c:ptCount val="8"/>
                <c:pt idx="0">
                  <c:v>13</c:v>
                </c:pt>
                <c:pt idx="1">
                  <c:v>30</c:v>
                </c:pt>
                <c:pt idx="2">
                  <c:v>76</c:v>
                </c:pt>
                <c:pt idx="3">
                  <c:v>150.99</c:v>
                </c:pt>
                <c:pt idx="4">
                  <c:v>235</c:v>
                </c:pt>
                <c:pt idx="5">
                  <c:v>515</c:v>
                </c:pt>
                <c:pt idx="6">
                  <c:v>862</c:v>
                </c:pt>
                <c:pt idx="7">
                  <c:v>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CE-9347-A302-BD26C59CA1E9}"/>
            </c:ext>
          </c:extLst>
        </c:ser>
        <c:ser>
          <c:idx val="3"/>
          <c:order val="2"/>
          <c:tx>
            <c:v>90th Percentile Response Time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Data!$I$12:$I$19</c:f>
              <c:numCache>
                <c:formatCode>General</c:formatCode>
                <c:ptCount val="8"/>
                <c:pt idx="0">
                  <c:v>13</c:v>
                </c:pt>
                <c:pt idx="1">
                  <c:v>27</c:v>
                </c:pt>
                <c:pt idx="2">
                  <c:v>68</c:v>
                </c:pt>
                <c:pt idx="3">
                  <c:v>134</c:v>
                </c:pt>
                <c:pt idx="4">
                  <c:v>205</c:v>
                </c:pt>
                <c:pt idx="5">
                  <c:v>433</c:v>
                </c:pt>
                <c:pt idx="6">
                  <c:v>750</c:v>
                </c:pt>
                <c:pt idx="7">
                  <c:v>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CE-9347-A302-BD26C59CA1E9}"/>
            </c:ext>
          </c:extLst>
        </c:ser>
        <c:ser>
          <c:idx val="0"/>
          <c:order val="3"/>
          <c:tx>
            <c:v>Average Response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Data!$E$12:$E$19</c:f>
              <c:numCache>
                <c:formatCode>General</c:formatCode>
                <c:ptCount val="8"/>
                <c:pt idx="0">
                  <c:v>7.04</c:v>
                </c:pt>
                <c:pt idx="1">
                  <c:v>13.16</c:v>
                </c:pt>
                <c:pt idx="2">
                  <c:v>30.92</c:v>
                </c:pt>
                <c:pt idx="3">
                  <c:v>59.47</c:v>
                </c:pt>
                <c:pt idx="4">
                  <c:v>93.18</c:v>
                </c:pt>
                <c:pt idx="5">
                  <c:v>207.64</c:v>
                </c:pt>
                <c:pt idx="6">
                  <c:v>409.38</c:v>
                </c:pt>
                <c:pt idx="7">
                  <c:v>825.18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E-9347-A302-BD26C59C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29823"/>
        <c:axId val="564430303"/>
      </c:scatterChart>
      <c:valAx>
        <c:axId val="56442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0303"/>
        <c:crosses val="autoZero"/>
        <c:crossBetween val="midCat"/>
      </c:valAx>
      <c:valAx>
        <c:axId val="5644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Transactions</a:t>
            </a:r>
            <a:r>
              <a:rPr lang="en-US" baseline="0"/>
              <a:t> Completed per User vs Concurrent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6845197322694"/>
          <c:y val="9.2789895354179641E-2"/>
          <c:w val="0.84353159802032252"/>
          <c:h val="0.70167765969733831"/>
        </c:manualLayout>
      </c:layout>
      <c:scatterChart>
        <c:scatterStyle val="lineMarker"/>
        <c:varyColors val="0"/>
        <c:ser>
          <c:idx val="0"/>
          <c:order val="0"/>
          <c:tx>
            <c:v>#Transactions (Ramp = 30)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Data!$L$2:$L$9</c:f>
              <c:numCache>
                <c:formatCode>General</c:formatCode>
                <c:ptCount val="8"/>
                <c:pt idx="0">
                  <c:v>26746.799999999999</c:v>
                </c:pt>
                <c:pt idx="1">
                  <c:v>12966.359999999999</c:v>
                </c:pt>
                <c:pt idx="2">
                  <c:v>5446.12</c:v>
                </c:pt>
                <c:pt idx="3">
                  <c:v>3072.72</c:v>
                </c:pt>
                <c:pt idx="4">
                  <c:v>1932.0479999999998</c:v>
                </c:pt>
                <c:pt idx="5">
                  <c:v>878.77800000000002</c:v>
                </c:pt>
                <c:pt idx="6">
                  <c:v>461.82900000000001</c:v>
                </c:pt>
                <c:pt idx="7">
                  <c:v>231.29100000000003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7-814C-94DB-85562E8BED5F}"/>
            </c:ext>
          </c:extLst>
        </c:ser>
        <c:ser>
          <c:idx val="1"/>
          <c:order val="1"/>
          <c:tx>
            <c:v>#Transactions (Ramp = 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Data!$A$12:$A$19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Data!$L$12:$L$19</c:f>
              <c:numCache>
                <c:formatCode>General</c:formatCode>
                <c:ptCount val="8"/>
                <c:pt idx="0">
                  <c:v>25741.199999999997</c:v>
                </c:pt>
                <c:pt idx="1">
                  <c:v>13483.680000000002</c:v>
                </c:pt>
                <c:pt idx="2">
                  <c:v>5824.6800000000012</c:v>
                </c:pt>
                <c:pt idx="3">
                  <c:v>3059.3400000000006</c:v>
                </c:pt>
                <c:pt idx="4">
                  <c:v>1964.6760000000002</c:v>
                </c:pt>
                <c:pt idx="5">
                  <c:v>890.31599999999992</c:v>
                </c:pt>
                <c:pt idx="6">
                  <c:v>460.02</c:v>
                </c:pt>
                <c:pt idx="7">
                  <c:v>231.68849999999998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7-814C-94DB-85562E8B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97120"/>
        <c:axId val="601271792"/>
      </c:scatterChart>
      <c:valAx>
        <c:axId val="6009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71792"/>
        <c:crosses val="autoZero"/>
        <c:crossBetween val="midCat"/>
      </c:valAx>
      <c:valAx>
        <c:axId val="6012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Transactions per User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437990</xdr:colOff>
      <xdr:row>39</xdr:row>
      <xdr:rowOff>136472</xdr:rowOff>
    </xdr:from>
    <xdr:to>
      <xdr:col>13</xdr:col>
      <xdr:colOff>1811831</xdr:colOff>
      <xdr:row>58</xdr:row>
      <xdr:rowOff>101734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EAA4E-97F8-23DD-E8CA-243E34FA7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786411</xdr:colOff>
      <xdr:row>22</xdr:row>
      <xdr:rowOff>62992</xdr:rowOff>
    </xdr:from>
    <xdr:to>
      <xdr:col>13</xdr:col>
      <xdr:colOff>1831761</xdr:colOff>
      <xdr:row>38</xdr:row>
      <xdr:rowOff>106696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047C2-39A2-47DD-0F20-129930FC7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458188</xdr:colOff>
      <xdr:row>26</xdr:row>
      <xdr:rowOff>11834</xdr:rowOff>
    </xdr:from>
    <xdr:to>
      <xdr:col>5</xdr:col>
      <xdr:colOff>1210644</xdr:colOff>
      <xdr:row>48</xdr:row>
      <xdr:rowOff>17920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A48ABE-F8B6-CCB8-7EAD-A308784C3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1104512</xdr:colOff>
      <xdr:row>49</xdr:row>
      <xdr:rowOff>71143</xdr:rowOff>
    </xdr:from>
    <xdr:to>
      <xdr:col>10</xdr:col>
      <xdr:colOff>142876</xdr:colOff>
      <xdr:row>68</xdr:row>
      <xdr:rowOff>42568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940A09-9B5C-14C2-E357-AB7662F0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1201831</xdr:colOff>
      <xdr:row>21</xdr:row>
      <xdr:rowOff>95251</xdr:rowOff>
    </xdr:from>
    <xdr:to>
      <xdr:col>10</xdr:col>
      <xdr:colOff>58797</xdr:colOff>
      <xdr:row>43</xdr:row>
      <xdr:rowOff>94074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AFE5FE-0EE8-092B-F541-D9957530D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1214228</xdr:colOff>
      <xdr:row>71</xdr:row>
      <xdr:rowOff>66035</xdr:rowOff>
    </xdr:from>
    <xdr:to>
      <xdr:col>9</xdr:col>
      <xdr:colOff>959014</xdr:colOff>
      <xdr:row>89</xdr:row>
      <xdr:rowOff>43345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F5836E-E6D3-2F06-04EB-ABBFF9CEA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317216</xdr:colOff>
      <xdr:row>60</xdr:row>
      <xdr:rowOff>119907</xdr:rowOff>
    </xdr:from>
    <xdr:to>
      <xdr:col>13</xdr:col>
      <xdr:colOff>1990041</xdr:colOff>
      <xdr:row>79</xdr:row>
      <xdr:rowOff>24754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E0A7D-EB99-6B4F-BF09-1A4798930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34936</xdr:colOff>
      <xdr:row>30</xdr:row>
      <xdr:rowOff>173984</xdr:rowOff>
    </xdr:from>
    <xdr:to>
      <xdr:col>22</xdr:col>
      <xdr:colOff>639173</xdr:colOff>
      <xdr:row>49</xdr:row>
      <xdr:rowOff>144145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1B846A-3FF4-4593-B7DF-58CCB6EBD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50" zoomScaleNormal="125" workbookViewId="0">
      <selection activeCell="B25" sqref="B25"/>
    </sheetView>
  </sheetViews>
  <sheetFormatPr baseColWidth="10" defaultColWidth="8.83203125" defaultRowHeight="15" x14ac:dyDescent="0.2"/>
  <cols>
    <col min="1" max="1" width="10.83203125" customWidth="1"/>
    <col min="2" max="2" width="13.5" customWidth="1"/>
    <col min="3" max="3" width="9.1640625" customWidth="1"/>
    <col min="4" max="4" width="25.5" customWidth="1"/>
    <col min="5" max="5" width="22.83203125" customWidth="1"/>
    <col min="6" max="6" width="26.6640625" customWidth="1"/>
    <col min="7" max="7" width="24.1640625" customWidth="1"/>
    <col min="8" max="8" width="23.1640625" customWidth="1"/>
    <col min="9" max="9" width="14.33203125" customWidth="1"/>
    <col min="10" max="10" width="14" customWidth="1"/>
    <col min="11" max="12" width="14.33203125" customWidth="1"/>
    <col min="13" max="13" width="50.5" customWidth="1"/>
    <col min="14" max="14" width="38.83203125" customWidth="1"/>
  </cols>
  <sheetData>
    <row r="1" spans="1:14" x14ac:dyDescent="0.2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10</v>
      </c>
      <c r="G1" s="1" t="s">
        <v>4</v>
      </c>
      <c r="H1" s="1" t="s">
        <v>3</v>
      </c>
      <c r="I1" s="1" t="s">
        <v>7</v>
      </c>
      <c r="J1" s="1" t="s">
        <v>8</v>
      </c>
      <c r="K1" s="1" t="s">
        <v>9</v>
      </c>
      <c r="L1" s="1" t="s">
        <v>13</v>
      </c>
      <c r="M1" s="1"/>
      <c r="N1" s="1"/>
    </row>
    <row r="2" spans="1:14" x14ac:dyDescent="0.2">
      <c r="A2">
        <v>1</v>
      </c>
      <c r="B2">
        <v>30</v>
      </c>
      <c r="C2">
        <v>26746</v>
      </c>
      <c r="D2">
        <v>222.89</v>
      </c>
      <c r="E2">
        <v>6.8</v>
      </c>
      <c r="F2">
        <v>6</v>
      </c>
      <c r="G2">
        <v>1</v>
      </c>
      <c r="H2">
        <v>45</v>
      </c>
      <c r="I2">
        <v>12</v>
      </c>
      <c r="J2">
        <v>13</v>
      </c>
      <c r="K2">
        <v>15</v>
      </c>
      <c r="L2">
        <f>(D2*120)/A2</f>
        <v>26746.799999999999</v>
      </c>
    </row>
    <row r="3" spans="1:14" x14ac:dyDescent="0.2">
      <c r="A3">
        <v>10</v>
      </c>
      <c r="B3">
        <v>30</v>
      </c>
      <c r="C3">
        <v>129679</v>
      </c>
      <c r="D3">
        <v>1080.53</v>
      </c>
      <c r="E3">
        <v>12.37</v>
      </c>
      <c r="F3">
        <v>11</v>
      </c>
      <c r="G3">
        <v>1</v>
      </c>
      <c r="H3">
        <v>67</v>
      </c>
      <c r="I3">
        <v>26</v>
      </c>
      <c r="J3">
        <v>29</v>
      </c>
      <c r="K3">
        <v>34</v>
      </c>
      <c r="L3">
        <f t="shared" ref="L3:L20" si="0">(D3*120)/A3</f>
        <v>12966.359999999999</v>
      </c>
    </row>
    <row r="4" spans="1:14" x14ac:dyDescent="0.2">
      <c r="A4">
        <v>30</v>
      </c>
      <c r="B4">
        <v>30</v>
      </c>
      <c r="C4">
        <v>163428</v>
      </c>
      <c r="D4">
        <v>1361.53</v>
      </c>
      <c r="E4">
        <v>29.62</v>
      </c>
      <c r="F4">
        <v>24</v>
      </c>
      <c r="G4">
        <v>1</v>
      </c>
      <c r="H4">
        <v>157</v>
      </c>
      <c r="I4">
        <v>70</v>
      </c>
      <c r="J4">
        <v>79</v>
      </c>
      <c r="K4">
        <v>96</v>
      </c>
      <c r="L4">
        <f t="shared" si="0"/>
        <v>5446.12</v>
      </c>
    </row>
    <row r="5" spans="1:14" x14ac:dyDescent="0.2">
      <c r="A5">
        <v>60</v>
      </c>
      <c r="B5">
        <v>30</v>
      </c>
      <c r="C5">
        <v>184488</v>
      </c>
      <c r="D5">
        <v>1536.36</v>
      </c>
      <c r="E5">
        <v>52.99</v>
      </c>
      <c r="F5">
        <v>40</v>
      </c>
      <c r="G5">
        <v>1</v>
      </c>
      <c r="H5">
        <v>289</v>
      </c>
      <c r="I5">
        <v>129</v>
      </c>
      <c r="J5">
        <v>144</v>
      </c>
      <c r="K5">
        <v>176</v>
      </c>
      <c r="L5">
        <f t="shared" si="0"/>
        <v>3072.72</v>
      </c>
    </row>
    <row r="6" spans="1:14" x14ac:dyDescent="0.2">
      <c r="A6">
        <v>100</v>
      </c>
      <c r="B6">
        <v>30</v>
      </c>
      <c r="C6">
        <v>193362</v>
      </c>
      <c r="D6">
        <v>1610.04</v>
      </c>
      <c r="E6">
        <v>84.75</v>
      </c>
      <c r="F6">
        <v>64</v>
      </c>
      <c r="G6">
        <v>1</v>
      </c>
      <c r="H6">
        <v>531</v>
      </c>
      <c r="I6">
        <v>209</v>
      </c>
      <c r="J6">
        <v>240</v>
      </c>
      <c r="K6">
        <v>293.99</v>
      </c>
      <c r="L6">
        <f t="shared" si="0"/>
        <v>1932.0479999999998</v>
      </c>
    </row>
    <row r="7" spans="1:14" x14ac:dyDescent="0.2">
      <c r="A7">
        <v>200</v>
      </c>
      <c r="B7">
        <v>30</v>
      </c>
      <c r="C7">
        <v>176109</v>
      </c>
      <c r="D7">
        <v>1464.63</v>
      </c>
      <c r="E7">
        <v>188.48</v>
      </c>
      <c r="F7">
        <v>164</v>
      </c>
      <c r="G7">
        <v>1</v>
      </c>
      <c r="H7">
        <v>1304</v>
      </c>
      <c r="I7">
        <v>459</v>
      </c>
      <c r="J7">
        <v>544</v>
      </c>
      <c r="K7">
        <v>709.99</v>
      </c>
      <c r="L7">
        <f t="shared" si="0"/>
        <v>878.77800000000002</v>
      </c>
    </row>
    <row r="8" spans="1:14" x14ac:dyDescent="0.2">
      <c r="A8">
        <v>400</v>
      </c>
      <c r="B8">
        <v>30</v>
      </c>
      <c r="C8">
        <v>185514</v>
      </c>
      <c r="D8">
        <v>1539.43</v>
      </c>
      <c r="E8">
        <v>363.77</v>
      </c>
      <c r="F8">
        <v>358</v>
      </c>
      <c r="G8">
        <v>1</v>
      </c>
      <c r="H8">
        <v>1923</v>
      </c>
      <c r="I8">
        <v>755.9</v>
      </c>
      <c r="J8">
        <v>877</v>
      </c>
      <c r="K8">
        <v>1083</v>
      </c>
      <c r="L8">
        <f t="shared" si="0"/>
        <v>461.82900000000001</v>
      </c>
    </row>
    <row r="9" spans="1:14" x14ac:dyDescent="0.2">
      <c r="A9">
        <v>800</v>
      </c>
      <c r="B9">
        <v>30</v>
      </c>
      <c r="C9">
        <v>186604</v>
      </c>
      <c r="D9">
        <v>1541.94</v>
      </c>
      <c r="E9">
        <v>736.19</v>
      </c>
      <c r="F9">
        <v>736</v>
      </c>
      <c r="G9">
        <v>1</v>
      </c>
      <c r="H9">
        <v>2763</v>
      </c>
      <c r="I9">
        <v>1359</v>
      </c>
      <c r="J9">
        <v>1506.95</v>
      </c>
      <c r="K9">
        <v>1751</v>
      </c>
      <c r="L9">
        <f t="shared" si="0"/>
        <v>231.29100000000003</v>
      </c>
    </row>
    <row r="11" spans="1:14" x14ac:dyDescent="0.2">
      <c r="A11" s="1" t="s">
        <v>0</v>
      </c>
      <c r="B11" s="1" t="s">
        <v>1</v>
      </c>
      <c r="C11" s="1" t="s">
        <v>6</v>
      </c>
      <c r="D11" s="1" t="s">
        <v>5</v>
      </c>
      <c r="E11" s="1" t="s">
        <v>2</v>
      </c>
      <c r="F11" s="1" t="s">
        <v>10</v>
      </c>
      <c r="G11" s="1" t="s">
        <v>4</v>
      </c>
      <c r="H11" s="1" t="s">
        <v>3</v>
      </c>
      <c r="I11" s="1" t="s">
        <v>7</v>
      </c>
      <c r="J11" s="1" t="s">
        <v>8</v>
      </c>
      <c r="K11" s="1" t="s">
        <v>9</v>
      </c>
      <c r="L11" s="1" t="s">
        <v>13</v>
      </c>
      <c r="M11" s="1" t="s">
        <v>11</v>
      </c>
      <c r="N11" s="1" t="s">
        <v>12</v>
      </c>
    </row>
    <row r="12" spans="1:14" x14ac:dyDescent="0.2">
      <c r="A12">
        <v>1</v>
      </c>
      <c r="B12">
        <v>5</v>
      </c>
      <c r="C12">
        <v>25732</v>
      </c>
      <c r="D12">
        <v>214.51</v>
      </c>
      <c r="E12">
        <v>7.04</v>
      </c>
      <c r="F12">
        <v>7</v>
      </c>
      <c r="G12">
        <v>1</v>
      </c>
      <c r="H12">
        <v>35</v>
      </c>
      <c r="I12">
        <v>13</v>
      </c>
      <c r="J12">
        <v>13</v>
      </c>
      <c r="K12">
        <v>15</v>
      </c>
      <c r="L12">
        <f t="shared" si="0"/>
        <v>25741.199999999997</v>
      </c>
      <c r="M12">
        <f>E12-E2</f>
        <v>0.24000000000000021</v>
      </c>
      <c r="N12">
        <f>D12-D2</f>
        <v>-8.3799999999999955</v>
      </c>
    </row>
    <row r="13" spans="1:14" x14ac:dyDescent="0.2">
      <c r="A13">
        <v>10</v>
      </c>
      <c r="B13">
        <v>5</v>
      </c>
      <c r="C13">
        <v>134860</v>
      </c>
      <c r="D13">
        <v>1123.6400000000001</v>
      </c>
      <c r="E13">
        <v>13.16</v>
      </c>
      <c r="F13">
        <v>11</v>
      </c>
      <c r="G13">
        <v>1</v>
      </c>
      <c r="H13">
        <v>69</v>
      </c>
      <c r="I13">
        <v>27</v>
      </c>
      <c r="J13">
        <v>30</v>
      </c>
      <c r="K13">
        <v>36</v>
      </c>
      <c r="L13">
        <f t="shared" si="0"/>
        <v>13483.680000000002</v>
      </c>
      <c r="M13">
        <f t="shared" ref="M13:M19" si="1">E13-E3</f>
        <v>0.79000000000000092</v>
      </c>
      <c r="N13">
        <f t="shared" ref="N13:N19" si="2">D13-D3</f>
        <v>43.110000000000127</v>
      </c>
    </row>
    <row r="14" spans="1:14" x14ac:dyDescent="0.2">
      <c r="A14">
        <v>30</v>
      </c>
      <c r="B14">
        <v>5</v>
      </c>
      <c r="C14">
        <v>174810</v>
      </c>
      <c r="D14">
        <v>1456.17</v>
      </c>
      <c r="E14">
        <v>30.92</v>
      </c>
      <c r="F14">
        <v>23</v>
      </c>
      <c r="G14">
        <v>1</v>
      </c>
      <c r="H14">
        <v>155</v>
      </c>
      <c r="I14">
        <v>68</v>
      </c>
      <c r="J14">
        <v>76</v>
      </c>
      <c r="K14">
        <v>92</v>
      </c>
      <c r="L14">
        <f t="shared" si="0"/>
        <v>5824.6800000000012</v>
      </c>
      <c r="M14">
        <f t="shared" si="1"/>
        <v>1.3000000000000007</v>
      </c>
      <c r="N14">
        <f t="shared" si="2"/>
        <v>94.6400000000001</v>
      </c>
    </row>
    <row r="15" spans="1:14" x14ac:dyDescent="0.2">
      <c r="A15">
        <v>60</v>
      </c>
      <c r="B15">
        <v>5</v>
      </c>
      <c r="C15">
        <v>183684</v>
      </c>
      <c r="D15">
        <v>1529.67</v>
      </c>
      <c r="E15">
        <v>59.47</v>
      </c>
      <c r="F15">
        <v>42</v>
      </c>
      <c r="G15">
        <v>1</v>
      </c>
      <c r="H15">
        <v>305</v>
      </c>
      <c r="I15">
        <v>134</v>
      </c>
      <c r="J15">
        <v>150.99</v>
      </c>
      <c r="K15">
        <v>181.99</v>
      </c>
      <c r="L15">
        <f t="shared" si="0"/>
        <v>3059.3400000000006</v>
      </c>
      <c r="M15">
        <f t="shared" si="1"/>
        <v>6.4799999999999969</v>
      </c>
      <c r="N15">
        <f t="shared" si="2"/>
        <v>-6.6899999999998272</v>
      </c>
    </row>
    <row r="16" spans="1:14" x14ac:dyDescent="0.2">
      <c r="A16">
        <v>100</v>
      </c>
      <c r="B16">
        <v>5</v>
      </c>
      <c r="C16">
        <v>196666</v>
      </c>
      <c r="D16">
        <v>1637.23</v>
      </c>
      <c r="E16">
        <v>93.18</v>
      </c>
      <c r="F16">
        <v>67</v>
      </c>
      <c r="G16">
        <v>1</v>
      </c>
      <c r="H16">
        <v>2642</v>
      </c>
      <c r="I16">
        <v>205</v>
      </c>
      <c r="J16">
        <v>235</v>
      </c>
      <c r="K16">
        <v>288.99</v>
      </c>
      <c r="L16">
        <f t="shared" si="0"/>
        <v>1964.6760000000002</v>
      </c>
      <c r="M16">
        <f t="shared" si="1"/>
        <v>8.4300000000000068</v>
      </c>
      <c r="N16">
        <f t="shared" si="2"/>
        <v>27.190000000000055</v>
      </c>
    </row>
    <row r="17" spans="1:14" x14ac:dyDescent="0.2">
      <c r="A17">
        <v>200</v>
      </c>
      <c r="B17">
        <v>5</v>
      </c>
      <c r="C17">
        <v>178707</v>
      </c>
      <c r="D17">
        <v>1483.86</v>
      </c>
      <c r="E17">
        <v>207.64</v>
      </c>
      <c r="F17">
        <v>161</v>
      </c>
      <c r="G17">
        <v>1</v>
      </c>
      <c r="H17">
        <v>1317</v>
      </c>
      <c r="I17">
        <v>433</v>
      </c>
      <c r="J17">
        <v>515</v>
      </c>
      <c r="K17">
        <v>660</v>
      </c>
      <c r="L17">
        <f t="shared" si="0"/>
        <v>890.31599999999992</v>
      </c>
      <c r="M17">
        <f t="shared" si="1"/>
        <v>19.159999999999997</v>
      </c>
      <c r="N17">
        <f t="shared" si="2"/>
        <v>19.229999999999791</v>
      </c>
    </row>
    <row r="18" spans="1:14" x14ac:dyDescent="0.2">
      <c r="A18">
        <v>400</v>
      </c>
      <c r="B18">
        <v>5</v>
      </c>
      <c r="C18">
        <v>184740</v>
      </c>
      <c r="D18">
        <v>1533.4</v>
      </c>
      <c r="E18">
        <v>409.38</v>
      </c>
      <c r="F18">
        <v>364</v>
      </c>
      <c r="G18">
        <v>2</v>
      </c>
      <c r="H18">
        <v>1804</v>
      </c>
      <c r="I18">
        <v>750</v>
      </c>
      <c r="J18">
        <v>862</v>
      </c>
      <c r="K18">
        <v>1060</v>
      </c>
      <c r="L18">
        <f t="shared" si="0"/>
        <v>460.02</v>
      </c>
      <c r="M18">
        <f t="shared" si="1"/>
        <v>45.610000000000014</v>
      </c>
      <c r="N18">
        <f t="shared" si="2"/>
        <v>-6.0299999999999727</v>
      </c>
    </row>
    <row r="19" spans="1:14" x14ac:dyDescent="0.2">
      <c r="A19">
        <v>800</v>
      </c>
      <c r="B19">
        <v>5</v>
      </c>
      <c r="C19">
        <v>187073</v>
      </c>
      <c r="D19">
        <v>1544.59</v>
      </c>
      <c r="E19">
        <v>825.18</v>
      </c>
      <c r="F19">
        <v>751</v>
      </c>
      <c r="G19">
        <v>2</v>
      </c>
      <c r="H19">
        <v>2655</v>
      </c>
      <c r="I19">
        <v>1399</v>
      </c>
      <c r="J19">
        <v>1556</v>
      </c>
      <c r="K19">
        <v>1831.99</v>
      </c>
      <c r="L19">
        <f t="shared" si="0"/>
        <v>231.68849999999998</v>
      </c>
      <c r="M19">
        <f t="shared" si="1"/>
        <v>88.989999999999895</v>
      </c>
      <c r="N19">
        <f t="shared" si="2"/>
        <v>2.6499999999998636</v>
      </c>
    </row>
    <row r="20" spans="1:14" x14ac:dyDescent="0.2">
      <c r="A20">
        <v>2000</v>
      </c>
      <c r="B20">
        <v>5</v>
      </c>
      <c r="C20">
        <v>186246</v>
      </c>
      <c r="D20">
        <v>1515.54</v>
      </c>
      <c r="E20">
        <v>2091.4299999999998</v>
      </c>
      <c r="F20">
        <v>2015</v>
      </c>
      <c r="G20">
        <v>2</v>
      </c>
      <c r="H20">
        <v>5215</v>
      </c>
      <c r="I20">
        <v>3870</v>
      </c>
      <c r="J20">
        <v>4181.95</v>
      </c>
      <c r="K20">
        <v>4516</v>
      </c>
      <c r="L20">
        <f t="shared" si="0"/>
        <v>90.932400000000001</v>
      </c>
    </row>
  </sheetData>
  <sortState xmlns:xlrd2="http://schemas.microsoft.com/office/spreadsheetml/2017/richdata2" ref="A2:N20">
    <sortCondition descending="1" ref="B2:B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B1C0-2C25-2644-B2AB-9189A78E95EC}">
  <dimension ref="A1:M16"/>
  <sheetViews>
    <sheetView zoomScale="75" workbookViewId="0">
      <selection activeCell="D20" sqref="D20"/>
    </sheetView>
  </sheetViews>
  <sheetFormatPr baseColWidth="10" defaultRowHeight="15" x14ac:dyDescent="0.2"/>
  <cols>
    <col min="1" max="1" width="10.83203125" customWidth="1"/>
    <col min="3" max="3" width="12.83203125" customWidth="1"/>
    <col min="4" max="4" width="20.83203125" customWidth="1"/>
    <col min="5" max="5" width="23" bestFit="1" customWidth="1"/>
    <col min="6" max="6" width="19.5" customWidth="1"/>
    <col min="7" max="7" width="22.6640625" customWidth="1"/>
    <col min="8" max="8" width="20.1640625" customWidth="1"/>
    <col min="9" max="9" width="20" customWidth="1"/>
    <col min="10" max="10" width="13.33203125" customWidth="1"/>
    <col min="11" max="11" width="12.6640625" customWidth="1"/>
    <col min="12" max="12" width="13.5" customWidth="1"/>
    <col min="13" max="13" width="15.83203125" customWidth="1"/>
  </cols>
  <sheetData>
    <row r="1" spans="1:13" x14ac:dyDescent="0.2">
      <c r="A1" s="1" t="s">
        <v>14</v>
      </c>
      <c r="B1" s="1" t="s">
        <v>0</v>
      </c>
      <c r="C1" s="1" t="s">
        <v>1</v>
      </c>
      <c r="D1" s="1" t="s">
        <v>6</v>
      </c>
      <c r="E1" s="1" t="s">
        <v>5</v>
      </c>
      <c r="F1" s="1" t="s">
        <v>2</v>
      </c>
      <c r="G1" s="1" t="s">
        <v>10</v>
      </c>
      <c r="H1" s="1" t="s">
        <v>4</v>
      </c>
      <c r="I1" s="1" t="s">
        <v>3</v>
      </c>
      <c r="J1" s="1" t="s">
        <v>7</v>
      </c>
      <c r="K1" s="1" t="s">
        <v>8</v>
      </c>
      <c r="L1" s="1" t="s">
        <v>9</v>
      </c>
      <c r="M1" s="1" t="s">
        <v>13</v>
      </c>
    </row>
    <row r="2" spans="1:13" x14ac:dyDescent="0.2">
      <c r="A2">
        <v>1</v>
      </c>
      <c r="B2">
        <v>100</v>
      </c>
      <c r="C2">
        <v>5</v>
      </c>
      <c r="D2">
        <f>177921</f>
        <v>177921</v>
      </c>
      <c r="E2">
        <v>1481.68</v>
      </c>
      <c r="F2">
        <v>102.22</v>
      </c>
      <c r="G2">
        <v>72</v>
      </c>
      <c r="H2">
        <v>1</v>
      </c>
      <c r="I2">
        <v>531</v>
      </c>
      <c r="J2">
        <v>231</v>
      </c>
      <c r="K2">
        <v>265</v>
      </c>
      <c r="L2">
        <v>323</v>
      </c>
      <c r="M2">
        <f>D2/B2</f>
        <v>1779.21</v>
      </c>
    </row>
    <row r="3" spans="1:13" x14ac:dyDescent="0.2">
      <c r="A3">
        <v>2</v>
      </c>
      <c r="B3">
        <v>100</v>
      </c>
      <c r="C3">
        <v>5</v>
      </c>
      <c r="D3">
        <v>176684</v>
      </c>
      <c r="E3">
        <v>1470.71</v>
      </c>
      <c r="F3">
        <v>103.79</v>
      </c>
      <c r="G3">
        <v>72</v>
      </c>
      <c r="H3">
        <v>1</v>
      </c>
      <c r="I3">
        <v>588</v>
      </c>
      <c r="J3">
        <v>234</v>
      </c>
      <c r="K3">
        <v>265</v>
      </c>
      <c r="L3">
        <v>322</v>
      </c>
      <c r="M3">
        <f t="shared" ref="M3:M6" si="0">D3/B3</f>
        <v>1766.84</v>
      </c>
    </row>
    <row r="4" spans="1:13" x14ac:dyDescent="0.2">
      <c r="A4">
        <v>3</v>
      </c>
      <c r="B4">
        <v>100</v>
      </c>
      <c r="C4">
        <v>5</v>
      </c>
      <c r="D4">
        <f>179350</f>
        <v>179350</v>
      </c>
      <c r="E4">
        <v>1493.15</v>
      </c>
      <c r="F4">
        <v>102.28</v>
      </c>
      <c r="G4">
        <v>71</v>
      </c>
      <c r="H4">
        <v>1</v>
      </c>
      <c r="I4">
        <v>514</v>
      </c>
      <c r="J4">
        <v>230</v>
      </c>
      <c r="K4">
        <v>260</v>
      </c>
      <c r="L4">
        <v>316</v>
      </c>
      <c r="M4">
        <f t="shared" si="0"/>
        <v>1793.5</v>
      </c>
    </row>
    <row r="5" spans="1:13" x14ac:dyDescent="0.2">
      <c r="A5">
        <v>4</v>
      </c>
      <c r="B5">
        <v>100</v>
      </c>
      <c r="C5">
        <v>5</v>
      </c>
      <c r="D5">
        <v>179781</v>
      </c>
      <c r="E5">
        <v>1496.58</v>
      </c>
      <c r="F5">
        <v>102.02</v>
      </c>
      <c r="G5">
        <v>72</v>
      </c>
      <c r="H5">
        <v>1</v>
      </c>
      <c r="I5">
        <v>549</v>
      </c>
      <c r="J5">
        <v>232</v>
      </c>
      <c r="K5">
        <v>264</v>
      </c>
      <c r="L5">
        <v>321.99</v>
      </c>
      <c r="M5">
        <f t="shared" si="0"/>
        <v>1797.81</v>
      </c>
    </row>
    <row r="6" spans="1:13" x14ac:dyDescent="0.2">
      <c r="A6">
        <v>5</v>
      </c>
      <c r="B6">
        <v>100</v>
      </c>
      <c r="C6">
        <v>5</v>
      </c>
      <c r="D6">
        <v>179090</v>
      </c>
      <c r="E6">
        <v>1490.71</v>
      </c>
      <c r="F6">
        <v>102.37</v>
      </c>
      <c r="G6">
        <v>70</v>
      </c>
      <c r="H6">
        <v>1</v>
      </c>
      <c r="I6">
        <v>511</v>
      </c>
      <c r="J6">
        <v>233</v>
      </c>
      <c r="K6">
        <v>265</v>
      </c>
      <c r="L6">
        <v>323</v>
      </c>
      <c r="M6">
        <f t="shared" si="0"/>
        <v>1790.9</v>
      </c>
    </row>
    <row r="10" spans="1:13" x14ac:dyDescent="0.2">
      <c r="D10" s="1" t="s">
        <v>17</v>
      </c>
      <c r="E10" s="1" t="s">
        <v>5</v>
      </c>
      <c r="F10" s="1" t="s">
        <v>2</v>
      </c>
    </row>
    <row r="11" spans="1:13" x14ac:dyDescent="0.2">
      <c r="D11" t="s">
        <v>16</v>
      </c>
      <c r="E11">
        <f t="shared" ref="E11:M11" si="1">AVERAGE(E2:E6)</f>
        <v>1486.5660000000003</v>
      </c>
      <c r="F11">
        <f t="shared" si="1"/>
        <v>102.53599999999999</v>
      </c>
    </row>
    <row r="12" spans="1:13" x14ac:dyDescent="0.2">
      <c r="D12" t="s">
        <v>15</v>
      </c>
      <c r="E12">
        <f t="shared" ref="E12:M12" si="2">STDEV(E2:E6)</f>
        <v>10.441356712611611</v>
      </c>
      <c r="F12">
        <f t="shared" si="2"/>
        <v>0.71269207937229428</v>
      </c>
    </row>
    <row r="13" spans="1:13" x14ac:dyDescent="0.2">
      <c r="D13" t="s">
        <v>21</v>
      </c>
      <c r="E13">
        <f t="shared" ref="E13:M13" si="3">_xlfn.T.INV.2T(0.05, 4)</f>
        <v>2.7764451051977934</v>
      </c>
      <c r="F13">
        <f t="shared" si="3"/>
        <v>2.7764451051977934</v>
      </c>
    </row>
    <row r="14" spans="1:13" x14ac:dyDescent="0.2">
      <c r="D14" t="s">
        <v>18</v>
      </c>
      <c r="E14">
        <f t="shared" ref="E14:L14" si="4">E13*(E12/SQRT(5))</f>
        <v>12.964656722453043</v>
      </c>
      <c r="F14">
        <f t="shared" si="4"/>
        <v>0.88492409676155726</v>
      </c>
    </row>
    <row r="15" spans="1:13" x14ac:dyDescent="0.2">
      <c r="D15" t="s">
        <v>19</v>
      </c>
      <c r="E15">
        <f t="shared" ref="E15:M15" si="5">E11-E14</f>
        <v>1473.6013432775471</v>
      </c>
      <c r="F15">
        <f t="shared" si="5"/>
        <v>101.65107590323844</v>
      </c>
    </row>
    <row r="16" spans="1:13" x14ac:dyDescent="0.2">
      <c r="D16" t="s">
        <v>20</v>
      </c>
      <c r="E16">
        <f t="shared" ref="E16:L16" si="6">E11+E14</f>
        <v>1499.5306567224534</v>
      </c>
      <c r="F16">
        <f t="shared" si="6"/>
        <v>103.42092409676154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 Huynh</cp:lastModifiedBy>
  <dcterms:created xsi:type="dcterms:W3CDTF">2025-04-23T05:56:38Z</dcterms:created>
  <dcterms:modified xsi:type="dcterms:W3CDTF">2025-04-24T01:22:42Z</dcterms:modified>
</cp:coreProperties>
</file>