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EB59E6A4-FC8C-4530-8E1C-3FFDDF9C70CE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G1688" i="1" a="1"/>
  <c r="G1688" i="1" s="1"/>
  <c r="H1688" i="1" a="1"/>
  <c r="H1688" i="1" s="1"/>
  <c r="K1688" i="1" a="1"/>
  <c r="K1688" i="1" s="1"/>
  <c r="J1688" i="1" a="1"/>
  <c r="J1688" i="1"/>
  <c r="F1688" i="1" a="1"/>
  <c r="F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1948" i="1" a="1"/>
  <c r="K1948" i="1" s="1"/>
  <c r="J1948" i="1" a="1"/>
  <c r="J1948" i="1" s="1"/>
  <c r="H1948" i="1" a="1"/>
  <c r="H1948" i="1" s="1"/>
  <c r="G1948" i="1" a="1"/>
  <c r="G1948" i="1" s="1"/>
  <c r="F1948" i="1" a="1"/>
  <c r="F1948" i="1" s="1"/>
  <c r="I1948" i="1" a="1"/>
  <c r="I1948" i="1" s="1"/>
  <c r="G1947" i="1" a="1"/>
  <c r="G1947" i="1" s="1"/>
  <c r="F1947" i="1" a="1"/>
  <c r="F1947" i="1" s="1"/>
  <c r="K1945" i="1" a="1"/>
  <c r="K1945" i="1" s="1"/>
  <c r="K1946" i="1" a="1"/>
  <c r="K1946" i="1" s="1"/>
  <c r="J1946" i="1" a="1"/>
  <c r="J1946" i="1" s="1"/>
  <c r="F1946" i="1" a="1"/>
  <c r="F1946" i="1" s="1"/>
  <c r="H1946" i="1" a="1"/>
  <c r="H1946" i="1" s="1"/>
  <c r="G1946" i="1" a="1"/>
  <c r="G1946" i="1" s="1"/>
  <c r="J1945" i="1" a="1"/>
  <c r="J1945" i="1" s="1"/>
  <c r="I1945" i="1" a="1"/>
  <c r="I1945" i="1" s="1"/>
  <c r="K1947" i="1" a="1"/>
  <c r="K1947" i="1" s="1"/>
  <c r="J1947" i="1" a="1"/>
  <c r="J1947" i="1" s="1"/>
  <c r="I1946" i="1" a="1"/>
  <c r="I1946" i="1" s="1"/>
  <c r="I1947" i="1" a="1"/>
  <c r="I1947" i="1" s="1"/>
  <c r="H1947" i="1" a="1"/>
  <c r="H1947" i="1" s="1"/>
  <c r="G1942" i="1" a="1"/>
  <c r="G1942" i="1" s="1"/>
  <c r="H1944" i="1" a="1"/>
  <c r="H1944" i="1" s="1"/>
  <c r="G1944" i="1" a="1"/>
  <c r="G1944" i="1" s="1"/>
  <c r="F1944" i="1" a="1"/>
  <c r="F1944" i="1" s="1"/>
  <c r="K1943" i="1" a="1"/>
  <c r="K1943" i="1" s="1"/>
  <c r="I1943" i="1" a="1"/>
  <c r="I1943" i="1" s="1"/>
  <c r="H1943" i="1" a="1"/>
  <c r="H1943" i="1" s="1"/>
  <c r="G1943" i="1" a="1"/>
  <c r="G1943" i="1" s="1"/>
  <c r="I1942" i="1" a="1"/>
  <c r="I1942" i="1" s="1"/>
  <c r="H1945" i="1" a="1"/>
  <c r="H1945" i="1" s="1"/>
  <c r="G1945" i="1" a="1"/>
  <c r="G1945" i="1"/>
  <c r="K1944" i="1" a="1"/>
  <c r="K1944" i="1" s="1"/>
  <c r="F1945" i="1" a="1"/>
  <c r="F1945" i="1" s="1"/>
  <c r="J1944" i="1" a="1"/>
  <c r="J1944" i="1" s="1"/>
  <c r="I1944" i="1" a="1"/>
  <c r="I1944" i="1" s="1"/>
  <c r="J1943" i="1" a="1"/>
  <c r="J1943" i="1" s="1"/>
  <c r="K1942" i="1" a="1"/>
  <c r="K1942" i="1" s="1"/>
  <c r="H1942" i="1" a="1"/>
  <c r="H1942" i="1" s="1"/>
  <c r="F1943" i="1" a="1"/>
  <c r="F1943" i="1" s="1"/>
  <c r="F1942" i="1" a="1"/>
  <c r="F1942" i="1" s="1"/>
  <c r="J1942" i="1" a="1"/>
  <c r="J1942" i="1" s="1"/>
  <c r="G1941" i="1" a="1"/>
  <c r="G1941" i="1" s="1"/>
  <c r="F1941" i="1" a="1"/>
  <c r="F1941" i="1" s="1"/>
  <c r="F1910" i="1" a="1"/>
  <c r="F1910" i="1" s="1"/>
  <c r="J1909" i="1" a="1"/>
  <c r="J1909" i="1" s="1"/>
  <c r="I1909" i="1" a="1"/>
  <c r="I1909" i="1" s="1"/>
  <c r="J1911" i="1" a="1"/>
  <c r="J1911" i="1" s="1"/>
  <c r="K1909" i="1" a="1"/>
  <c r="K1909" i="1" s="1"/>
  <c r="G1909" i="1" a="1"/>
  <c r="G1909" i="1" s="1"/>
  <c r="I1911" i="1" a="1"/>
  <c r="I1911" i="1" s="1"/>
  <c r="H1910" i="1" a="1"/>
  <c r="H1910" i="1" s="1"/>
  <c r="H1909" i="1" a="1"/>
  <c r="H1909" i="1" s="1"/>
  <c r="F1911" i="1" a="1"/>
  <c r="F1911" i="1" s="1"/>
  <c r="G1910" i="1" a="1"/>
  <c r="G1910" i="1" s="1"/>
  <c r="J1910" i="1" a="1"/>
  <c r="J1910" i="1" s="1"/>
  <c r="I1910" i="1" a="1"/>
  <c r="I1910" i="1" s="1"/>
  <c r="H1911" i="1" a="1"/>
  <c r="H1911" i="1" s="1"/>
  <c r="G1911" i="1" a="1"/>
  <c r="G1911" i="1" s="1"/>
  <c r="K1910" i="1" a="1"/>
  <c r="K1910" i="1" s="1"/>
  <c r="K1941" i="1" a="1"/>
  <c r="K1941" i="1" s="1"/>
  <c r="J1941" i="1" a="1"/>
  <c r="J1941" i="1" s="1"/>
  <c r="I1941" i="1" a="1"/>
  <c r="I1941" i="1" s="1"/>
  <c r="H1941" i="1" a="1"/>
  <c r="H1941" i="1" s="1"/>
  <c r="I1348" i="1" a="1"/>
  <c r="I1348" i="1" s="1"/>
  <c r="G1348" i="1" a="1"/>
  <c r="G1348" i="1" s="1"/>
  <c r="J1347" i="1" a="1"/>
  <c r="J1347" i="1" s="1"/>
  <c r="F1347" i="1" a="1"/>
  <c r="F1347" i="1" s="1"/>
  <c r="I1346" i="1" a="1"/>
  <c r="I1346" i="1" s="1"/>
  <c r="H1346" i="1" a="1"/>
  <c r="H1346" i="1" s="1"/>
  <c r="G1345" i="1" a="1"/>
  <c r="G1345" i="1" s="1"/>
  <c r="I1337" i="1" a="1"/>
  <c r="I1337" i="1" s="1"/>
  <c r="F1344" i="1" a="1"/>
  <c r="F1344" i="1" s="1"/>
  <c r="F1337" i="1" a="1"/>
  <c r="F1337" i="1" s="1"/>
  <c r="F1345" i="1" a="1"/>
  <c r="F1345" i="1" s="1"/>
  <c r="J1336" i="1" a="1"/>
  <c r="J1336" i="1" s="1"/>
  <c r="J1337" i="1" a="1"/>
  <c r="J1337" i="1" s="1"/>
  <c r="K1345" i="1" a="1"/>
  <c r="K1345" i="1" s="1"/>
  <c r="I1336" i="1" a="1"/>
  <c r="I1336" i="1" s="1"/>
  <c r="F1348" i="1" a="1"/>
  <c r="F1348" i="1" s="1"/>
  <c r="K1347" i="1" a="1"/>
  <c r="K1347" i="1" s="1"/>
  <c r="I1347" i="1" a="1"/>
  <c r="I1347" i="1" s="1"/>
  <c r="H1345" i="1" a="1"/>
  <c r="H1345" i="1" s="1"/>
  <c r="G1347" i="1" a="1"/>
  <c r="G1347" i="1" s="1"/>
  <c r="H1344" i="1" a="1"/>
  <c r="H1344" i="1" s="1"/>
  <c r="F1346" i="1" a="1"/>
  <c r="F1346" i="1" s="1"/>
  <c r="H1336" i="1" a="1"/>
  <c r="H1336" i="1" s="1"/>
  <c r="K1336" i="1" a="1"/>
  <c r="K1336" i="1" s="1"/>
  <c r="J1346" i="1" a="1"/>
  <c r="J1346" i="1" s="1"/>
  <c r="G1346" i="1" a="1"/>
  <c r="G1346" i="1" s="1"/>
  <c r="K1338" i="1" a="1"/>
  <c r="K1338" i="1" s="1"/>
  <c r="I1344" i="1" a="1"/>
  <c r="I1344" i="1" s="1"/>
  <c r="K1337" i="1" a="1"/>
  <c r="K1337" i="1" s="1"/>
  <c r="K1344" i="1" a="1"/>
  <c r="K1344" i="1" s="1"/>
  <c r="H1338" i="1" a="1"/>
  <c r="H1338" i="1" s="1"/>
  <c r="H1347" i="1" a="1"/>
  <c r="H1347" i="1" s="1"/>
  <c r="K1346" i="1" a="1"/>
  <c r="K1346" i="1" s="1"/>
  <c r="F1338" i="1" a="1"/>
  <c r="F1338" i="1" s="1"/>
  <c r="I1345" i="1" a="1"/>
  <c r="I1345" i="1" s="1"/>
  <c r="H1337" i="1" a="1"/>
  <c r="H1337" i="1" s="1"/>
  <c r="J1345" i="1" a="1"/>
  <c r="J1345" i="1" s="1"/>
  <c r="G1344" i="1" a="1"/>
  <c r="G1344" i="1" s="1"/>
  <c r="J1338" i="1" a="1"/>
  <c r="J1338" i="1" s="1"/>
  <c r="G1337" i="1" a="1"/>
  <c r="G1337" i="1" s="1"/>
  <c r="I1338" i="1" a="1"/>
  <c r="I1338" i="1" s="1"/>
  <c r="J1348" i="1" a="1"/>
  <c r="J1348" i="1" s="1"/>
  <c r="H1348" i="1" a="1"/>
  <c r="H1348" i="1" s="1"/>
  <c r="J1344" i="1" a="1"/>
  <c r="J1344" i="1" s="1"/>
  <c r="G1338" i="1" a="1"/>
  <c r="G1338" i="1" s="1"/>
  <c r="J1335" i="1" a="1"/>
  <c r="J1335" i="1" s="1"/>
  <c r="K1334" i="1" a="1"/>
  <c r="K1334" i="1" s="1"/>
  <c r="G1333" i="1" a="1"/>
  <c r="G1333" i="1" s="1"/>
  <c r="H1333" i="1" a="1"/>
  <c r="H1333" i="1" s="1"/>
  <c r="F1333" i="1" a="1"/>
  <c r="F1333" i="1" s="1"/>
  <c r="K1332" i="1" a="1"/>
  <c r="K1332" i="1" s="1"/>
  <c r="I1332" i="1" a="1"/>
  <c r="I1332" i="1" s="1"/>
  <c r="F1331" i="1" a="1"/>
  <c r="F1331" i="1" s="1"/>
  <c r="G1330" i="1" a="1"/>
  <c r="G1330" i="1" s="1"/>
  <c r="F1323" i="1" a="1"/>
  <c r="F1323" i="1" s="1"/>
  <c r="J1324" i="1" a="1"/>
  <c r="J1324" i="1" s="1"/>
  <c r="J1323" i="1" a="1"/>
  <c r="J1323" i="1" s="1"/>
  <c r="G1323" i="1" a="1"/>
  <c r="G1323" i="1" s="1"/>
  <c r="I1323" i="1" a="1"/>
  <c r="I1323" i="1" s="1"/>
  <c r="F1330" i="1" a="1"/>
  <c r="F1330" i="1" s="1"/>
  <c r="G1336" i="1" a="1"/>
  <c r="G1336" i="1" s="1"/>
  <c r="F1336" i="1" a="1"/>
  <c r="F1336" i="1" s="1"/>
  <c r="I1333" i="1" a="1"/>
  <c r="I1333" i="1" s="1"/>
  <c r="I1324" i="1" a="1"/>
  <c r="I1324" i="1" s="1"/>
  <c r="K1335" i="1" a="1"/>
  <c r="K1335" i="1" s="1"/>
  <c r="H1332" i="1" a="1"/>
  <c r="H1332" i="1" s="1"/>
  <c r="H1330" i="1" a="1"/>
  <c r="H1330" i="1" s="1"/>
  <c r="G1324" i="1" a="1"/>
  <c r="G1324" i="1" s="1"/>
  <c r="H1323" i="1" a="1"/>
  <c r="H1323" i="1" s="1"/>
  <c r="F1335" i="1" a="1"/>
  <c r="F1335" i="1" s="1"/>
  <c r="F1332" i="1" a="1"/>
  <c r="F1332" i="1" s="1"/>
  <c r="H1324" i="1" a="1"/>
  <c r="H1324" i="1" s="1"/>
  <c r="H1331" i="1" a="1"/>
  <c r="H1331" i="1" s="1"/>
  <c r="K1322" i="1" a="1"/>
  <c r="K1322" i="1" s="1"/>
  <c r="J1331" i="1" a="1"/>
  <c r="J1331" i="1" s="1"/>
  <c r="G1335" i="1" a="1"/>
  <c r="G1335" i="1" s="1"/>
  <c r="K1330" i="1" a="1"/>
  <c r="K1330" i="1" s="1"/>
  <c r="J1334" i="1" a="1"/>
  <c r="J1334" i="1" s="1"/>
  <c r="G1334" i="1" a="1"/>
  <c r="G1334" i="1" s="1"/>
  <c r="F1334" i="1" a="1"/>
  <c r="F1334" i="1" s="1"/>
  <c r="I1334" i="1" a="1"/>
  <c r="I1334" i="1" s="1"/>
  <c r="H1334" i="1" a="1"/>
  <c r="H1334" i="1" s="1"/>
  <c r="K1333" i="1" a="1"/>
  <c r="K1333" i="1" s="1"/>
  <c r="J1332" i="1" a="1"/>
  <c r="J1332" i="1" s="1"/>
  <c r="G1332" i="1" a="1"/>
  <c r="G1332" i="1" s="1"/>
  <c r="K1331" i="1" a="1"/>
  <c r="K1331" i="1" s="1"/>
  <c r="K1324" i="1" a="1"/>
  <c r="K1324" i="1" s="1"/>
  <c r="G1331" i="1" a="1"/>
  <c r="G1331" i="1" s="1"/>
  <c r="I1330" i="1" a="1"/>
  <c r="I1330" i="1" s="1"/>
  <c r="I1331" i="1" a="1"/>
  <c r="I1331" i="1" s="1"/>
  <c r="I1335" i="1" a="1"/>
  <c r="I1335" i="1" s="1"/>
  <c r="H1335" i="1" a="1"/>
  <c r="H1335" i="1" s="1"/>
  <c r="F1324" i="1" a="1"/>
  <c r="F1324" i="1" s="1"/>
  <c r="J1330" i="1" a="1"/>
  <c r="J1330" i="1" s="1"/>
  <c r="K1323" i="1" a="1"/>
  <c r="K1323" i="1" s="1"/>
  <c r="J1333" i="1" a="1"/>
  <c r="J1333" i="1" s="1"/>
  <c r="I1319" i="1" a="1"/>
  <c r="I1319" i="1" s="1"/>
  <c r="J1322" i="1" a="1"/>
  <c r="J1322" i="1" s="1"/>
  <c r="I1316" i="1" a="1"/>
  <c r="I1316" i="1" s="1"/>
  <c r="K1316" i="1" a="1"/>
  <c r="K1316" i="1" s="1"/>
  <c r="I1322" i="1" a="1"/>
  <c r="I1322" i="1" s="1"/>
  <c r="K1321" i="1" a="1"/>
  <c r="K1321" i="1" s="1"/>
  <c r="H1322" i="1" a="1"/>
  <c r="H1322" i="1" s="1"/>
  <c r="K1319" i="1" a="1"/>
  <c r="K1319" i="1" s="1"/>
  <c r="H1316" i="1" a="1"/>
  <c r="H1316" i="1" s="1"/>
  <c r="I1318" i="1" a="1"/>
  <c r="I1318" i="1" s="1"/>
  <c r="F1315" i="1" a="1"/>
  <c r="F1315" i="1" s="1"/>
  <c r="F1317" i="1" a="1"/>
  <c r="F1317" i="1" s="1"/>
  <c r="H1315" i="1" a="1"/>
  <c r="H1315" i="1" s="1"/>
  <c r="J1321" i="1" a="1"/>
  <c r="J1321" i="1" s="1"/>
  <c r="H1319" i="1" a="1"/>
  <c r="H1319" i="1" s="1"/>
  <c r="G1315" i="1" a="1"/>
  <c r="G1315" i="1" s="1"/>
  <c r="G1322" i="1" a="1"/>
  <c r="G1322" i="1" s="1"/>
  <c r="F1322" i="1" a="1"/>
  <c r="F1322" i="1" s="1"/>
  <c r="F1316" i="1" a="1"/>
  <c r="F1316" i="1" s="1"/>
  <c r="F1321" i="1" a="1"/>
  <c r="F1321" i="1" s="1"/>
  <c r="K1318" i="1" a="1"/>
  <c r="K1318" i="1" s="1"/>
  <c r="H1318" i="1" a="1"/>
  <c r="H1318" i="1" s="1"/>
  <c r="I1315" i="1" a="1"/>
  <c r="I1315" i="1" s="1"/>
  <c r="G1321" i="1" a="1"/>
  <c r="G1321" i="1" s="1"/>
  <c r="G1319" i="1" a="1"/>
  <c r="G1319" i="1" s="1"/>
  <c r="G1318" i="1" a="1"/>
  <c r="G1318" i="1" s="1"/>
  <c r="H1317" i="1" a="1"/>
  <c r="H1317" i="1" s="1"/>
  <c r="G1317" i="1" a="1"/>
  <c r="G1317" i="1" s="1"/>
  <c r="I1321" i="1" a="1"/>
  <c r="I1321" i="1" s="1"/>
  <c r="F1319" i="1" a="1"/>
  <c r="F1319" i="1" s="1"/>
  <c r="J1318" i="1" a="1"/>
  <c r="J1318" i="1" s="1"/>
  <c r="K1317" i="1" a="1"/>
  <c r="K1317" i="1" s="1"/>
  <c r="J1317" i="1" a="1"/>
  <c r="J1317" i="1" s="1"/>
  <c r="I1317" i="1" a="1"/>
  <c r="I1317" i="1" s="1"/>
  <c r="G1316" i="1" a="1"/>
  <c r="G1316" i="1" s="1"/>
  <c r="J1316" i="1" a="1"/>
  <c r="J1316" i="1" s="1"/>
  <c r="K1261" i="1" a="1"/>
  <c r="K1261" i="1" s="1"/>
  <c r="J1315" i="1" a="1"/>
  <c r="J1315" i="1" s="1"/>
  <c r="K1315" i="1" a="1"/>
  <c r="K1315" i="1" s="1"/>
  <c r="J1319" i="1" a="1"/>
  <c r="J1319" i="1" s="1"/>
  <c r="H1321" i="1" a="1"/>
  <c r="H1321" i="1" s="1"/>
  <c r="F1318" i="1" a="1"/>
  <c r="F1318" i="1" s="1"/>
  <c r="I1255" i="1" a="1"/>
  <c r="I1255" i="1" s="1"/>
  <c r="K1253" i="1" a="1"/>
  <c r="K1253" i="1" s="1"/>
  <c r="J1253" i="1" a="1"/>
  <c r="J1253" i="1" s="1"/>
  <c r="J1260" i="1" a="1"/>
  <c r="J1260" i="1" s="1"/>
  <c r="F1259" i="1" a="1"/>
  <c r="F1259" i="1" s="1"/>
  <c r="H1258" i="1" a="1"/>
  <c r="H1258" i="1" s="1"/>
  <c r="G1257" i="1" a="1"/>
  <c r="G1257" i="1" s="1"/>
  <c r="K1256" i="1" a="1"/>
  <c r="K1256" i="1" s="1"/>
  <c r="G1251" i="1" a="1"/>
  <c r="G1251" i="1" s="1"/>
  <c r="J1257" i="1" a="1"/>
  <c r="J1257" i="1" s="1"/>
  <c r="K1259" i="1" a="1"/>
  <c r="K1259" i="1" s="1"/>
  <c r="F1257" i="1" a="1"/>
  <c r="F1257" i="1" s="1"/>
  <c r="I1260" i="1" a="1"/>
  <c r="I1260" i="1" s="1"/>
  <c r="I1257" i="1" a="1"/>
  <c r="I1257" i="1" s="1"/>
  <c r="F1256" i="1" a="1"/>
  <c r="F1256" i="1" s="1"/>
  <c r="G1253" i="1" a="1"/>
  <c r="G1253" i="1" s="1"/>
  <c r="H1254" i="1" a="1"/>
  <c r="H1254" i="1" s="1"/>
  <c r="G1256" i="1" a="1"/>
  <c r="G1256" i="1" s="1"/>
  <c r="F1255" i="1" a="1"/>
  <c r="F1255" i="1" s="1"/>
  <c r="I1253" i="1" a="1"/>
  <c r="I1253" i="1" s="1"/>
  <c r="G1258" i="1" a="1"/>
  <c r="G1258" i="1" s="1"/>
  <c r="F1254" i="1" a="1"/>
  <c r="F1254" i="1" s="1"/>
  <c r="F1261" i="1" a="1"/>
  <c r="F1261" i="1" s="1"/>
  <c r="K1260" i="1" a="1"/>
  <c r="K1260" i="1" s="1"/>
  <c r="G1255" i="1" a="1"/>
  <c r="G1255" i="1" s="1"/>
  <c r="F1253" i="1" a="1"/>
  <c r="F1253" i="1" s="1"/>
  <c r="I1252" i="1" a="1"/>
  <c r="I1252" i="1" s="1"/>
  <c r="H1260" i="1" a="1"/>
  <c r="H1260" i="1" s="1"/>
  <c r="H1251" i="1" a="1"/>
  <c r="H1251" i="1" s="1"/>
  <c r="G1252" i="1" a="1"/>
  <c r="G1252" i="1" s="1"/>
  <c r="K1252" i="1" a="1"/>
  <c r="K1252" i="1" s="1"/>
  <c r="J1256" i="1" a="1"/>
  <c r="J1256" i="1" s="1"/>
  <c r="I1258" i="1" a="1"/>
  <c r="I1258" i="1" s="1"/>
  <c r="J1259" i="1" a="1"/>
  <c r="J1259" i="1" s="1"/>
  <c r="H1259" i="1" a="1"/>
  <c r="H1259" i="1" s="1"/>
  <c r="K1258" i="1" a="1"/>
  <c r="K1258" i="1" s="1"/>
  <c r="F1252" i="1" a="1"/>
  <c r="F1252" i="1" s="1"/>
  <c r="I1259" i="1" a="1"/>
  <c r="I1259" i="1" s="1"/>
  <c r="G1259" i="1" a="1"/>
  <c r="G1259" i="1" s="1"/>
  <c r="H1255" i="1" a="1"/>
  <c r="H1255" i="1" s="1"/>
  <c r="K1255" i="1" a="1"/>
  <c r="K1255" i="1" s="1"/>
  <c r="J1261" i="1" a="1"/>
  <c r="J1261" i="1" s="1"/>
  <c r="H1257" i="1" a="1"/>
  <c r="H1257" i="1" s="1"/>
  <c r="K1254" i="1" a="1"/>
  <c r="K1254" i="1" s="1"/>
  <c r="I1254" i="1" a="1"/>
  <c r="I1254" i="1" s="1"/>
  <c r="I1261" i="1" a="1"/>
  <c r="I1261" i="1" s="1"/>
  <c r="K1257" i="1" a="1"/>
  <c r="K1257" i="1" s="1"/>
  <c r="I1251" i="1" a="1"/>
  <c r="I1251" i="1" s="1"/>
  <c r="H1261" i="1" a="1"/>
  <c r="H1261" i="1" s="1"/>
  <c r="J1255" i="1" a="1"/>
  <c r="J1255" i="1" s="1"/>
  <c r="H1252" i="1" a="1"/>
  <c r="H1252" i="1" s="1"/>
  <c r="G1261" i="1" a="1"/>
  <c r="G1261" i="1" s="1"/>
  <c r="G1260" i="1" a="1"/>
  <c r="G1260" i="1" s="1"/>
  <c r="F1260" i="1" a="1"/>
  <c r="F1260" i="1" s="1"/>
  <c r="K1251" i="1" a="1"/>
  <c r="K1251" i="1" s="1"/>
  <c r="F1258" i="1" a="1"/>
  <c r="F1258" i="1" s="1"/>
  <c r="H1253" i="1" a="1"/>
  <c r="H1253" i="1" s="1"/>
  <c r="J1258" i="1" a="1"/>
  <c r="J1258" i="1" s="1"/>
  <c r="J1252" i="1" a="1"/>
  <c r="J1252" i="1" s="1"/>
  <c r="J1251" i="1" a="1"/>
  <c r="J1251" i="1" s="1"/>
  <c r="G1254" i="1" a="1"/>
  <c r="G1254" i="1" s="1"/>
  <c r="J1254" i="1" a="1"/>
  <c r="J1254" i="1" s="1"/>
  <c r="I1256" i="1" a="1"/>
  <c r="I1256" i="1" s="1"/>
  <c r="H1256" i="1" a="1"/>
  <c r="H1256" i="1" s="1"/>
  <c r="F1244" i="1" a="1"/>
  <c r="F1244" i="1" s="1"/>
  <c r="J1242" i="1" a="1"/>
  <c r="J1242" i="1" s="1"/>
  <c r="K1250" i="1" a="1"/>
  <c r="K1250" i="1" s="1"/>
  <c r="I1250" i="1" a="1"/>
  <c r="I1250" i="1" s="1"/>
  <c r="G1241" i="1" a="1"/>
  <c r="G1241" i="1" s="1"/>
  <c r="H1245" i="1" a="1"/>
  <c r="H1245" i="1" s="1"/>
  <c r="H1244" i="1" a="1"/>
  <c r="H1244" i="1" s="1"/>
  <c r="F1243" i="1" a="1"/>
  <c r="F1243" i="1" s="1"/>
  <c r="H1250" i="1" a="1"/>
  <c r="H1250" i="1" s="1"/>
  <c r="F1242" i="1" a="1"/>
  <c r="F1242" i="1" s="1"/>
  <c r="I1240" i="1" a="1"/>
  <c r="I1240" i="1" s="1"/>
  <c r="J1244" i="1" a="1"/>
  <c r="J1244" i="1" s="1"/>
  <c r="H1243" i="1" a="1"/>
  <c r="H1243" i="1" s="1"/>
  <c r="J1246" i="1" a="1"/>
  <c r="J1246" i="1" s="1"/>
  <c r="G1250" i="1" a="1"/>
  <c r="G1250" i="1" s="1"/>
  <c r="F1248" i="1" a="1"/>
  <c r="F1248" i="1" s="1"/>
  <c r="K1247" i="1" a="1"/>
  <c r="K1247" i="1" s="1"/>
  <c r="I1241" i="1" a="1"/>
  <c r="I1241" i="1" s="1"/>
  <c r="K1242" i="1" a="1"/>
  <c r="K1242" i="1" s="1"/>
  <c r="G1244" i="1" a="1"/>
  <c r="G1244" i="1" s="1"/>
  <c r="G1245" i="1" a="1"/>
  <c r="G1245" i="1" s="1"/>
  <c r="G1247" i="1" a="1"/>
  <c r="G1247" i="1" s="1"/>
  <c r="H1242" i="1" a="1"/>
  <c r="H1242" i="1" s="1"/>
  <c r="K1249" i="1" a="1"/>
  <c r="K1249" i="1" s="1"/>
  <c r="J1249" i="1" a="1"/>
  <c r="J1249" i="1" s="1"/>
  <c r="K1245" i="1" a="1"/>
  <c r="K1245" i="1" s="1"/>
  <c r="I1242" i="1" a="1"/>
  <c r="I1242" i="1" s="1"/>
  <c r="J1248" i="1" a="1"/>
  <c r="J1248" i="1" s="1"/>
  <c r="F1246" i="1" a="1"/>
  <c r="F1246" i="1" s="1"/>
  <c r="H1248" i="1" a="1"/>
  <c r="H1248" i="1" s="1"/>
  <c r="F1247" i="1" a="1"/>
  <c r="F1247" i="1" s="1"/>
  <c r="I1248" i="1" a="1"/>
  <c r="I1248" i="1" s="1"/>
  <c r="I1245" i="1" a="1"/>
  <c r="I1245" i="1" s="1"/>
  <c r="I1247" i="1" a="1"/>
  <c r="I1247" i="1" s="1"/>
  <c r="K1240" i="1" a="1"/>
  <c r="K1240" i="1" s="1"/>
  <c r="G1248" i="1" a="1"/>
  <c r="G1248" i="1" s="1"/>
  <c r="J1241" i="1" a="1"/>
  <c r="J1241" i="1" s="1"/>
  <c r="K1246" i="1" a="1"/>
  <c r="K1246" i="1" s="1"/>
  <c r="K1244" i="1" a="1"/>
  <c r="K1244" i="1" s="1"/>
  <c r="H1241" i="1" a="1"/>
  <c r="H1241" i="1" s="1"/>
  <c r="J1240" i="1" a="1"/>
  <c r="J1240" i="1" s="1"/>
  <c r="F1250" i="1" a="1"/>
  <c r="F1250" i="1" s="1"/>
  <c r="I1249" i="1" a="1"/>
  <c r="I1249" i="1" s="1"/>
  <c r="G1249" i="1" a="1"/>
  <c r="G1249" i="1" s="1"/>
  <c r="H1249" i="1" a="1"/>
  <c r="H1249" i="1" s="1"/>
  <c r="F1249" i="1" a="1"/>
  <c r="F1249" i="1" s="1"/>
  <c r="G1242" i="1" a="1"/>
  <c r="G1242" i="1" s="1"/>
  <c r="G1246" i="1" a="1"/>
  <c r="G1246" i="1" s="1"/>
  <c r="J1247" i="1" a="1"/>
  <c r="J1247" i="1" s="1"/>
  <c r="J1243" i="1" a="1"/>
  <c r="J1243" i="1" s="1"/>
  <c r="H1247" i="1" a="1"/>
  <c r="H1247" i="1" s="1"/>
  <c r="F1241" i="1" a="1"/>
  <c r="F1241" i="1" s="1"/>
  <c r="I1246" i="1" a="1"/>
  <c r="I1246" i="1" s="1"/>
  <c r="K1241" i="1" a="1"/>
  <c r="K1241" i="1" s="1"/>
  <c r="I1243" i="1" a="1"/>
  <c r="I1243" i="1" s="1"/>
  <c r="F1245" i="1" a="1"/>
  <c r="F1245" i="1" s="1"/>
  <c r="K1243" i="1" a="1"/>
  <c r="K1243" i="1" s="1"/>
  <c r="J1250" i="1" a="1"/>
  <c r="J1250" i="1" s="1"/>
  <c r="H1246" i="1" a="1"/>
  <c r="H1246" i="1" s="1"/>
  <c r="J1245" i="1" a="1"/>
  <c r="J1245" i="1" s="1"/>
  <c r="K1248" i="1" a="1"/>
  <c r="K1248" i="1" s="1"/>
  <c r="F1251" i="1" a="1"/>
  <c r="F1251" i="1" s="1"/>
  <c r="I1244" i="1" a="1"/>
  <c r="I1244" i="1" s="1"/>
  <c r="G1243" i="1" a="1"/>
  <c r="G1243" i="1" s="1"/>
  <c r="G1240" i="1" a="1"/>
  <c r="G1240" i="1" s="1"/>
  <c r="F1238" i="1" a="1"/>
  <c r="F1238" i="1" s="1"/>
  <c r="F1235" i="1" a="1"/>
  <c r="F1235" i="1" s="1"/>
  <c r="H1236" i="1" a="1"/>
  <c r="H1236" i="1" s="1"/>
  <c r="F1240" i="1" a="1"/>
  <c r="F1240" i="1" s="1"/>
  <c r="J1232" i="1" a="1"/>
  <c r="J1232" i="1" s="1"/>
  <c r="K1239" i="1" a="1"/>
  <c r="K1239" i="1" s="1"/>
  <c r="J1239" i="1" a="1"/>
  <c r="J1239" i="1" s="1"/>
  <c r="I1239" i="1" a="1"/>
  <c r="I1239" i="1" s="1"/>
  <c r="H1239" i="1" a="1"/>
  <c r="H1239" i="1" s="1"/>
  <c r="G1239" i="1" a="1"/>
  <c r="G1239" i="1" s="1"/>
  <c r="G1232" i="1" a="1"/>
  <c r="G1232" i="1" s="1"/>
  <c r="I1236" i="1" a="1"/>
  <c r="I1236" i="1" s="1"/>
  <c r="G1230" i="1" a="1"/>
  <c r="G1230" i="1" s="1"/>
  <c r="F1239" i="1" a="1"/>
  <c r="F1239" i="1" s="1"/>
  <c r="H1237" i="1" a="1"/>
  <c r="H1237" i="1" s="1"/>
  <c r="G1237" i="1" a="1"/>
  <c r="G1237" i="1" s="1"/>
  <c r="K1236" i="1" a="1"/>
  <c r="K1236" i="1" s="1"/>
  <c r="G1236" i="1" a="1"/>
  <c r="G1236" i="1"/>
  <c r="F1232" i="1" a="1"/>
  <c r="F1232" i="1"/>
  <c r="I1232" i="1" a="1"/>
  <c r="I1232" i="1"/>
  <c r="J1235" i="1" a="1"/>
  <c r="J1235" i="1" s="1"/>
  <c r="F1236" i="1" a="1"/>
  <c r="F1236" i="1" s="1"/>
  <c r="K1234" i="1" a="1"/>
  <c r="K1234" i="1" s="1"/>
  <c r="F1234" i="1" a="1"/>
  <c r="F1234" i="1" s="1"/>
  <c r="H1233" i="1" a="1"/>
  <c r="H1233" i="1" s="1"/>
  <c r="F1233" i="1" a="1"/>
  <c r="F1233" i="1" s="1"/>
  <c r="K1238" i="1" a="1"/>
  <c r="K1238" i="1" s="1"/>
  <c r="I1233" i="1" a="1"/>
  <c r="I1233" i="1" s="1"/>
  <c r="I1238" i="1" a="1"/>
  <c r="I1238" i="1" s="1"/>
  <c r="I1235" i="1" a="1"/>
  <c r="I1235" i="1"/>
  <c r="K1232" i="1" a="1"/>
  <c r="K1232" i="1"/>
  <c r="K1231" i="1" a="1"/>
  <c r="K1231" i="1"/>
  <c r="H1238" i="1" a="1"/>
  <c r="H1238" i="1" s="1"/>
  <c r="H1235" i="1" a="1"/>
  <c r="H1235" i="1" s="1"/>
  <c r="G1238" i="1" a="1"/>
  <c r="G1238" i="1" s="1"/>
  <c r="G1231" i="1" a="1"/>
  <c r="G1231" i="1" s="1"/>
  <c r="K1237" i="1" a="1"/>
  <c r="K1237" i="1" s="1"/>
  <c r="I1230" i="1" a="1"/>
  <c r="I1230" i="1" s="1"/>
  <c r="F1231" i="1" a="1"/>
  <c r="F1231" i="1" s="1"/>
  <c r="I1237" i="1" a="1"/>
  <c r="I1237" i="1" s="1"/>
  <c r="F1237" i="1" a="1"/>
  <c r="F1237" i="1" s="1"/>
  <c r="J1236" i="1" a="1"/>
  <c r="J1236" i="1"/>
  <c r="H1234" i="1" a="1"/>
  <c r="H1234" i="1"/>
  <c r="K1235" i="1" a="1"/>
  <c r="K1235" i="1"/>
  <c r="J1230" i="1" a="1"/>
  <c r="J1230" i="1" s="1"/>
  <c r="G1235" i="1" a="1"/>
  <c r="G1235" i="1" s="1"/>
  <c r="J1233" i="1" a="1"/>
  <c r="J1233" i="1" s="1"/>
  <c r="J1234" i="1" a="1"/>
  <c r="J1234" i="1" s="1"/>
  <c r="I1234" i="1" a="1"/>
  <c r="I1234" i="1" s="1"/>
  <c r="G1233" i="1" a="1"/>
  <c r="G1233" i="1" s="1"/>
  <c r="F1230" i="1" a="1"/>
  <c r="F1230" i="1" s="1"/>
  <c r="I1231" i="1" a="1"/>
  <c r="I1231" i="1" s="1"/>
  <c r="H1231" i="1" a="1"/>
  <c r="H1231" i="1" s="1"/>
  <c r="H1232" i="1" a="1"/>
  <c r="H1232" i="1"/>
  <c r="J1231" i="1" a="1"/>
  <c r="J1231" i="1"/>
  <c r="K1230" i="1" a="1"/>
  <c r="K1230" i="1"/>
  <c r="J1238" i="1" a="1"/>
  <c r="J1238" i="1" s="1"/>
  <c r="J1237" i="1" a="1"/>
  <c r="J1237" i="1" s="1"/>
  <c r="K1233" i="1" a="1"/>
  <c r="K1233" i="1" s="1"/>
  <c r="H1230" i="1" a="1"/>
  <c r="H1230" i="1" s="1"/>
  <c r="G1234" i="1" a="1"/>
  <c r="G1234" i="1" s="1"/>
  <c r="K1229" i="1" a="1"/>
  <c r="K1229" i="1" s="1"/>
  <c r="H1240" i="1" a="1"/>
  <c r="H1240" i="1" s="1"/>
  <c r="J1220" i="1" a="1"/>
  <c r="J1220" i="1" s="1"/>
  <c r="J1226" i="1" a="1"/>
  <c r="J1226" i="1" s="1"/>
  <c r="J1229" i="1" a="1"/>
  <c r="J1229" i="1"/>
  <c r="I1229" i="1" a="1"/>
  <c r="I1229" i="1"/>
  <c r="H1229" i="1" a="1"/>
  <c r="H1229" i="1"/>
  <c r="G1229" i="1" a="1"/>
  <c r="G1229" i="1" s="1"/>
  <c r="F1229" i="1" a="1"/>
  <c r="F1229" i="1" s="1"/>
  <c r="J1228" i="1" a="1"/>
  <c r="J1228" i="1" s="1"/>
  <c r="G1228" i="1" a="1"/>
  <c r="G1228" i="1" s="1"/>
  <c r="F1227" i="1" a="1"/>
  <c r="F1227" i="1" s="1"/>
  <c r="K1221" i="1" a="1"/>
  <c r="K1221" i="1" s="1"/>
  <c r="I1222" i="1" a="1"/>
  <c r="I1222" i="1" s="1"/>
  <c r="J1225" i="1" a="1"/>
  <c r="J1225" i="1" s="1"/>
  <c r="J1222" i="1" a="1"/>
  <c r="J1222" i="1" s="1"/>
  <c r="G1219" i="1" a="1"/>
  <c r="G1219" i="1"/>
  <c r="G1220" i="1" a="1"/>
  <c r="G1220" i="1"/>
  <c r="F1220" i="1" a="1"/>
  <c r="F1220" i="1"/>
  <c r="I1220" i="1" a="1"/>
  <c r="I1220" i="1"/>
  <c r="F1228" i="1" a="1"/>
  <c r="F1228" i="1"/>
  <c r="K1219" i="1" a="1"/>
  <c r="K1219" i="1"/>
  <c r="F1221" i="1" a="1"/>
  <c r="F1221" i="1"/>
  <c r="K1224" i="1" a="1"/>
  <c r="K1224" i="1"/>
  <c r="G1223" i="1" a="1"/>
  <c r="G1223" i="1"/>
  <c r="J1227" i="1" a="1"/>
  <c r="J1227" i="1"/>
  <c r="J1223" i="1" a="1"/>
  <c r="J1223" i="1"/>
  <c r="I1227" i="1" a="1"/>
  <c r="I1227" i="1"/>
  <c r="F1226" i="1" a="1"/>
  <c r="F1226" i="1"/>
  <c r="I1223" i="1" a="1"/>
  <c r="I1223" i="1"/>
  <c r="K1228" i="1" a="1"/>
  <c r="K1228" i="1"/>
  <c r="I1228" i="1" a="1"/>
  <c r="I1228" i="1"/>
  <c r="G1224" i="1" a="1"/>
  <c r="G1224" i="1"/>
  <c r="J1221" i="1" a="1"/>
  <c r="J1221" i="1"/>
  <c r="H1228" i="1" a="1"/>
  <c r="H1228" i="1"/>
  <c r="H1221" i="1" a="1"/>
  <c r="H1221" i="1"/>
  <c r="K1226" i="1" a="1"/>
  <c r="K1226" i="1"/>
  <c r="G1226" i="1" a="1"/>
  <c r="G1226" i="1"/>
  <c r="G1225" i="1" a="1"/>
  <c r="G1225" i="1"/>
  <c r="K1225" i="1" a="1"/>
  <c r="K1225" i="1"/>
  <c r="F1225" i="1" a="1"/>
  <c r="F1225" i="1"/>
  <c r="H1224" i="1" a="1"/>
  <c r="H1224" i="1"/>
  <c r="K1222" i="1" a="1"/>
  <c r="K1222" i="1"/>
  <c r="J1224" i="1" a="1"/>
  <c r="J1224" i="1"/>
  <c r="H1223" i="1" a="1"/>
  <c r="H1223" i="1"/>
  <c r="G1222" i="1" a="1"/>
  <c r="G1222" i="1"/>
  <c r="K1220" i="1" a="1"/>
  <c r="K1220" i="1"/>
  <c r="I1219" i="1" a="1"/>
  <c r="I1219" i="1"/>
  <c r="I1221" i="1" a="1"/>
  <c r="I1221" i="1"/>
  <c r="J1219" i="1" a="1"/>
  <c r="J1219" i="1"/>
  <c r="F1223" i="1" a="1"/>
  <c r="F1223" i="1"/>
  <c r="G1221" i="1" a="1"/>
  <c r="G1221" i="1"/>
  <c r="K1227" i="1" a="1"/>
  <c r="K1227" i="1"/>
  <c r="I1225" i="1" a="1"/>
  <c r="I1225" i="1"/>
  <c r="H1225" i="1" a="1"/>
  <c r="H1225" i="1"/>
  <c r="F1224" i="1" a="1"/>
  <c r="F1224" i="1"/>
  <c r="H1222" i="1" a="1"/>
  <c r="H1222" i="1"/>
  <c r="H1219" i="1" a="1"/>
  <c r="H1219" i="1"/>
  <c r="H1220" i="1" a="1"/>
  <c r="H1220" i="1"/>
  <c r="H1227" i="1" a="1"/>
  <c r="H1227" i="1"/>
  <c r="G1227" i="1" a="1"/>
  <c r="G1227" i="1"/>
  <c r="H1226" i="1" a="1"/>
  <c r="H1226" i="1"/>
  <c r="I1226" i="1" a="1"/>
  <c r="I1226" i="1"/>
  <c r="F1222" i="1" a="1"/>
  <c r="F1222" i="1"/>
  <c r="I1224" i="1" a="1"/>
  <c r="I1224" i="1"/>
  <c r="K1223" i="1" a="1"/>
  <c r="K1223" i="1"/>
  <c r="G1210" i="1" a="1"/>
  <c r="G1210" i="1"/>
  <c r="H1218" i="1" a="1"/>
  <c r="H1218" i="1"/>
  <c r="F1218" i="1" a="1"/>
  <c r="F1218" i="1"/>
  <c r="K1215" i="1" a="1"/>
  <c r="K1215" i="1"/>
  <c r="K1210" i="1" a="1"/>
  <c r="K1210" i="1"/>
  <c r="H1215" i="1" a="1"/>
  <c r="H1215" i="1"/>
  <c r="F1212" i="1" a="1"/>
  <c r="F1212" i="1"/>
  <c r="H1210" i="1" a="1"/>
  <c r="H1210" i="1"/>
  <c r="K1209" i="1" a="1"/>
  <c r="K1209" i="1"/>
  <c r="F1209" i="1" a="1"/>
  <c r="F1209" i="1"/>
  <c r="H1217" i="1" a="1"/>
  <c r="H1217" i="1"/>
  <c r="G1216" i="1" a="1"/>
  <c r="G1216" i="1"/>
  <c r="K1208" i="1" a="1"/>
  <c r="K1208" i="1"/>
  <c r="H1212" i="1" a="1"/>
  <c r="H1212" i="1"/>
  <c r="J1215" i="1" a="1"/>
  <c r="J1215" i="1"/>
  <c r="J1212" i="1" a="1"/>
  <c r="J1212" i="1"/>
  <c r="J1210" i="1" a="1"/>
  <c r="J1210" i="1"/>
  <c r="I1216" i="1" a="1"/>
  <c r="I1216" i="1"/>
  <c r="F1215" i="1" a="1"/>
  <c r="F1215" i="1"/>
  <c r="K1214" i="1" a="1"/>
  <c r="K1214" i="1"/>
  <c r="F1213" i="1" a="1"/>
  <c r="F1213" i="1"/>
  <c r="F1214" i="1" a="1"/>
  <c r="F1214" i="1"/>
  <c r="I1209" i="1" a="1"/>
  <c r="I1209" i="1"/>
  <c r="F1219" i="1" a="1"/>
  <c r="F1219" i="1"/>
  <c r="K1218" i="1" a="1"/>
  <c r="K1218" i="1"/>
  <c r="J1214" i="1" a="1"/>
  <c r="J1214" i="1"/>
  <c r="I1212" i="1" a="1"/>
  <c r="I1212" i="1"/>
  <c r="H1214" i="1" a="1"/>
  <c r="H1214" i="1"/>
  <c r="I1213" i="1" a="1"/>
  <c r="I1213" i="1"/>
  <c r="G1209" i="1" a="1"/>
  <c r="G1209" i="1"/>
  <c r="H1208" i="1" a="1"/>
  <c r="H1208" i="1"/>
  <c r="G1214" i="1" a="1"/>
  <c r="G1214" i="1"/>
  <c r="K1213" i="1" a="1"/>
  <c r="K1213" i="1"/>
  <c r="J1213" i="1" a="1"/>
  <c r="J1213" i="1"/>
  <c r="J1208" i="1" a="1"/>
  <c r="J1208" i="1"/>
  <c r="G1208" i="1" a="1"/>
  <c r="G1208" i="1"/>
  <c r="H1213" i="1" a="1"/>
  <c r="H1213" i="1"/>
  <c r="F1217" i="1" a="1"/>
  <c r="F1217" i="1"/>
  <c r="J1218" i="1" a="1"/>
  <c r="J1218" i="1"/>
  <c r="G1213" i="1" a="1"/>
  <c r="G1213" i="1"/>
  <c r="K1217" i="1" a="1"/>
  <c r="K1217" i="1"/>
  <c r="G1217" i="1" a="1"/>
  <c r="G1217" i="1"/>
  <c r="I1214" i="1" a="1"/>
  <c r="I1214" i="1"/>
  <c r="I1208" i="1" a="1"/>
  <c r="I1208" i="1"/>
  <c r="K1216" i="1" a="1"/>
  <c r="K1216" i="1"/>
  <c r="K1212" i="1" a="1"/>
  <c r="K1212" i="1"/>
  <c r="J1209" i="1" a="1"/>
  <c r="J1209" i="1"/>
  <c r="F1210" i="1" a="1"/>
  <c r="F1210" i="1"/>
  <c r="I1218" i="1" a="1"/>
  <c r="I1218" i="1"/>
  <c r="J1217" i="1" a="1"/>
  <c r="J1217" i="1"/>
  <c r="I1215" i="1" a="1"/>
  <c r="I1215" i="1"/>
  <c r="I1210" i="1" a="1"/>
  <c r="I1210" i="1"/>
  <c r="G1212" i="1" a="1"/>
  <c r="G1212" i="1"/>
  <c r="G1218" i="1" a="1"/>
  <c r="G1218" i="1"/>
  <c r="I1217" i="1" a="1"/>
  <c r="I1217" i="1"/>
  <c r="J1216" i="1" a="1"/>
  <c r="J1216" i="1"/>
  <c r="H1216" i="1" a="1"/>
  <c r="H1216" i="1"/>
  <c r="F1216" i="1" a="1"/>
  <c r="F1216" i="1"/>
  <c r="H1209" i="1" a="1"/>
  <c r="H1209" i="1"/>
  <c r="G1215" i="1" a="1"/>
  <c r="G1215" i="1"/>
  <c r="I1670" i="1" a="1"/>
  <c r="I1670" i="1"/>
  <c r="K1669" i="1" a="1"/>
  <c r="K1669" i="1"/>
  <c r="H1669" i="1" a="1"/>
  <c r="H1669" i="1"/>
  <c r="F1670" i="1" a="1"/>
  <c r="F1670" i="1"/>
  <c r="F1669" i="1" a="1"/>
  <c r="F1669" i="1"/>
  <c r="G1671" i="1" a="1"/>
  <c r="G1671" i="1"/>
  <c r="F1671" i="1" a="1"/>
  <c r="F1671" i="1"/>
  <c r="H1670" i="1" a="1"/>
  <c r="H1670" i="1"/>
  <c r="J1670" i="1" a="1"/>
  <c r="J1670" i="1"/>
  <c r="K1668" i="1" a="1"/>
  <c r="K1668" i="1"/>
  <c r="J1669" i="1" a="1"/>
  <c r="J1669" i="1"/>
  <c r="G1669" i="1" a="1"/>
  <c r="G1669" i="1"/>
  <c r="K1667" i="1" a="1"/>
  <c r="K1667" i="1"/>
  <c r="H1668" i="1" a="1"/>
  <c r="H1668" i="1"/>
  <c r="F1668" i="1" a="1"/>
  <c r="F1668" i="1"/>
  <c r="G1668" i="1" a="1"/>
  <c r="G1668" i="1"/>
  <c r="K1671" i="1" a="1"/>
  <c r="K1671" i="1"/>
  <c r="J1667" i="1" a="1"/>
  <c r="J1667" i="1"/>
  <c r="I1671" i="1" a="1"/>
  <c r="I1671" i="1"/>
  <c r="H1671" i="1" a="1"/>
  <c r="H1671" i="1"/>
  <c r="G1670" i="1" a="1"/>
  <c r="G1670" i="1"/>
  <c r="I1669" i="1" a="1"/>
  <c r="I1669" i="1"/>
  <c r="I1668" i="1" a="1"/>
  <c r="I1668" i="1"/>
  <c r="K1670" i="1" a="1"/>
  <c r="K1670" i="1"/>
  <c r="J1671" i="1" a="1"/>
  <c r="J1671" i="1"/>
  <c r="J1668" i="1" a="1"/>
  <c r="J1668" i="1"/>
  <c r="I1667" i="1" a="1"/>
  <c r="I1667" i="1"/>
  <c r="J1666" i="1" a="1"/>
  <c r="J1666" i="1"/>
  <c r="J1665" i="1" a="1"/>
  <c r="J1665" i="1"/>
  <c r="J1659" i="1" a="1"/>
  <c r="J1659" i="1"/>
  <c r="G1666" i="1" a="1"/>
  <c r="G1666" i="1"/>
  <c r="I1664" i="1" a="1"/>
  <c r="I1664" i="1"/>
  <c r="F1664" i="1" a="1"/>
  <c r="F1664" i="1"/>
  <c r="I1659" i="1" a="1"/>
  <c r="I1659" i="1"/>
  <c r="K1663" i="1" a="1"/>
  <c r="K1663" i="1"/>
  <c r="F1662" i="1" a="1"/>
  <c r="F1662" i="1"/>
  <c r="K1660" i="1" a="1"/>
  <c r="K1660" i="1" s="1"/>
  <c r="J1660" i="1" a="1"/>
  <c r="J1660" i="1"/>
  <c r="H1665" i="1" a="1"/>
  <c r="H1665" i="1"/>
  <c r="K1659" i="1" a="1"/>
  <c r="K1659" i="1"/>
  <c r="G1662" i="1" a="1"/>
  <c r="G1662" i="1"/>
  <c r="G1659" i="1" a="1"/>
  <c r="G1659" i="1"/>
  <c r="J1663" i="1" a="1"/>
  <c r="J1663" i="1" s="1"/>
  <c r="J1664" i="1" a="1"/>
  <c r="J1664" i="1"/>
  <c r="H1664" i="1" a="1"/>
  <c r="H1664" i="1"/>
  <c r="G1663" i="1" a="1"/>
  <c r="G1663" i="1"/>
  <c r="I1662" i="1" a="1"/>
  <c r="I1662" i="1"/>
  <c r="F1660" i="1" a="1"/>
  <c r="F1660" i="1"/>
  <c r="H1658" i="1" a="1"/>
  <c r="H1658" i="1" s="1"/>
  <c r="K1658" i="1" a="1"/>
  <c r="K1658" i="1"/>
  <c r="J1658" i="1" a="1"/>
  <c r="J1658" i="1"/>
  <c r="H1659" i="1" a="1"/>
  <c r="H1659" i="1"/>
  <c r="H1667" i="1" a="1"/>
  <c r="H1667" i="1"/>
  <c r="G1667" i="1" a="1"/>
  <c r="G1667" i="1"/>
  <c r="K1664" i="1" a="1"/>
  <c r="K1664" i="1" s="1"/>
  <c r="I1658" i="1" a="1"/>
  <c r="I1658" i="1"/>
  <c r="I1665" i="1" a="1"/>
  <c r="I1665" i="1"/>
  <c r="G1665" i="1" a="1"/>
  <c r="G1665" i="1"/>
  <c r="G1658" i="1" a="1"/>
  <c r="G1658" i="1"/>
  <c r="F1658" i="1" a="1"/>
  <c r="F1658" i="1"/>
  <c r="F1667" i="1" a="1"/>
  <c r="F1667" i="1" s="1"/>
  <c r="H1666" i="1" a="1"/>
  <c r="H1666" i="1"/>
  <c r="J1662" i="1" a="1"/>
  <c r="J1662" i="1"/>
  <c r="K1666" i="1" a="1"/>
  <c r="K1666" i="1"/>
  <c r="I1666" i="1" a="1"/>
  <c r="I1666" i="1"/>
  <c r="F1666" i="1" a="1"/>
  <c r="F1666" i="1"/>
  <c r="H1663" i="1" a="1"/>
  <c r="H1663" i="1" s="1"/>
  <c r="H1660" i="1" a="1"/>
  <c r="H1660" i="1"/>
  <c r="F1665" i="1" a="1"/>
  <c r="F1665" i="1"/>
  <c r="G1664" i="1" a="1"/>
  <c r="G1664" i="1"/>
  <c r="G1660" i="1" a="1"/>
  <c r="G1660" i="1"/>
  <c r="I1663" i="1" a="1"/>
  <c r="I1663" i="1"/>
  <c r="K1665" i="1" a="1"/>
  <c r="K1665" i="1" s="1"/>
  <c r="F1663" i="1" a="1"/>
  <c r="F1663" i="1"/>
  <c r="K1662" i="1" a="1"/>
  <c r="K1662" i="1"/>
  <c r="H1662" i="1" a="1"/>
  <c r="H1662" i="1"/>
  <c r="I1660" i="1" a="1"/>
  <c r="I1660" i="1"/>
  <c r="F1659" i="1" a="1"/>
  <c r="F1659" i="1"/>
  <c r="F1645" i="1" a="1"/>
  <c r="F1645" i="1" s="1"/>
  <c r="K1652" i="1" a="1"/>
  <c r="K1652" i="1"/>
  <c r="J1652" i="1" a="1"/>
  <c r="J1652" i="1"/>
  <c r="I1652" i="1" a="1"/>
  <c r="I1652" i="1"/>
  <c r="H1652" i="1" a="1"/>
  <c r="H1652" i="1"/>
  <c r="F1652" i="1" a="1"/>
  <c r="F1652" i="1"/>
  <c r="J1646" i="1" a="1"/>
  <c r="J1646" i="1" s="1"/>
  <c r="F1646" i="1" a="1"/>
  <c r="F1646" i="1"/>
  <c r="I1645" i="1" a="1"/>
  <c r="I1645" i="1"/>
  <c r="G1646" i="1" a="1"/>
  <c r="G1646" i="1"/>
  <c r="G1645" i="1" a="1"/>
  <c r="G1645" i="1"/>
  <c r="K1646" i="1" a="1"/>
  <c r="K1646" i="1"/>
  <c r="I1646" i="1" a="1"/>
  <c r="I1646" i="1" s="1"/>
  <c r="K1645" i="1" a="1"/>
  <c r="K1645" i="1"/>
  <c r="K1644" i="1" a="1"/>
  <c r="K1644" i="1"/>
  <c r="J1645" i="1" a="1"/>
  <c r="J1645" i="1"/>
  <c r="H1646" i="1" a="1"/>
  <c r="H1646" i="1"/>
  <c r="G1652" i="1" a="1"/>
  <c r="G1652" i="1"/>
  <c r="H1645" i="1" a="1"/>
  <c r="H1645" i="1" s="1"/>
  <c r="K1627" i="1" a="1"/>
  <c r="K1627" i="1" s="1"/>
  <c r="H1627" i="1" a="1"/>
  <c r="H1627" i="1"/>
  <c r="G1626" i="1" a="1"/>
  <c r="G1626" i="1"/>
  <c r="K1626" i="1" a="1"/>
  <c r="K1626" i="1"/>
  <c r="F1644" i="1" a="1"/>
  <c r="F1644" i="1"/>
  <c r="I1640" i="1" a="1"/>
  <c r="I1640" i="1" s="1"/>
  <c r="K1642" i="1" a="1"/>
  <c r="K1642" i="1" s="1"/>
  <c r="H1626" i="1" a="1"/>
  <c r="H1626" i="1"/>
  <c r="H1640" i="1" a="1"/>
  <c r="H1640" i="1"/>
  <c r="H1642" i="1" a="1"/>
  <c r="H1642" i="1"/>
  <c r="F1642" i="1" a="1"/>
  <c r="F1642" i="1"/>
  <c r="G1640" i="1" a="1"/>
  <c r="G1640" i="1" s="1"/>
  <c r="J1626" i="1" a="1"/>
  <c r="J1626" i="1" s="1"/>
  <c r="I1625" i="1" a="1"/>
  <c r="I1625" i="1"/>
  <c r="J1625" i="1" a="1"/>
  <c r="J1625" i="1" s="1"/>
  <c r="G1627" i="1" a="1"/>
  <c r="G1627" i="1"/>
  <c r="J1624" i="1" a="1"/>
  <c r="J1624" i="1"/>
  <c r="F1641" i="1" a="1"/>
  <c r="F1641" i="1" s="1"/>
  <c r="F1640" i="1" a="1"/>
  <c r="F1640" i="1" s="1"/>
  <c r="F1627" i="1" a="1"/>
  <c r="F1627" i="1"/>
  <c r="K1624" i="1" a="1"/>
  <c r="K1624" i="1" s="1"/>
  <c r="G1625" i="1" a="1"/>
  <c r="G1625" i="1"/>
  <c r="J1640" i="1" a="1"/>
  <c r="J1640" i="1" s="1"/>
  <c r="H1641" i="1" a="1"/>
  <c r="H1641" i="1" s="1"/>
  <c r="J1644" i="1" a="1"/>
  <c r="J1644" i="1" s="1"/>
  <c r="I1644" i="1" a="1"/>
  <c r="I1644" i="1"/>
  <c r="H1644" i="1" a="1"/>
  <c r="H1644" i="1" s="1"/>
  <c r="K1640" i="1" a="1"/>
  <c r="K1640" i="1"/>
  <c r="G1644" i="1" a="1"/>
  <c r="G1644" i="1" s="1"/>
  <c r="I1642" i="1" a="1"/>
  <c r="I1642" i="1" s="1"/>
  <c r="I1641" i="1" a="1"/>
  <c r="I1641" i="1" s="1"/>
  <c r="J1627" i="1" a="1"/>
  <c r="J1627" i="1" s="1"/>
  <c r="K1625" i="1" a="1"/>
  <c r="K1625" i="1"/>
  <c r="I1627" i="1" a="1"/>
  <c r="I1627" i="1"/>
  <c r="H1625" i="1" a="1"/>
  <c r="H1625" i="1"/>
  <c r="F1625" i="1" a="1"/>
  <c r="F1625" i="1"/>
  <c r="J1641" i="1" a="1"/>
  <c r="J1641" i="1"/>
  <c r="I1626" i="1" a="1"/>
  <c r="I1626" i="1" s="1"/>
  <c r="J1642" i="1" a="1"/>
  <c r="J1642" i="1" s="1"/>
  <c r="G1642" i="1" a="1"/>
  <c r="G1642" i="1" s="1"/>
  <c r="K1641" i="1" a="1"/>
  <c r="K1641" i="1"/>
  <c r="F1626" i="1" a="1"/>
  <c r="F1626" i="1" s="1"/>
  <c r="G1641" i="1" a="1"/>
  <c r="G1641" i="1" s="1"/>
  <c r="G1623" i="1" a="1"/>
  <c r="G1623" i="1" s="1"/>
  <c r="I1610" i="1" a="1"/>
  <c r="I1610" i="1"/>
  <c r="J1610" i="1" a="1"/>
  <c r="J1610" i="1"/>
  <c r="F1624" i="1" a="1"/>
  <c r="F1624" i="1" s="1"/>
  <c r="J1621" i="1" a="1"/>
  <c r="J1621" i="1"/>
  <c r="I1619" i="1" a="1"/>
  <c r="I1619" i="1"/>
  <c r="K1623" i="1" a="1"/>
  <c r="K1623" i="1" s="1"/>
  <c r="F1619" i="1" a="1"/>
  <c r="F1619" i="1" s="1"/>
  <c r="J1623" i="1" a="1"/>
  <c r="J1623" i="1" s="1"/>
  <c r="H1623" i="1" a="1"/>
  <c r="H1623" i="1" s="1"/>
  <c r="J1622" i="1" a="1"/>
  <c r="J1622" i="1"/>
  <c r="K1610" i="1" a="1"/>
  <c r="K1610" i="1" s="1"/>
  <c r="G1622" i="1" a="1"/>
  <c r="G1622" i="1" s="1"/>
  <c r="I1620" i="1" a="1"/>
  <c r="I1620" i="1"/>
  <c r="G1620" i="1" a="1"/>
  <c r="G1620" i="1"/>
  <c r="K1619" i="1" a="1"/>
  <c r="K1619" i="1"/>
  <c r="G1617" i="1" a="1"/>
  <c r="G1617" i="1" s="1"/>
  <c r="H1622" i="1" a="1"/>
  <c r="H1622" i="1"/>
  <c r="J1620" i="1" a="1"/>
  <c r="J1620" i="1" s="1"/>
  <c r="J1617" i="1" a="1"/>
  <c r="J1617" i="1" s="1"/>
  <c r="J1611" i="1" a="1"/>
  <c r="J1611" i="1" s="1"/>
  <c r="I1617" i="1" a="1"/>
  <c r="I1617" i="1" s="1"/>
  <c r="G1611" i="1" a="1"/>
  <c r="G1611" i="1" s="1"/>
  <c r="H1619" i="1" a="1"/>
  <c r="H1619" i="1"/>
  <c r="K1617" i="1" a="1"/>
  <c r="K1617" i="1" s="1"/>
  <c r="H1617" i="1" a="1"/>
  <c r="H1617" i="1"/>
  <c r="H1611" i="1" a="1"/>
  <c r="H1611" i="1"/>
  <c r="F1622" i="1" a="1"/>
  <c r="F1622" i="1"/>
  <c r="F1623" i="1" a="1"/>
  <c r="F1623" i="1"/>
  <c r="K1622" i="1" a="1"/>
  <c r="K1622" i="1" s="1"/>
  <c r="I1622" i="1" a="1"/>
  <c r="I1622" i="1" s="1"/>
  <c r="G1621" i="1" a="1"/>
  <c r="G1621" i="1" s="1"/>
  <c r="K1621" i="1" a="1"/>
  <c r="K1621" i="1" s="1"/>
  <c r="H1620" i="1" a="1"/>
  <c r="H1620" i="1" s="1"/>
  <c r="F1611" i="1" a="1"/>
  <c r="F1611" i="1" s="1"/>
  <c r="F1621" i="1" a="1"/>
  <c r="F1621" i="1" s="1"/>
  <c r="F1620" i="1" a="1"/>
  <c r="F1620" i="1" s="1"/>
  <c r="J1619" i="1" a="1"/>
  <c r="J1619" i="1"/>
  <c r="I1611" i="1" a="1"/>
  <c r="I1611" i="1"/>
  <c r="H1610" i="1" a="1"/>
  <c r="H1610" i="1"/>
  <c r="H1621" i="1" a="1"/>
  <c r="H1621" i="1"/>
  <c r="F1617" i="1" a="1"/>
  <c r="F1617" i="1"/>
  <c r="K1611" i="1" a="1"/>
  <c r="K1611" i="1" s="1"/>
  <c r="G1619" i="1" a="1"/>
  <c r="G1619" i="1"/>
  <c r="H1624" i="1" a="1"/>
  <c r="H1624" i="1" s="1"/>
  <c r="K1620" i="1" a="1"/>
  <c r="K1620" i="1" s="1"/>
  <c r="I1624" i="1" a="1"/>
  <c r="I1624" i="1" s="1"/>
  <c r="I1623" i="1" a="1"/>
  <c r="I1623" i="1" s="1"/>
  <c r="I1621" i="1" a="1"/>
  <c r="I1621" i="1" s="1"/>
  <c r="G1624" i="1" a="1"/>
  <c r="G1624" i="1" s="1"/>
  <c r="J1603" i="1" a="1"/>
  <c r="J1603" i="1"/>
  <c r="I1596" i="1" a="1"/>
  <c r="I1596" i="1"/>
  <c r="G1610" i="1" a="1"/>
  <c r="G1610" i="1"/>
  <c r="F1610" i="1" a="1"/>
  <c r="F1610" i="1"/>
  <c r="H1596" i="1" a="1"/>
  <c r="H1596" i="1" s="1"/>
  <c r="J1609" i="1" a="1"/>
  <c r="J1609" i="1" s="1"/>
  <c r="I1609" i="1" a="1"/>
  <c r="I1609" i="1"/>
  <c r="F1609" i="1" a="1"/>
  <c r="F1609" i="1" s="1"/>
  <c r="G1593" i="1" a="1"/>
  <c r="G1593" i="1" s="1"/>
  <c r="G1594" i="1" a="1"/>
  <c r="G1594" i="1" s="1"/>
  <c r="G1603" i="1" a="1"/>
  <c r="G1603" i="1" s="1"/>
  <c r="G1596" i="1" a="1"/>
  <c r="G1596" i="1"/>
  <c r="F1603" i="1" a="1"/>
  <c r="F1603" i="1" s="1"/>
  <c r="K1602" i="1" a="1"/>
  <c r="K1602" i="1"/>
  <c r="H1602" i="1" a="1"/>
  <c r="H1602" i="1"/>
  <c r="J1593" i="1" a="1"/>
  <c r="J1593" i="1"/>
  <c r="I1593" i="1" a="1"/>
  <c r="I1593" i="1" s="1"/>
  <c r="K1609" i="1" a="1"/>
  <c r="K1609" i="1" s="1"/>
  <c r="H1609" i="1" a="1"/>
  <c r="H1609" i="1" s="1"/>
  <c r="I1602" i="1" a="1"/>
  <c r="I1602" i="1"/>
  <c r="K1594" i="1" a="1"/>
  <c r="K1594" i="1" s="1"/>
  <c r="K1603" i="1" a="1"/>
  <c r="K1603" i="1" s="1"/>
  <c r="K1593" i="1" a="1"/>
  <c r="K1593" i="1" s="1"/>
  <c r="I1603" i="1" a="1"/>
  <c r="I1603" i="1"/>
  <c r="G1602" i="1" a="1"/>
  <c r="G1602" i="1"/>
  <c r="K1596" i="1" a="1"/>
  <c r="K1596" i="1" s="1"/>
  <c r="H1603" i="1" a="1"/>
  <c r="H1603" i="1"/>
  <c r="H1594" i="1" a="1"/>
  <c r="H1594" i="1"/>
  <c r="J1594" i="1" a="1"/>
  <c r="J1594" i="1" s="1"/>
  <c r="J1602" i="1" a="1"/>
  <c r="J1602" i="1" s="1"/>
  <c r="F1596" i="1" a="1"/>
  <c r="F1596" i="1" s="1"/>
  <c r="F1593" i="1" a="1"/>
  <c r="F1593" i="1" s="1"/>
  <c r="F1602" i="1" a="1"/>
  <c r="F1602" i="1"/>
  <c r="J1596" i="1" a="1"/>
  <c r="J1596" i="1" s="1"/>
  <c r="I1594" i="1" a="1"/>
  <c r="I1594" i="1" s="1"/>
  <c r="F1594" i="1" a="1"/>
  <c r="F1594" i="1"/>
  <c r="H1593" i="1" a="1"/>
  <c r="H1593" i="1"/>
  <c r="G1609" i="1" a="1"/>
  <c r="G1609" i="1"/>
  <c r="J1580" i="1" a="1"/>
  <c r="J1580" i="1" s="1"/>
  <c r="G1580" i="1" a="1"/>
  <c r="G1580" i="1"/>
  <c r="I1579" i="1" a="1"/>
  <c r="I1579" i="1" s="1"/>
  <c r="K1580" i="1" a="1"/>
  <c r="K1580" i="1" s="1"/>
  <c r="K1579" i="1" a="1"/>
  <c r="K1579" i="1" s="1"/>
  <c r="J1579" i="1" a="1"/>
  <c r="J1579" i="1" s="1"/>
  <c r="F1580" i="1" a="1"/>
  <c r="F1580" i="1" s="1"/>
  <c r="H1579" i="1" a="1"/>
  <c r="H1579" i="1"/>
  <c r="J1578" i="1" a="1"/>
  <c r="J1578" i="1" s="1"/>
  <c r="I1580" i="1" a="1"/>
  <c r="I1580" i="1"/>
  <c r="H1580" i="1" a="1"/>
  <c r="H1580" i="1"/>
  <c r="G1579" i="1" a="1"/>
  <c r="G1579" i="1"/>
  <c r="K1578" i="1" a="1"/>
  <c r="K1578" i="1"/>
  <c r="F1579" i="1" a="1"/>
  <c r="F1579" i="1" s="1"/>
  <c r="J1564" i="1" a="1"/>
  <c r="J1564" i="1" s="1"/>
  <c r="K1577" i="1" a="1"/>
  <c r="K1577" i="1" s="1"/>
  <c r="J1577" i="1" a="1"/>
  <c r="J1577" i="1" s="1"/>
  <c r="G1577" i="1" a="1"/>
  <c r="G1577" i="1" s="1"/>
  <c r="F1570" i="1" a="1"/>
  <c r="F1570" i="1" s="1"/>
  <c r="J1574" i="1" a="1"/>
  <c r="J1574" i="1" s="1"/>
  <c r="F1577" i="1" a="1"/>
  <c r="F1577" i="1" s="1"/>
  <c r="K1576" i="1" a="1"/>
  <c r="K1576" i="1"/>
  <c r="I1576" i="1" a="1"/>
  <c r="I1576" i="1"/>
  <c r="H1575" i="1" a="1"/>
  <c r="H1575" i="1"/>
  <c r="K1572" i="1" a="1"/>
  <c r="K1572" i="1"/>
  <c r="F1572" i="1" a="1"/>
  <c r="F1572" i="1"/>
  <c r="H1564" i="1" a="1"/>
  <c r="H1564" i="1" s="1"/>
  <c r="G1564" i="1" a="1"/>
  <c r="G1564" i="1"/>
  <c r="I1577" i="1" a="1"/>
  <c r="I1577" i="1" s="1"/>
  <c r="I1573" i="1" a="1"/>
  <c r="I1573" i="1" s="1"/>
  <c r="H1577" i="1" a="1"/>
  <c r="H1577" i="1" s="1"/>
  <c r="J1573" i="1" a="1"/>
  <c r="J1573" i="1" s="1"/>
  <c r="K1575" i="1" a="1"/>
  <c r="K1575" i="1" s="1"/>
  <c r="F1575" i="1" a="1"/>
  <c r="F1575" i="1" s="1"/>
  <c r="G1573" i="1" a="1"/>
  <c r="G1573" i="1"/>
  <c r="H1572" i="1" a="1"/>
  <c r="H1572" i="1"/>
  <c r="I1574" i="1" a="1"/>
  <c r="I1574" i="1"/>
  <c r="I1564" i="1" a="1"/>
  <c r="I1564" i="1"/>
  <c r="F1576" i="1" a="1"/>
  <c r="F1576" i="1" s="1"/>
  <c r="I1575" i="1" a="1"/>
  <c r="I1575" i="1" s="1"/>
  <c r="J1563" i="1" a="1"/>
  <c r="J1563" i="1"/>
  <c r="H1573" i="1" a="1"/>
  <c r="H1573" i="1" s="1"/>
  <c r="H1574" i="1" a="1"/>
  <c r="H1574" i="1" s="1"/>
  <c r="F1574" i="1" a="1"/>
  <c r="F1574" i="1" s="1"/>
  <c r="F1564" i="1" a="1"/>
  <c r="F1564" i="1" s="1"/>
  <c r="F1573" i="1" a="1"/>
  <c r="F1573" i="1"/>
  <c r="J1570" i="1" a="1"/>
  <c r="J1570" i="1" s="1"/>
  <c r="I1572" i="1" a="1"/>
  <c r="I1572" i="1"/>
  <c r="G1572" i="1" a="1"/>
  <c r="G1572" i="1"/>
  <c r="I1578" i="1" a="1"/>
  <c r="I1578" i="1"/>
  <c r="H1578" i="1" a="1"/>
  <c r="H1578" i="1" s="1"/>
  <c r="G1578" i="1" a="1"/>
  <c r="G1578" i="1" s="1"/>
  <c r="F1578" i="1" a="1"/>
  <c r="F1578" i="1" s="1"/>
  <c r="J1576" i="1" a="1"/>
  <c r="J1576" i="1"/>
  <c r="I1570" i="1" a="1"/>
  <c r="I1570" i="1" s="1"/>
  <c r="H1576" i="1" a="1"/>
  <c r="H1576" i="1" s="1"/>
  <c r="G1575" i="1" a="1"/>
  <c r="G1575" i="1" s="1"/>
  <c r="K1573" i="1" a="1"/>
  <c r="K1573" i="1"/>
  <c r="K1563" i="1" a="1"/>
  <c r="K1563" i="1"/>
  <c r="G1576" i="1" a="1"/>
  <c r="G1576" i="1" s="1"/>
  <c r="J1575" i="1" a="1"/>
  <c r="J1575" i="1"/>
  <c r="J1572" i="1" a="1"/>
  <c r="J1572" i="1"/>
  <c r="K1570" i="1" a="1"/>
  <c r="K1570" i="1" s="1"/>
  <c r="K1564" i="1" a="1"/>
  <c r="K1564" i="1" s="1"/>
  <c r="G1570" i="1" a="1"/>
  <c r="G1570" i="1" s="1"/>
  <c r="K1574" i="1" a="1"/>
  <c r="K1574" i="1" s="1"/>
  <c r="G1574" i="1" a="1"/>
  <c r="G1574" i="1"/>
  <c r="H1570" i="1" a="1"/>
  <c r="H1570" i="1" s="1"/>
  <c r="I1555" i="1" a="1"/>
  <c r="I1555" i="1" s="1"/>
  <c r="J1555" i="1" a="1"/>
  <c r="J1555" i="1"/>
  <c r="K1549" i="1" a="1"/>
  <c r="K1549" i="1"/>
  <c r="K1547" i="1" a="1"/>
  <c r="K1547" i="1"/>
  <c r="G1546" i="1" a="1"/>
  <c r="G1546" i="1" s="1"/>
  <c r="J1547" i="1" a="1"/>
  <c r="J1547" i="1"/>
  <c r="F1546" i="1" a="1"/>
  <c r="F1546" i="1" s="1"/>
  <c r="I1549" i="1" a="1"/>
  <c r="I1549" i="1" s="1"/>
  <c r="J1549" i="1" a="1"/>
  <c r="J1549" i="1" s="1"/>
  <c r="H1563" i="1" a="1"/>
  <c r="H1563" i="1" s="1"/>
  <c r="G1563" i="1" a="1"/>
  <c r="G1563" i="1" s="1"/>
  <c r="F1563" i="1" a="1"/>
  <c r="F1563" i="1"/>
  <c r="F1555" i="1" a="1"/>
  <c r="F1555" i="1" s="1"/>
  <c r="F1562" i="1" a="1"/>
  <c r="F1562" i="1"/>
  <c r="G1562" i="1" a="1"/>
  <c r="G1562" i="1"/>
  <c r="H1547" i="1" a="1"/>
  <c r="H1547" i="1"/>
  <c r="J1546" i="1" a="1"/>
  <c r="J1546" i="1"/>
  <c r="K1562" i="1" a="1"/>
  <c r="K1562" i="1" s="1"/>
  <c r="G1556" i="1" a="1"/>
  <c r="G1556" i="1" s="1"/>
  <c r="F1547" i="1" a="1"/>
  <c r="F1547" i="1" s="1"/>
  <c r="I1562" i="1" a="1"/>
  <c r="I1562" i="1" s="1"/>
  <c r="H1562" i="1" a="1"/>
  <c r="H1562" i="1" s="1"/>
  <c r="K1555" i="1" a="1"/>
  <c r="K1555" i="1" s="1"/>
  <c r="G1549" i="1" a="1"/>
  <c r="G1549" i="1" s="1"/>
  <c r="K1546" i="1" a="1"/>
  <c r="K1546" i="1" s="1"/>
  <c r="I1546" i="1" a="1"/>
  <c r="I1546" i="1"/>
  <c r="H1546" i="1" a="1"/>
  <c r="H1546" i="1"/>
  <c r="K1556" i="1" a="1"/>
  <c r="K1556" i="1"/>
  <c r="I1547" i="1" a="1"/>
  <c r="I1547" i="1"/>
  <c r="I1556" i="1" a="1"/>
  <c r="I1556" i="1"/>
  <c r="F1556" i="1" a="1"/>
  <c r="F1556" i="1" s="1"/>
  <c r="H1555" i="1" a="1"/>
  <c r="H1555" i="1"/>
  <c r="G1555" i="1" a="1"/>
  <c r="G1555" i="1" s="1"/>
  <c r="H1549" i="1" a="1"/>
  <c r="H1549" i="1" s="1"/>
  <c r="I1563" i="1" a="1"/>
  <c r="I1563" i="1" s="1"/>
  <c r="J1562" i="1" a="1"/>
  <c r="J1562" i="1" s="1"/>
  <c r="J1556" i="1" a="1"/>
  <c r="J1556" i="1" s="1"/>
  <c r="F1549" i="1" a="1"/>
  <c r="F1549" i="1" s="1"/>
  <c r="G1547" i="1" a="1"/>
  <c r="G1547" i="1"/>
  <c r="H1556" i="1" a="1"/>
  <c r="H1556" i="1"/>
  <c r="J1520" i="1" a="1"/>
  <c r="J1520" i="1"/>
  <c r="G1520" i="1" a="1"/>
  <c r="G1520" i="1"/>
  <c r="F1528" i="1" a="1"/>
  <c r="F1528" i="1" s="1"/>
  <c r="F1524" i="1" a="1"/>
  <c r="F1524" i="1" s="1"/>
  <c r="K1524" i="1" a="1"/>
  <c r="K1524" i="1"/>
  <c r="I1524" i="1" a="1"/>
  <c r="I1524" i="1" s="1"/>
  <c r="K1521" i="1" a="1"/>
  <c r="K1521" i="1" s="1"/>
  <c r="H1524" i="1" a="1"/>
  <c r="H1524" i="1" s="1"/>
  <c r="F1523" i="1" a="1"/>
  <c r="F1523" i="1" s="1"/>
  <c r="I1520" i="1" a="1"/>
  <c r="I1520" i="1"/>
  <c r="K1529" i="1" a="1"/>
  <c r="K1529" i="1" s="1"/>
  <c r="J1529" i="1" a="1"/>
  <c r="J1529" i="1"/>
  <c r="I1529" i="1" a="1"/>
  <c r="I1529" i="1"/>
  <c r="K1523" i="1" a="1"/>
  <c r="K1523" i="1"/>
  <c r="H1529" i="1" a="1"/>
  <c r="H1529" i="1" s="1"/>
  <c r="G1529" i="1" a="1"/>
  <c r="G1529" i="1" s="1"/>
  <c r="H1528" i="1" a="1"/>
  <c r="H1528" i="1" s="1"/>
  <c r="I1527" i="1" a="1"/>
  <c r="I1527" i="1"/>
  <c r="F1527" i="1" a="1"/>
  <c r="F1527" i="1" s="1"/>
  <c r="H1526" i="1" a="1"/>
  <c r="H1526" i="1" s="1"/>
  <c r="F1521" i="1" a="1"/>
  <c r="F1521" i="1" s="1"/>
  <c r="H1525" i="1" a="1"/>
  <c r="H1525" i="1"/>
  <c r="J1528" i="1" a="1"/>
  <c r="J1528" i="1"/>
  <c r="I1525" i="1" a="1"/>
  <c r="I1525" i="1" s="1"/>
  <c r="F1529" i="1" a="1"/>
  <c r="F1529" i="1"/>
  <c r="I1528" i="1" a="1"/>
  <c r="I1528" i="1"/>
  <c r="G1528" i="1" a="1"/>
  <c r="G1528" i="1" s="1"/>
  <c r="G1527" i="1" a="1"/>
  <c r="G1527" i="1" s="1"/>
  <c r="K1527" i="1" a="1"/>
  <c r="K1527" i="1" s="1"/>
  <c r="J1522" i="1" a="1"/>
  <c r="J1522" i="1" s="1"/>
  <c r="J1527" i="1" a="1"/>
  <c r="J1527" i="1"/>
  <c r="K1520" i="1" a="1"/>
  <c r="K1520" i="1" s="1"/>
  <c r="K1522" i="1" a="1"/>
  <c r="K1522" i="1" s="1"/>
  <c r="H1523" i="1" a="1"/>
  <c r="H1523" i="1"/>
  <c r="H1527" i="1" a="1"/>
  <c r="H1527" i="1"/>
  <c r="K1526" i="1" a="1"/>
  <c r="K1526" i="1"/>
  <c r="I1521" i="1" a="1"/>
  <c r="I1521" i="1" s="1"/>
  <c r="J1526" i="1" a="1"/>
  <c r="J1526" i="1"/>
  <c r="G1522" i="1" a="1"/>
  <c r="G1522" i="1" s="1"/>
  <c r="I1526" i="1" a="1"/>
  <c r="I1526" i="1" s="1"/>
  <c r="I1523" i="1" a="1"/>
  <c r="I1523" i="1" s="1"/>
  <c r="G1526" i="1" a="1"/>
  <c r="G1526" i="1" s="1"/>
  <c r="J1525" i="1" a="1"/>
  <c r="J1525" i="1" s="1"/>
  <c r="F1526" i="1" a="1"/>
  <c r="F1526" i="1"/>
  <c r="J1524" i="1" a="1"/>
  <c r="J1524" i="1" s="1"/>
  <c r="F1525" i="1" a="1"/>
  <c r="F1525" i="1"/>
  <c r="H1521" i="1" a="1"/>
  <c r="H1521" i="1"/>
  <c r="K1525" i="1" a="1"/>
  <c r="K1525" i="1"/>
  <c r="I1522" i="1" a="1"/>
  <c r="I1522" i="1"/>
  <c r="H1522" i="1" a="1"/>
  <c r="H1522" i="1" s="1"/>
  <c r="G1521" i="1" a="1"/>
  <c r="G1521" i="1" s="1"/>
  <c r="G1525" i="1" a="1"/>
  <c r="G1525" i="1" s="1"/>
  <c r="J1523" i="1" a="1"/>
  <c r="J1523" i="1" s="1"/>
  <c r="H1520" i="1" a="1"/>
  <c r="H1520" i="1" s="1"/>
  <c r="G1523" i="1" a="1"/>
  <c r="G1523" i="1" s="1"/>
  <c r="J1521" i="1" a="1"/>
  <c r="J1521" i="1" s="1"/>
  <c r="F1522" i="1" a="1"/>
  <c r="F1522" i="1" s="1"/>
  <c r="K1528" i="1" a="1"/>
  <c r="K1528" i="1"/>
  <c r="G1524" i="1" a="1"/>
  <c r="G1524" i="1"/>
  <c r="K1515" i="1" a="1"/>
  <c r="K1515" i="1"/>
  <c r="G1515" i="1" a="1"/>
  <c r="G1515" i="1"/>
  <c r="F1514" i="1" a="1"/>
  <c r="F1514" i="1"/>
  <c r="H1511" i="1" a="1"/>
  <c r="H1511" i="1" s="1"/>
  <c r="H1514" i="1" a="1"/>
  <c r="H1514" i="1"/>
  <c r="I1513" i="1" a="1"/>
  <c r="I1513" i="1" s="1"/>
  <c r="I1512" i="1" a="1"/>
  <c r="I1512" i="1" s="1"/>
  <c r="H1513" i="1" a="1"/>
  <c r="H1513" i="1" s="1"/>
  <c r="G1511" i="1" a="1"/>
  <c r="G1511" i="1" s="1"/>
  <c r="I1514" i="1" a="1"/>
  <c r="I1514" i="1" s="1"/>
  <c r="F1520" i="1" a="1"/>
  <c r="F1520" i="1" s="1"/>
  <c r="J1512" i="1" a="1"/>
  <c r="J1512" i="1"/>
  <c r="J1511" i="1" a="1"/>
  <c r="J1511" i="1"/>
  <c r="K1519" i="1" a="1"/>
  <c r="K1519" i="1"/>
  <c r="K1518" i="1" a="1"/>
  <c r="K1518" i="1"/>
  <c r="J1519" i="1" a="1"/>
  <c r="J1519" i="1" s="1"/>
  <c r="I1519" i="1" a="1"/>
  <c r="I1519" i="1" s="1"/>
  <c r="I1518" i="1" a="1"/>
  <c r="I1518" i="1"/>
  <c r="H1518" i="1" a="1"/>
  <c r="H1518" i="1" s="1"/>
  <c r="G1512" i="1" a="1"/>
  <c r="G1512" i="1" s="1"/>
  <c r="K1517" i="1" a="1"/>
  <c r="K1517" i="1" s="1"/>
  <c r="J1515" i="1" a="1"/>
  <c r="J1515" i="1" s="1"/>
  <c r="I1515" i="1" a="1"/>
  <c r="I1515" i="1"/>
  <c r="H1515" i="1" a="1"/>
  <c r="H1515" i="1" s="1"/>
  <c r="G1514" i="1" a="1"/>
  <c r="G1514" i="1"/>
  <c r="F1513" i="1" a="1"/>
  <c r="F1513" i="1"/>
  <c r="K1513" i="1" a="1"/>
  <c r="K1513" i="1"/>
  <c r="J1513" i="1" a="1"/>
  <c r="J1513" i="1" s="1"/>
  <c r="K1512" i="1" a="1"/>
  <c r="K1512" i="1" s="1"/>
  <c r="K1511" i="1" a="1"/>
  <c r="K1511" i="1" s="1"/>
  <c r="I1511" i="1" a="1"/>
  <c r="I1511" i="1"/>
  <c r="F1519" i="1" a="1"/>
  <c r="F1519" i="1" s="1"/>
  <c r="G1518" i="1" a="1"/>
  <c r="G1518" i="1" s="1"/>
  <c r="J1517" i="1" a="1"/>
  <c r="J1517" i="1" s="1"/>
  <c r="I1517" i="1" a="1"/>
  <c r="I1517" i="1"/>
  <c r="F1515" i="1" a="1"/>
  <c r="F1515" i="1"/>
  <c r="F1511" i="1" a="1"/>
  <c r="F1511" i="1" s="1"/>
  <c r="H1517" i="1" a="1"/>
  <c r="H1517" i="1"/>
  <c r="H1512" i="1" a="1"/>
  <c r="H1512" i="1"/>
  <c r="F1512" i="1" a="1"/>
  <c r="F1512" i="1" s="1"/>
  <c r="H1519" i="1" a="1"/>
  <c r="H1519" i="1" s="1"/>
  <c r="G1519" i="1" a="1"/>
  <c r="G1519" i="1" s="1"/>
  <c r="J1518" i="1" a="1"/>
  <c r="J1518" i="1" s="1"/>
  <c r="F1518" i="1" a="1"/>
  <c r="F1518" i="1"/>
  <c r="K1514" i="1" a="1"/>
  <c r="K1514" i="1" s="1"/>
  <c r="G1517" i="1" a="1"/>
  <c r="G1517" i="1" s="1"/>
  <c r="J1514" i="1" a="1"/>
  <c r="J1514" i="1"/>
  <c r="G1513" i="1" a="1"/>
  <c r="G1513" i="1"/>
  <c r="F1517" i="1" a="1"/>
  <c r="F1517" i="1"/>
  <c r="F1502" i="1" a="1"/>
  <c r="F1502" i="1" s="1"/>
  <c r="F1498" i="1" a="1"/>
  <c r="F1498" i="1"/>
  <c r="K1505" i="1" a="1"/>
  <c r="K1505" i="1" s="1"/>
  <c r="J1505" i="1" a="1"/>
  <c r="J1505" i="1" s="1"/>
  <c r="I1505" i="1" a="1"/>
  <c r="I1505" i="1" s="1"/>
  <c r="J1504" i="1" a="1"/>
  <c r="J1504" i="1" s="1"/>
  <c r="I1504" i="1" a="1"/>
  <c r="I1504" i="1" s="1"/>
  <c r="G1498" i="1" a="1"/>
  <c r="G1498" i="1"/>
  <c r="I1497" i="1" a="1"/>
  <c r="I1497" i="1" s="1"/>
  <c r="G1504" i="1" a="1"/>
  <c r="G1504" i="1"/>
  <c r="F1499" i="1" a="1"/>
  <c r="F1499" i="1"/>
  <c r="G1497" i="1" a="1"/>
  <c r="G1497" i="1"/>
  <c r="G1503" i="1" a="1"/>
  <c r="G1503" i="1"/>
  <c r="H1503" i="1" a="1"/>
  <c r="H1503" i="1" s="1"/>
  <c r="H1502" i="1" a="1"/>
  <c r="H1502" i="1" s="1"/>
  <c r="K1500" i="1" a="1"/>
  <c r="K1500" i="1" s="1"/>
  <c r="H1499" i="1" a="1"/>
  <c r="H1499" i="1" s="1"/>
  <c r="F1500" i="1" a="1"/>
  <c r="F1500" i="1" s="1"/>
  <c r="K1497" i="1" a="1"/>
  <c r="K1497" i="1" s="1"/>
  <c r="F1504" i="1" a="1"/>
  <c r="F1504" i="1" s="1"/>
  <c r="J1497" i="1" a="1"/>
  <c r="J1497" i="1" s="1"/>
  <c r="F1497" i="1" a="1"/>
  <c r="F1497" i="1"/>
  <c r="J1498" i="1" a="1"/>
  <c r="J1498" i="1"/>
  <c r="G1505" i="1" a="1"/>
  <c r="G1505" i="1"/>
  <c r="J1503" i="1" a="1"/>
  <c r="J1503" i="1"/>
  <c r="H1500" i="1" a="1"/>
  <c r="H1500" i="1"/>
  <c r="H1504" i="1" a="1"/>
  <c r="H1504" i="1" s="1"/>
  <c r="G1502" i="1" a="1"/>
  <c r="G1502" i="1"/>
  <c r="G1500" i="1" a="1"/>
  <c r="G1500" i="1" s="1"/>
  <c r="H1497" i="1" a="1"/>
  <c r="H1497" i="1" s="1"/>
  <c r="J1499" i="1" a="1"/>
  <c r="J1499" i="1" s="1"/>
  <c r="G1499" i="1" a="1"/>
  <c r="G1499" i="1" s="1"/>
  <c r="H1505" i="1" a="1"/>
  <c r="H1505" i="1" s="1"/>
  <c r="K1498" i="1" a="1"/>
  <c r="K1498" i="1" s="1"/>
  <c r="I1503" i="1" a="1"/>
  <c r="I1503" i="1"/>
  <c r="I1500" i="1" a="1"/>
  <c r="I1500" i="1"/>
  <c r="J1500" i="1" a="1"/>
  <c r="J1500" i="1"/>
  <c r="H1498" i="1" a="1"/>
  <c r="H1498" i="1"/>
  <c r="K1504" i="1" a="1"/>
  <c r="K1504" i="1" s="1"/>
  <c r="K1499" i="1" a="1"/>
  <c r="K1499" i="1" s="1"/>
  <c r="F1503" i="1" a="1"/>
  <c r="F1503" i="1"/>
  <c r="K1502" i="1" a="1"/>
  <c r="K1502" i="1" s="1"/>
  <c r="J1502" i="1" a="1"/>
  <c r="J1502" i="1" s="1"/>
  <c r="K1503" i="1" a="1"/>
  <c r="K1503" i="1" s="1"/>
  <c r="I1502" i="1" a="1"/>
  <c r="I1502" i="1" s="1"/>
  <c r="I1498" i="1" a="1"/>
  <c r="I1498" i="1"/>
  <c r="F1505" i="1" a="1"/>
  <c r="F1505" i="1" s="1"/>
  <c r="I1499" i="1" a="1"/>
  <c r="I1499" i="1"/>
  <c r="I1485" i="1" a="1"/>
  <c r="I1485" i="1"/>
  <c r="K1483" i="1" a="1"/>
  <c r="K1483" i="1"/>
  <c r="K1492" i="1" a="1"/>
  <c r="K1492" i="1" s="1"/>
  <c r="J1492" i="1" a="1"/>
  <c r="J1492" i="1" s="1"/>
  <c r="I1492" i="1" a="1"/>
  <c r="I1492" i="1" s="1"/>
  <c r="H1492" i="1" a="1"/>
  <c r="H1492" i="1"/>
  <c r="F1490" i="1" a="1"/>
  <c r="F1490" i="1" s="1"/>
  <c r="G1492" i="1" a="1"/>
  <c r="G1492" i="1" s="1"/>
  <c r="K1485" i="1" a="1"/>
  <c r="K1485" i="1" s="1"/>
  <c r="F1492" i="1" a="1"/>
  <c r="F1492" i="1"/>
  <c r="I1483" i="1" a="1"/>
  <c r="I1483" i="1"/>
  <c r="H1483" i="1" a="1"/>
  <c r="H1483" i="1" s="1"/>
  <c r="H1490" i="1" a="1"/>
  <c r="H1490" i="1"/>
  <c r="J1483" i="1" a="1"/>
  <c r="J1483" i="1"/>
  <c r="G1490" i="1" a="1"/>
  <c r="G1490" i="1" s="1"/>
  <c r="F1485" i="1" a="1"/>
  <c r="F1485" i="1" s="1"/>
  <c r="I1490" i="1" a="1"/>
  <c r="I1490" i="1" s="1"/>
  <c r="J1485" i="1" a="1"/>
  <c r="J1485" i="1" s="1"/>
  <c r="K1490" i="1" a="1"/>
  <c r="K1490" i="1"/>
  <c r="H1485" i="1" a="1"/>
  <c r="H1485" i="1" s="1"/>
  <c r="G1485" i="1" a="1"/>
  <c r="G1485" i="1" s="1"/>
  <c r="G1483" i="1" a="1"/>
  <c r="G1483" i="1"/>
  <c r="F1483" i="1" a="1"/>
  <c r="F1483" i="1"/>
  <c r="J1490" i="1" a="1"/>
  <c r="J1490" i="1"/>
  <c r="J1449" i="1" a="1"/>
  <c r="J1449" i="1" s="1"/>
  <c r="I1449" i="1" a="1"/>
  <c r="I1449" i="1"/>
  <c r="I1456" i="1" a="1"/>
  <c r="I1456" i="1" s="1"/>
  <c r="K1455" i="1" a="1"/>
  <c r="K1455" i="1" s="1"/>
  <c r="G1455" i="1" a="1"/>
  <c r="G1455" i="1" s="1"/>
  <c r="G1454" i="1" a="1"/>
  <c r="G1454" i="1" s="1"/>
  <c r="J1454" i="1" a="1"/>
  <c r="J1454" i="1" s="1"/>
  <c r="F1452" i="1" a="1"/>
  <c r="F1452" i="1"/>
  <c r="K1454" i="1" a="1"/>
  <c r="K1454" i="1" s="1"/>
  <c r="H1452" i="1" a="1"/>
  <c r="H1452" i="1"/>
  <c r="F1451" i="1" a="1"/>
  <c r="F1451" i="1"/>
  <c r="J1450" i="1" a="1"/>
  <c r="J1450" i="1"/>
  <c r="F1449" i="1" a="1"/>
  <c r="F1449" i="1"/>
  <c r="H1456" i="1" a="1"/>
  <c r="H1456" i="1" s="1"/>
  <c r="F1456" i="1" a="1"/>
  <c r="F1456" i="1" s="1"/>
  <c r="F1454" i="1" a="1"/>
  <c r="F1454" i="1" s="1"/>
  <c r="K1452" i="1" a="1"/>
  <c r="K1452" i="1" s="1"/>
  <c r="K1451" i="1" a="1"/>
  <c r="K1451" i="1" s="1"/>
  <c r="I1448" i="1" a="1"/>
  <c r="I1448" i="1" s="1"/>
  <c r="H1448" i="1" a="1"/>
  <c r="H1448" i="1"/>
  <c r="I1447" i="1" a="1"/>
  <c r="I1447" i="1" s="1"/>
  <c r="J1447" i="1" a="1"/>
  <c r="J1447" i="1"/>
  <c r="G1450" i="1" a="1"/>
  <c r="G1450" i="1"/>
  <c r="I1453" i="1" a="1"/>
  <c r="I1453" i="1"/>
  <c r="H1453" i="1" a="1"/>
  <c r="H1453" i="1"/>
  <c r="K1450" i="1" a="1"/>
  <c r="K1450" i="1" s="1"/>
  <c r="K1448" i="1" a="1"/>
  <c r="K1448" i="1" s="1"/>
  <c r="I1450" i="1" a="1"/>
  <c r="I1450" i="1"/>
  <c r="G1451" i="1" a="1"/>
  <c r="G1451" i="1" s="1"/>
  <c r="G1456" i="1" a="1"/>
  <c r="G1456" i="1" s="1"/>
  <c r="J1455" i="1" a="1"/>
  <c r="J1455" i="1" s="1"/>
  <c r="J1452" i="1" a="1"/>
  <c r="J1452" i="1"/>
  <c r="I1451" i="1" a="1"/>
  <c r="I1451" i="1" s="1"/>
  <c r="J1448" i="1" a="1"/>
  <c r="J1448" i="1" s="1"/>
  <c r="F1448" i="1" a="1"/>
  <c r="F1448" i="1"/>
  <c r="H1451" i="1" a="1"/>
  <c r="H1451" i="1"/>
  <c r="J1453" i="1" a="1"/>
  <c r="J1453" i="1"/>
  <c r="G1447" i="1" a="1"/>
  <c r="G1447" i="1"/>
  <c r="K1453" i="1" a="1"/>
  <c r="K1453" i="1" s="1"/>
  <c r="H1447" i="1" a="1"/>
  <c r="H1447" i="1" s="1"/>
  <c r="H1450" i="1" a="1"/>
  <c r="H1450" i="1"/>
  <c r="I1455" i="1" a="1"/>
  <c r="I1455" i="1" s="1"/>
  <c r="H1455" i="1" a="1"/>
  <c r="H1455" i="1"/>
  <c r="F1455" i="1" a="1"/>
  <c r="F1455" i="1"/>
  <c r="I1454" i="1" a="1"/>
  <c r="I1454" i="1" s="1"/>
  <c r="F1450" i="1" a="1"/>
  <c r="F1450" i="1"/>
  <c r="H1449" i="1" a="1"/>
  <c r="H1449" i="1" s="1"/>
  <c r="H1454" i="1" a="1"/>
  <c r="H1454" i="1" s="1"/>
  <c r="I1452" i="1" a="1"/>
  <c r="I1452" i="1"/>
  <c r="J1451" i="1" a="1"/>
  <c r="J1451" i="1" s="1"/>
  <c r="G1448" i="1" a="1"/>
  <c r="G1448" i="1" s="1"/>
  <c r="G1449" i="1" a="1"/>
  <c r="G1449" i="1" s="1"/>
  <c r="K1447" i="1" a="1"/>
  <c r="K1447" i="1"/>
  <c r="G1453" i="1" a="1"/>
  <c r="G1453" i="1" s="1"/>
  <c r="K1456" i="1" a="1"/>
  <c r="K1456" i="1" s="1"/>
  <c r="K1449" i="1" a="1"/>
  <c r="K1449" i="1"/>
  <c r="J1456" i="1" a="1"/>
  <c r="J1456" i="1" s="1"/>
  <c r="F1453" i="1" a="1"/>
  <c r="F1453" i="1" s="1"/>
  <c r="G1452" i="1" a="1"/>
  <c r="G1452" i="1"/>
  <c r="H1446" i="1" a="1"/>
  <c r="H1446" i="1" s="1"/>
  <c r="J1444" i="1" a="1"/>
  <c r="J1444" i="1" s="1"/>
  <c r="G1446" i="1" a="1"/>
  <c r="G1446" i="1" s="1"/>
  <c r="F1446" i="1" a="1"/>
  <c r="F1446" i="1"/>
  <c r="K1445" i="1" a="1"/>
  <c r="K1445" i="1"/>
  <c r="J1440" i="1" a="1"/>
  <c r="J1440" i="1" s="1"/>
  <c r="G1443" i="1" a="1"/>
  <c r="G1443" i="1"/>
  <c r="I1442" i="1" a="1"/>
  <c r="I1442" i="1" s="1"/>
  <c r="J1436" i="1" a="1"/>
  <c r="J1436" i="1" s="1"/>
  <c r="J1445" i="1" a="1"/>
  <c r="J1445" i="1"/>
  <c r="I1445" i="1" a="1"/>
  <c r="I1445" i="1" s="1"/>
  <c r="I1444" i="1" a="1"/>
  <c r="I1444" i="1" s="1"/>
  <c r="H1442" i="1" a="1"/>
  <c r="H1442" i="1"/>
  <c r="G1444" i="1" a="1"/>
  <c r="G1444" i="1" s="1"/>
  <c r="K1443" i="1" a="1"/>
  <c r="K1443" i="1" s="1"/>
  <c r="G1440" i="1" a="1"/>
  <c r="G1440" i="1" s="1"/>
  <c r="H1439" i="1" a="1"/>
  <c r="H1439" i="1"/>
  <c r="F1443" i="1" a="1"/>
  <c r="F1443" i="1"/>
  <c r="J1438" i="1" a="1"/>
  <c r="J1438" i="1" s="1"/>
  <c r="G1442" i="1" a="1"/>
  <c r="G1442" i="1" s="1"/>
  <c r="J1439" i="1" a="1"/>
  <c r="J1439" i="1" s="1"/>
  <c r="K1439" i="1" a="1"/>
  <c r="K1439" i="1" s="1"/>
  <c r="F1442" i="1" a="1"/>
  <c r="F1442" i="1"/>
  <c r="G1441" i="1" a="1"/>
  <c r="G1441" i="1" s="1"/>
  <c r="I1440" i="1" a="1"/>
  <c r="I1440" i="1" s="1"/>
  <c r="F1440" i="1" a="1"/>
  <c r="F1440" i="1" s="1"/>
  <c r="F1437" i="1" a="1"/>
  <c r="F1437" i="1"/>
  <c r="K1437" i="1" a="1"/>
  <c r="K1437" i="1" s="1"/>
  <c r="H1441" i="1" a="1"/>
  <c r="H1441" i="1"/>
  <c r="G1439" i="1" a="1"/>
  <c r="G1439" i="1"/>
  <c r="H1445" i="1" a="1"/>
  <c r="H1445" i="1"/>
  <c r="I1436" i="1" a="1"/>
  <c r="I1436" i="1" s="1"/>
  <c r="K1438" i="1" a="1"/>
  <c r="K1438" i="1"/>
  <c r="G1445" i="1" a="1"/>
  <c r="G1445" i="1" s="1"/>
  <c r="K1444" i="1" a="1"/>
  <c r="K1444" i="1" s="1"/>
  <c r="I1443" i="1" a="1"/>
  <c r="I1443" i="1"/>
  <c r="K1442" i="1" a="1"/>
  <c r="K1442" i="1" s="1"/>
  <c r="H1444" i="1" a="1"/>
  <c r="H1444" i="1" s="1"/>
  <c r="F1439" i="1" a="1"/>
  <c r="F1439" i="1" s="1"/>
  <c r="I1439" i="1" a="1"/>
  <c r="I1439" i="1"/>
  <c r="H1443" i="1" a="1"/>
  <c r="H1443" i="1" s="1"/>
  <c r="J1442" i="1" a="1"/>
  <c r="J1442" i="1"/>
  <c r="H1440" i="1" a="1"/>
  <c r="H1440" i="1"/>
  <c r="I1437" i="1" a="1"/>
  <c r="I1437" i="1" s="1"/>
  <c r="J1443" i="1" a="1"/>
  <c r="J1443" i="1" s="1"/>
  <c r="G1437" i="1" a="1"/>
  <c r="G1437" i="1"/>
  <c r="K1436" i="1" a="1"/>
  <c r="K1436" i="1" s="1"/>
  <c r="I1441" i="1" a="1"/>
  <c r="I1441" i="1" s="1"/>
  <c r="F1445" i="1" a="1"/>
  <c r="F1445" i="1"/>
  <c r="K1441" i="1" a="1"/>
  <c r="K1441" i="1" s="1"/>
  <c r="K1440" i="1" a="1"/>
  <c r="K1440" i="1"/>
  <c r="I1438" i="1" a="1"/>
  <c r="I1438" i="1" s="1"/>
  <c r="G1438" i="1" a="1"/>
  <c r="G1438" i="1"/>
  <c r="F1438" i="1" a="1"/>
  <c r="F1438" i="1" s="1"/>
  <c r="F1441" i="1" a="1"/>
  <c r="F1441" i="1"/>
  <c r="J1437" i="1" a="1"/>
  <c r="J1437" i="1" s="1"/>
  <c r="H1438" i="1" a="1"/>
  <c r="H1438" i="1" s="1"/>
  <c r="F1447" i="1" a="1"/>
  <c r="F1447" i="1" s="1"/>
  <c r="F1444" i="1" a="1"/>
  <c r="F1444" i="1"/>
  <c r="J1441" i="1" a="1"/>
  <c r="J1441" i="1" s="1"/>
  <c r="K1446" i="1" a="1"/>
  <c r="K1446" i="1" s="1"/>
  <c r="H1437" i="1" a="1"/>
  <c r="H1437" i="1" s="1"/>
  <c r="J1446" i="1" a="1"/>
  <c r="J1446" i="1"/>
  <c r="I1446" i="1" a="1"/>
  <c r="I1446" i="1"/>
  <c r="K1430" i="1" a="1"/>
  <c r="K1430" i="1" s="1"/>
  <c r="I1434" i="1" a="1"/>
  <c r="I1434" i="1"/>
  <c r="H1429" i="1" a="1"/>
  <c r="H1429" i="1" s="1"/>
  <c r="H1434" i="1" a="1"/>
  <c r="H1434" i="1" s="1"/>
  <c r="H1436" i="1" a="1"/>
  <c r="H1436" i="1"/>
  <c r="G1436" i="1" a="1"/>
  <c r="G1436" i="1" s="1"/>
  <c r="I1431" i="1" a="1"/>
  <c r="I1431" i="1" s="1"/>
  <c r="F1428" i="1" a="1"/>
  <c r="F1428" i="1"/>
  <c r="J1434" i="1" a="1"/>
  <c r="J1434" i="1" s="1"/>
  <c r="G1428" i="1" a="1"/>
  <c r="G1428" i="1" s="1"/>
  <c r="J1432" i="1" a="1"/>
  <c r="J1432" i="1" s="1"/>
  <c r="F1436" i="1" a="1"/>
  <c r="F1436" i="1"/>
  <c r="K1431" i="1" a="1"/>
  <c r="K1431" i="1"/>
  <c r="H1431" i="1" a="1"/>
  <c r="H1431" i="1" s="1"/>
  <c r="K1435" i="1" a="1"/>
  <c r="K1435" i="1"/>
  <c r="I1435" i="1" a="1"/>
  <c r="I1435" i="1" s="1"/>
  <c r="H1428" i="1" a="1"/>
  <c r="H1428" i="1" s="1"/>
  <c r="J1430" i="1" a="1"/>
  <c r="J1430" i="1"/>
  <c r="G1434" i="1" a="1"/>
  <c r="G1434" i="1" s="1"/>
  <c r="F1434" i="1" a="1"/>
  <c r="F1434" i="1" s="1"/>
  <c r="G1432" i="1" a="1"/>
  <c r="G1432" i="1"/>
  <c r="H1432" i="1" a="1"/>
  <c r="H1432" i="1" s="1"/>
  <c r="J1431" i="1" a="1"/>
  <c r="J1431" i="1" s="1"/>
  <c r="F1431" i="1" a="1"/>
  <c r="F1431" i="1" s="1"/>
  <c r="G1430" i="1" a="1"/>
  <c r="G1430" i="1"/>
  <c r="F1429" i="1" a="1"/>
  <c r="F1429" i="1"/>
  <c r="F1430" i="1" a="1"/>
  <c r="F1430" i="1" s="1"/>
  <c r="J1428" i="1" a="1"/>
  <c r="J1428" i="1" s="1"/>
  <c r="H1435" i="1" a="1"/>
  <c r="H1435" i="1" s="1"/>
  <c r="F1435" i="1" a="1"/>
  <c r="F1435" i="1" s="1"/>
  <c r="I1430" i="1" a="1"/>
  <c r="I1430" i="1"/>
  <c r="K1428" i="1" a="1"/>
  <c r="K1428" i="1" s="1"/>
  <c r="G1429" i="1" a="1"/>
  <c r="G1429" i="1" s="1"/>
  <c r="J1435" i="1" a="1"/>
  <c r="J1435" i="1" s="1"/>
  <c r="K1429" i="1" a="1"/>
  <c r="K1429" i="1"/>
  <c r="G1435" i="1" a="1"/>
  <c r="G1435" i="1" s="1"/>
  <c r="K1434" i="1" a="1"/>
  <c r="K1434" i="1"/>
  <c r="H1430" i="1" a="1"/>
  <c r="H1430" i="1"/>
  <c r="F1432" i="1" a="1"/>
  <c r="F1432" i="1"/>
  <c r="K1432" i="1" a="1"/>
  <c r="K1432" i="1" s="1"/>
  <c r="G1431" i="1" a="1"/>
  <c r="G1431" i="1"/>
  <c r="I1428" i="1" a="1"/>
  <c r="I1428" i="1" s="1"/>
  <c r="I1432" i="1" a="1"/>
  <c r="I1432" i="1" s="1"/>
  <c r="J1429" i="1" a="1"/>
  <c r="J1429" i="1"/>
  <c r="I1429" i="1" a="1"/>
  <c r="I1429" i="1" s="1"/>
  <c r="G1420" i="1" a="1"/>
  <c r="G1420" i="1" s="1"/>
  <c r="K1417" i="1" a="1"/>
  <c r="K1417" i="1" s="1"/>
  <c r="K1422" i="1" a="1"/>
  <c r="K1422" i="1"/>
  <c r="H1416" i="1" a="1"/>
  <c r="H1416" i="1" s="1"/>
  <c r="J1422" i="1" a="1"/>
  <c r="J1422" i="1"/>
  <c r="I1422" i="1" a="1"/>
  <c r="I1422" i="1"/>
  <c r="G1422" i="1" a="1"/>
  <c r="G1422" i="1" s="1"/>
  <c r="I1421" i="1" a="1"/>
  <c r="I1421" i="1" s="1"/>
  <c r="G1419" i="1" a="1"/>
  <c r="G1419" i="1"/>
  <c r="H1421" i="1" a="1"/>
  <c r="H1421" i="1" s="1"/>
  <c r="G1421" i="1" a="1"/>
  <c r="G1421" i="1" s="1"/>
  <c r="F1421" i="1" a="1"/>
  <c r="F1421" i="1"/>
  <c r="I1420" i="1" a="1"/>
  <c r="I1420" i="1" s="1"/>
  <c r="H1414" i="1" a="1"/>
  <c r="H1414" i="1"/>
  <c r="F1414" i="1" a="1"/>
  <c r="F1414" i="1" s="1"/>
  <c r="J1419" i="1" a="1"/>
  <c r="J1419" i="1"/>
  <c r="F1420" i="1" a="1"/>
  <c r="F1420" i="1" s="1"/>
  <c r="H1419" i="1" a="1"/>
  <c r="H1419" i="1"/>
  <c r="G1414" i="1" a="1"/>
  <c r="G1414" i="1" s="1"/>
  <c r="F1419" i="1" a="1"/>
  <c r="F1419" i="1" s="1"/>
  <c r="K1418" i="1" a="1"/>
  <c r="K1418" i="1" s="1"/>
  <c r="K1416" i="1" a="1"/>
  <c r="K1416" i="1"/>
  <c r="F1416" i="1" a="1"/>
  <c r="F1416" i="1" s="1"/>
  <c r="J1415" i="1" a="1"/>
  <c r="J1415" i="1" s="1"/>
  <c r="F1415" i="1" a="1"/>
  <c r="F1415" i="1" s="1"/>
  <c r="J1417" i="1" a="1"/>
  <c r="J1417" i="1"/>
  <c r="I1418" i="1" a="1"/>
  <c r="I1418" i="1"/>
  <c r="I1417" i="1" a="1"/>
  <c r="I1417" i="1" s="1"/>
  <c r="I1416" i="1" a="1"/>
  <c r="I1416" i="1"/>
  <c r="I1414" i="1" a="1"/>
  <c r="I1414" i="1" s="1"/>
  <c r="G1416" i="1" a="1"/>
  <c r="G1416" i="1" s="1"/>
  <c r="F1422" i="1" a="1"/>
  <c r="F1422" i="1"/>
  <c r="H1422" i="1" a="1"/>
  <c r="H1422" i="1" s="1"/>
  <c r="J1421" i="1" a="1"/>
  <c r="J1421" i="1" s="1"/>
  <c r="K1420" i="1" a="1"/>
  <c r="K1420" i="1"/>
  <c r="H1420" i="1" a="1"/>
  <c r="H1420" i="1" s="1"/>
  <c r="I1419" i="1" a="1"/>
  <c r="I1419" i="1" s="1"/>
  <c r="F1417" i="1" a="1"/>
  <c r="F1417" i="1"/>
  <c r="F1418" i="1" a="1"/>
  <c r="F1418" i="1"/>
  <c r="J1420" i="1" a="1"/>
  <c r="J1420" i="1"/>
  <c r="K1419" i="1" a="1"/>
  <c r="K1419" i="1" s="1"/>
  <c r="H1418" i="1" a="1"/>
  <c r="H1418" i="1"/>
  <c r="J1418" i="1" a="1"/>
  <c r="J1418" i="1" s="1"/>
  <c r="G1415" i="1" a="1"/>
  <c r="G1415" i="1" s="1"/>
  <c r="K1421" i="1" a="1"/>
  <c r="K1421" i="1"/>
  <c r="I1415" i="1" a="1"/>
  <c r="I1415" i="1" s="1"/>
  <c r="H1415" i="1" a="1"/>
  <c r="H1415" i="1" s="1"/>
  <c r="J1414" i="1" a="1"/>
  <c r="J1414" i="1"/>
  <c r="K1415" i="1" a="1"/>
  <c r="K1415" i="1" s="1"/>
  <c r="G1417" i="1" a="1"/>
  <c r="G1417" i="1" s="1"/>
  <c r="K1414" i="1" a="1"/>
  <c r="K1414" i="1"/>
  <c r="J1416" i="1" a="1"/>
  <c r="J1416" i="1"/>
  <c r="G1418" i="1" a="1"/>
  <c r="G1418" i="1"/>
  <c r="H1417" i="1" a="1"/>
  <c r="H1417" i="1" s="1"/>
  <c r="J1405" i="1" a="1"/>
  <c r="J1405" i="1" s="1"/>
  <c r="G1403" i="1" a="1"/>
  <c r="G1403" i="1" s="1"/>
  <c r="K1408" i="1" a="1"/>
  <c r="K1408" i="1" s="1"/>
  <c r="F1403" i="1" a="1"/>
  <c r="F1403" i="1"/>
  <c r="G1408" i="1" a="1"/>
  <c r="G1408" i="1" s="1"/>
  <c r="K1402" i="1" a="1"/>
  <c r="K1402" i="1" s="1"/>
  <c r="F1407" i="1" a="1"/>
  <c r="F1407" i="1" s="1"/>
  <c r="G1406" i="1" a="1"/>
  <c r="G1406" i="1"/>
  <c r="J1403" i="1" a="1"/>
  <c r="J1403" i="1" s="1"/>
  <c r="F1405" i="1" a="1"/>
  <c r="F1405" i="1" s="1"/>
  <c r="I1402" i="1" a="1"/>
  <c r="I1402" i="1"/>
  <c r="J1401" i="1" a="1"/>
  <c r="J1401" i="1"/>
  <c r="I1405" i="1" a="1"/>
  <c r="I1405" i="1" s="1"/>
  <c r="K1406" i="1" a="1"/>
  <c r="K1406" i="1"/>
  <c r="F1406" i="1" a="1"/>
  <c r="F1406" i="1" s="1"/>
  <c r="H1408" i="1" a="1"/>
  <c r="H1408" i="1" s="1"/>
  <c r="J1408" i="1" a="1"/>
  <c r="J1408" i="1"/>
  <c r="K1405" i="1" a="1"/>
  <c r="K1405" i="1" s="1"/>
  <c r="H1406" i="1" a="1"/>
  <c r="H1406" i="1" s="1"/>
  <c r="H1403" i="1" a="1"/>
  <c r="H1403" i="1" s="1"/>
  <c r="I1408" i="1" a="1"/>
  <c r="I1408" i="1"/>
  <c r="F1408" i="1" a="1"/>
  <c r="F1408" i="1" s="1"/>
  <c r="K1407" i="1" a="1"/>
  <c r="K1407" i="1" s="1"/>
  <c r="H1405" i="1" a="1"/>
  <c r="H1405" i="1"/>
  <c r="J1407" i="1" a="1"/>
  <c r="J1407" i="1" s="1"/>
  <c r="I1407" i="1" a="1"/>
  <c r="I1407" i="1" s="1"/>
  <c r="H1407" i="1" a="1"/>
  <c r="H1407" i="1"/>
  <c r="G1407" i="1" a="1"/>
  <c r="G1407" i="1" s="1"/>
  <c r="J1402" i="1" a="1"/>
  <c r="J1402" i="1" s="1"/>
  <c r="F1401" i="1" a="1"/>
  <c r="F1401" i="1"/>
  <c r="I1401" i="1" a="1"/>
  <c r="I1401" i="1" s="1"/>
  <c r="J1406" i="1" a="1"/>
  <c r="J1406" i="1"/>
  <c r="G1402" i="1" a="1"/>
  <c r="G1402" i="1" s="1"/>
  <c r="F1402" i="1" a="1"/>
  <c r="F1402" i="1"/>
  <c r="I1406" i="1" a="1"/>
  <c r="I1406" i="1" s="1"/>
  <c r="G1405" i="1" a="1"/>
  <c r="G1405" i="1" s="1"/>
  <c r="K1403" i="1" a="1"/>
  <c r="K1403" i="1" s="1"/>
  <c r="K1401" i="1" a="1"/>
  <c r="K1401" i="1" s="1"/>
  <c r="I1403" i="1" a="1"/>
  <c r="I1403" i="1" s="1"/>
  <c r="H1402" i="1" a="1"/>
  <c r="H1402" i="1"/>
  <c r="H1401" i="1" a="1"/>
  <c r="H1401" i="1" s="1"/>
  <c r="G1401" i="1" a="1"/>
  <c r="G1401" i="1" s="1"/>
  <c r="J1371" i="1" a="1"/>
  <c r="J1371" i="1" s="1"/>
  <c r="I1371" i="1" a="1"/>
  <c r="I1371" i="1"/>
  <c r="F1372" i="1" a="1"/>
  <c r="F1372" i="1"/>
  <c r="H1372" i="1" a="1"/>
  <c r="H1372" i="1" s="1"/>
  <c r="J1372" i="1" a="1"/>
  <c r="J1372" i="1"/>
  <c r="F1371" i="1" a="1"/>
  <c r="F1371" i="1" s="1"/>
  <c r="H1371" i="1" a="1"/>
  <c r="H1371" i="1" s="1"/>
  <c r="K1400" i="1" a="1"/>
  <c r="K1400" i="1" s="1"/>
  <c r="J1400" i="1" a="1"/>
  <c r="J1400" i="1" s="1"/>
  <c r="I1372" i="1" a="1"/>
  <c r="I1372" i="1" s="1"/>
  <c r="K1370" i="1" a="1"/>
  <c r="K1370" i="1"/>
  <c r="G1372" i="1" a="1"/>
  <c r="G1372" i="1" s="1"/>
  <c r="G1400" i="1" a="1"/>
  <c r="G1400" i="1" s="1"/>
  <c r="I1400" i="1" a="1"/>
  <c r="I1400" i="1"/>
  <c r="H1400" i="1" a="1"/>
  <c r="H1400" i="1"/>
  <c r="I1370" i="1" a="1"/>
  <c r="I1370" i="1"/>
  <c r="K1399" i="1" a="1"/>
  <c r="K1399" i="1" s="1"/>
  <c r="J1399" i="1" a="1"/>
  <c r="J1399" i="1"/>
  <c r="I1399" i="1" a="1"/>
  <c r="I1399" i="1" s="1"/>
  <c r="G1371" i="1" a="1"/>
  <c r="G1371" i="1" s="1"/>
  <c r="K1372" i="1" a="1"/>
  <c r="K1372" i="1" s="1"/>
  <c r="G1399" i="1" a="1"/>
  <c r="G1399" i="1" s="1"/>
  <c r="F1399" i="1" a="1"/>
  <c r="F1399" i="1" s="1"/>
  <c r="K1371" i="1" a="1"/>
  <c r="K1371" i="1"/>
  <c r="J1370" i="1" a="1"/>
  <c r="J1370" i="1" s="1"/>
  <c r="F1400" i="1" a="1"/>
  <c r="F1400" i="1" s="1"/>
  <c r="H1399" i="1" a="1"/>
  <c r="H1399" i="1"/>
  <c r="I1367" i="1" a="1"/>
  <c r="I1367" i="1"/>
  <c r="J1364" i="1" a="1"/>
  <c r="J1364" i="1"/>
  <c r="K1360" i="1" a="1"/>
  <c r="K1360" i="1" s="1"/>
  <c r="G1369" i="1" a="1"/>
  <c r="G1369" i="1" s="1"/>
  <c r="F1369" i="1" a="1"/>
  <c r="F1369" i="1" s="1"/>
  <c r="K1368" i="1" a="1"/>
  <c r="K1368" i="1" s="1"/>
  <c r="J1360" i="1" a="1"/>
  <c r="J1360" i="1" s="1"/>
  <c r="J1368" i="1" a="1"/>
  <c r="J1368" i="1" s="1"/>
  <c r="I1368" i="1" a="1"/>
  <c r="I1368" i="1" s="1"/>
  <c r="J1366" i="1" a="1"/>
  <c r="J1366" i="1" s="1"/>
  <c r="I1360" i="1" a="1"/>
  <c r="I1360" i="1"/>
  <c r="G1368" i="1" a="1"/>
  <c r="G1368" i="1" s="1"/>
  <c r="G1366" i="1" a="1"/>
  <c r="G1366" i="1"/>
  <c r="H1365" i="1" a="1"/>
  <c r="H1365" i="1"/>
  <c r="I1363" i="1" a="1"/>
  <c r="I1363" i="1"/>
  <c r="G1361" i="1" a="1"/>
  <c r="G1361" i="1" s="1"/>
  <c r="J1362" i="1" a="1"/>
  <c r="J1362" i="1"/>
  <c r="K1366" i="1" a="1"/>
  <c r="K1366" i="1" s="1"/>
  <c r="H1367" i="1" a="1"/>
  <c r="H1367" i="1" s="1"/>
  <c r="F1367" i="1" a="1"/>
  <c r="F1367" i="1" s="1"/>
  <c r="K1364" i="1" a="1"/>
  <c r="K1364" i="1" s="1"/>
  <c r="K1361" i="1" a="1"/>
  <c r="K1361" i="1" s="1"/>
  <c r="G1364" i="1" a="1"/>
  <c r="G1364" i="1" s="1"/>
  <c r="H1362" i="1" a="1"/>
  <c r="H1362" i="1"/>
  <c r="I1361" i="1" a="1"/>
  <c r="I1361" i="1" s="1"/>
  <c r="F1361" i="1" a="1"/>
  <c r="F1361" i="1"/>
  <c r="G1362" i="1" a="1"/>
  <c r="G1362" i="1"/>
  <c r="I1364" i="1" a="1"/>
  <c r="I1364" i="1" s="1"/>
  <c r="H1369" i="1" a="1"/>
  <c r="H1369" i="1" s="1"/>
  <c r="J1363" i="1" a="1"/>
  <c r="J1363" i="1"/>
  <c r="J1361" i="1" a="1"/>
  <c r="J1361" i="1" s="1"/>
  <c r="H1370" i="1" a="1"/>
  <c r="H1370" i="1" s="1"/>
  <c r="H1368" i="1" a="1"/>
  <c r="H1368" i="1" s="1"/>
  <c r="F1368" i="1" a="1"/>
  <c r="F1368" i="1" s="1"/>
  <c r="K1367" i="1" a="1"/>
  <c r="K1367" i="1"/>
  <c r="K1365" i="1" a="1"/>
  <c r="K1365" i="1" s="1"/>
  <c r="J1367" i="1" a="1"/>
  <c r="J1367" i="1"/>
  <c r="I1362" i="1" a="1"/>
  <c r="I1362" i="1" s="1"/>
  <c r="G1367" i="1" a="1"/>
  <c r="G1367" i="1"/>
  <c r="I1365" i="1" a="1"/>
  <c r="I1365" i="1" s="1"/>
  <c r="K1363" i="1" a="1"/>
  <c r="K1363" i="1" s="1"/>
  <c r="H1364" i="1" a="1"/>
  <c r="H1364" i="1" s="1"/>
  <c r="H1363" i="1" a="1"/>
  <c r="H1363" i="1"/>
  <c r="F1363" i="1" a="1"/>
  <c r="F1363" i="1" s="1"/>
  <c r="K1362" i="1" a="1"/>
  <c r="K1362" i="1" s="1"/>
  <c r="F1360" i="1" a="1"/>
  <c r="F1360" i="1" s="1"/>
  <c r="K1359" i="1" a="1"/>
  <c r="K1359" i="1"/>
  <c r="G1363" i="1" a="1"/>
  <c r="G1363" i="1"/>
  <c r="F1364" i="1" a="1"/>
  <c r="F1364" i="1" s="1"/>
  <c r="I1366" i="1" a="1"/>
  <c r="I1366" i="1"/>
  <c r="F1370" i="1" a="1"/>
  <c r="F1370" i="1" s="1"/>
  <c r="J1369" i="1" a="1"/>
  <c r="J1369" i="1" s="1"/>
  <c r="H1366" i="1" a="1"/>
  <c r="H1366" i="1" s="1"/>
  <c r="J1365" i="1" a="1"/>
  <c r="J1365" i="1" s="1"/>
  <c r="G1365" i="1" a="1"/>
  <c r="G1365" i="1" s="1"/>
  <c r="H1361" i="1" a="1"/>
  <c r="H1361" i="1"/>
  <c r="G1360" i="1" a="1"/>
  <c r="G1360" i="1" s="1"/>
  <c r="G1370" i="1" a="1"/>
  <c r="G1370" i="1" s="1"/>
  <c r="F1362" i="1" a="1"/>
  <c r="F1362" i="1"/>
  <c r="F1365" i="1" a="1"/>
  <c r="F1365" i="1"/>
  <c r="K1369" i="1" a="1"/>
  <c r="K1369" i="1"/>
  <c r="I1369" i="1" a="1"/>
  <c r="I1369" i="1" s="1"/>
  <c r="H1360" i="1" a="1"/>
  <c r="H1360" i="1"/>
  <c r="F1366" i="1" a="1"/>
  <c r="F1366" i="1" s="1"/>
  <c r="G1353" i="1" a="1"/>
  <c r="G1353" i="1" s="1"/>
  <c r="I1352" i="1" a="1"/>
  <c r="I1352" i="1" s="1"/>
  <c r="H1352" i="1" a="1"/>
  <c r="H1352" i="1" s="1"/>
  <c r="F1351" i="1" a="1"/>
  <c r="F1351" i="1" s="1"/>
  <c r="F1350" i="1" a="1"/>
  <c r="F1350" i="1"/>
  <c r="H1350" i="1" a="1"/>
  <c r="H1350" i="1" s="1"/>
  <c r="F1355" i="1" a="1"/>
  <c r="F1355" i="1" s="1"/>
  <c r="J1359" i="1" a="1"/>
  <c r="J1359" i="1"/>
  <c r="F1359" i="1" a="1"/>
  <c r="F1359" i="1"/>
  <c r="I1358" i="1" a="1"/>
  <c r="I1358" i="1"/>
  <c r="J1354" i="1" a="1"/>
  <c r="J1354" i="1" s="1"/>
  <c r="I1350" i="1" a="1"/>
  <c r="I1350" i="1" s="1"/>
  <c r="G1358" i="1" a="1"/>
  <c r="G1358" i="1" s="1"/>
  <c r="K1352" i="1" a="1"/>
  <c r="K1352" i="1" s="1"/>
  <c r="F1356" i="1" a="1"/>
  <c r="F1356" i="1" s="1"/>
  <c r="H1356" i="1" a="1"/>
  <c r="H1356" i="1" s="1"/>
  <c r="F1353" i="1" a="1"/>
  <c r="F1353" i="1" s="1"/>
  <c r="H1357" i="1" a="1"/>
  <c r="H1357" i="1" s="1"/>
  <c r="G1352" i="1" a="1"/>
  <c r="G1352" i="1"/>
  <c r="K1351" i="1" a="1"/>
  <c r="K1351" i="1" s="1"/>
  <c r="K1348" i="1" a="1"/>
  <c r="K1348" i="1"/>
  <c r="F1358" i="1" a="1"/>
  <c r="F1358" i="1"/>
  <c r="J1357" i="1" a="1"/>
  <c r="J1357" i="1"/>
  <c r="G1357" i="1" a="1"/>
  <c r="G1357" i="1" s="1"/>
  <c r="G1356" i="1" a="1"/>
  <c r="G1356" i="1"/>
  <c r="I1351" i="1" a="1"/>
  <c r="I1351" i="1" s="1"/>
  <c r="J1355" i="1" a="1"/>
  <c r="J1355" i="1" s="1"/>
  <c r="J1350" i="1" a="1"/>
  <c r="J1350" i="1" s="1"/>
  <c r="J1351" i="1" a="1"/>
  <c r="J1351" i="1" s="1"/>
  <c r="K1357" i="1" a="1"/>
  <c r="K1357" i="1" s="1"/>
  <c r="K1354" i="1" a="1"/>
  <c r="K1354" i="1" s="1"/>
  <c r="G1351" i="1" a="1"/>
  <c r="G1351" i="1"/>
  <c r="G1350" i="1" a="1"/>
  <c r="G1350" i="1" s="1"/>
  <c r="I1359" i="1" a="1"/>
  <c r="I1359" i="1"/>
  <c r="H1359" i="1" a="1"/>
  <c r="H1359" i="1"/>
  <c r="I1357" i="1" a="1"/>
  <c r="I1357" i="1" s="1"/>
  <c r="G1359" i="1" a="1"/>
  <c r="G1359" i="1" s="1"/>
  <c r="J1358" i="1" a="1"/>
  <c r="J1358" i="1"/>
  <c r="I1356" i="1" a="1"/>
  <c r="I1356" i="1" s="1"/>
  <c r="J1353" i="1" a="1"/>
  <c r="J1353" i="1" s="1"/>
  <c r="H1353" i="1" a="1"/>
  <c r="H1353" i="1" s="1"/>
  <c r="K1350" i="1" a="1"/>
  <c r="K1350" i="1" s="1"/>
  <c r="G1354" i="1" a="1"/>
  <c r="G1354" i="1"/>
  <c r="H1358" i="1" a="1"/>
  <c r="H1358" i="1" s="1"/>
  <c r="K1356" i="1" a="1"/>
  <c r="K1356" i="1"/>
  <c r="J1356" i="1" a="1"/>
  <c r="J1356" i="1" s="1"/>
  <c r="I1355" i="1" a="1"/>
  <c r="I1355" i="1"/>
  <c r="K1353" i="1" a="1"/>
  <c r="K1353" i="1" s="1"/>
  <c r="F1354" i="1" a="1"/>
  <c r="F1354" i="1" s="1"/>
  <c r="K1358" i="1" a="1"/>
  <c r="K1358" i="1" s="1"/>
  <c r="F1357" i="1" a="1"/>
  <c r="F1357" i="1"/>
  <c r="K1355" i="1" a="1"/>
  <c r="K1355" i="1" s="1"/>
  <c r="H1354" i="1" a="1"/>
  <c r="H1354" i="1" s="1"/>
  <c r="H1355" i="1" a="1"/>
  <c r="H1355" i="1" s="1"/>
  <c r="J1352" i="1" a="1"/>
  <c r="J1352" i="1"/>
  <c r="H1351" i="1" a="1"/>
  <c r="H1351" i="1"/>
  <c r="F1352" i="1" a="1"/>
  <c r="F1352" i="1" s="1"/>
  <c r="I1353" i="1" a="1"/>
  <c r="I1353" i="1"/>
  <c r="I1354" i="1" a="1"/>
  <c r="I1354" i="1" s="1"/>
  <c r="G1355" i="1" a="1"/>
  <c r="G1355" i="1" s="1"/>
  <c r="K1926" i="1" a="1"/>
  <c r="K1926" i="1" s="1"/>
  <c r="J1926" i="1" a="1"/>
  <c r="J1926" i="1" s="1"/>
  <c r="J1924" i="1" a="1"/>
  <c r="J1924" i="1" s="1"/>
  <c r="I1926" i="1" a="1"/>
  <c r="I1926" i="1" s="1"/>
  <c r="I1922" i="1" a="1"/>
  <c r="I1922" i="1" s="1"/>
  <c r="K1924" i="1" a="1"/>
  <c r="K1924" i="1" s="1"/>
  <c r="K1923" i="1" a="1"/>
  <c r="K1923" i="1"/>
  <c r="H1923" i="1" a="1"/>
  <c r="H1923" i="1"/>
  <c r="J1922" i="1" a="1"/>
  <c r="J1922" i="1"/>
  <c r="K1921" i="1" a="1"/>
  <c r="K1921" i="1" s="1"/>
  <c r="H1926" i="1" a="1"/>
  <c r="H1926" i="1"/>
  <c r="K1925" i="1" a="1"/>
  <c r="K1925" i="1" s="1"/>
  <c r="G1925" i="1" a="1"/>
  <c r="G1925" i="1" s="1"/>
  <c r="G1924" i="1" a="1"/>
  <c r="G1924" i="1" s="1"/>
  <c r="J1923" i="1" a="1"/>
  <c r="J1923" i="1" s="1"/>
  <c r="H1925" i="1" a="1"/>
  <c r="H1925" i="1" s="1"/>
  <c r="G1922" i="1" a="1"/>
  <c r="G1922" i="1" s="1"/>
  <c r="I1921" i="1" a="1"/>
  <c r="I1921" i="1" s="1"/>
  <c r="G1926" i="1" a="1"/>
  <c r="G1926" i="1" s="1"/>
  <c r="J1925" i="1" a="1"/>
  <c r="J1925" i="1"/>
  <c r="H1924" i="1" a="1"/>
  <c r="H1924" i="1"/>
  <c r="J1921" i="1" a="1"/>
  <c r="J1921" i="1"/>
  <c r="F1926" i="1" a="1"/>
  <c r="F1926" i="1" s="1"/>
  <c r="F1925" i="1" a="1"/>
  <c r="F1925" i="1" s="1"/>
  <c r="G1923" i="1" a="1"/>
  <c r="G1923" i="1" s="1"/>
  <c r="K1922" i="1" a="1"/>
  <c r="K1922" i="1" s="1"/>
  <c r="F1923" i="1" a="1"/>
  <c r="F1923" i="1" s="1"/>
  <c r="H1922" i="1" a="1"/>
  <c r="H1922" i="1" s="1"/>
  <c r="F1922" i="1" a="1"/>
  <c r="F1922" i="1" s="1"/>
  <c r="F1924" i="1" a="1"/>
  <c r="F1924" i="1" s="1"/>
  <c r="I1923" i="1" a="1"/>
  <c r="I1923" i="1"/>
  <c r="F1927" i="1" a="1"/>
  <c r="F1927" i="1" s="1"/>
  <c r="I1925" i="1" a="1"/>
  <c r="I1925" i="1"/>
  <c r="I1924" i="1" a="1"/>
  <c r="I1924" i="1"/>
  <c r="I1920" i="1" a="1"/>
  <c r="I1920" i="1"/>
  <c r="H1920" i="1" a="1"/>
  <c r="H1920" i="1" s="1"/>
  <c r="K1914" i="1" a="1"/>
  <c r="K1914" i="1" s="1"/>
  <c r="G1920" i="1" a="1"/>
  <c r="G1920" i="1" s="1"/>
  <c r="J1919" i="1" a="1"/>
  <c r="J1919" i="1" s="1"/>
  <c r="I1919" i="1" a="1"/>
  <c r="I1919" i="1" s="1"/>
  <c r="G1919" i="1" a="1"/>
  <c r="G1919" i="1" s="1"/>
  <c r="J1916" i="1" a="1"/>
  <c r="J1916" i="1" s="1"/>
  <c r="H1919" i="1" a="1"/>
  <c r="H1919" i="1" s="1"/>
  <c r="K1918" i="1" a="1"/>
  <c r="K1918" i="1"/>
  <c r="I1918" i="1" a="1"/>
  <c r="I1918" i="1" s="1"/>
  <c r="H1918" i="1" a="1"/>
  <c r="H1918" i="1"/>
  <c r="J1914" i="1" a="1"/>
  <c r="J1914" i="1"/>
  <c r="F1918" i="1" a="1"/>
  <c r="F1918" i="1" s="1"/>
  <c r="J1917" i="1" a="1"/>
  <c r="J1917" i="1" s="1"/>
  <c r="J1915" i="1" a="1"/>
  <c r="J1915" i="1" s="1"/>
  <c r="I1917" i="1" a="1"/>
  <c r="I1917" i="1" s="1"/>
  <c r="F1914" i="1" a="1"/>
  <c r="F1914" i="1" s="1"/>
  <c r="F1916" i="1" a="1"/>
  <c r="F1916" i="1" s="1"/>
  <c r="G1912" i="1" a="1"/>
  <c r="G1912" i="1" s="1"/>
  <c r="G1916" i="1" a="1"/>
  <c r="G1916" i="1"/>
  <c r="G1915" i="1" a="1"/>
  <c r="G1915" i="1" s="1"/>
  <c r="G1917" i="1" a="1"/>
  <c r="G1917" i="1"/>
  <c r="H1914" i="1" a="1"/>
  <c r="H1914" i="1" s="1"/>
  <c r="J1913" i="1" a="1"/>
  <c r="J1913" i="1"/>
  <c r="H1912" i="1" a="1"/>
  <c r="H1912" i="1" s="1"/>
  <c r="I1916" i="1" a="1"/>
  <c r="I1916" i="1" s="1"/>
  <c r="K1913" i="1" a="1"/>
  <c r="K1913" i="1" s="1"/>
  <c r="I1915" i="1" a="1"/>
  <c r="I1915" i="1" s="1"/>
  <c r="I1914" i="1" a="1"/>
  <c r="I1914" i="1" s="1"/>
  <c r="G1914" i="1" a="1"/>
  <c r="G1914" i="1" s="1"/>
  <c r="G1913" i="1" a="1"/>
  <c r="G1913" i="1" s="1"/>
  <c r="K1920" i="1" a="1"/>
  <c r="K1920" i="1"/>
  <c r="F1920" i="1" a="1"/>
  <c r="F1920" i="1"/>
  <c r="G1918" i="1" a="1"/>
  <c r="G1918" i="1" s="1"/>
  <c r="K1915" i="1" a="1"/>
  <c r="K1915" i="1"/>
  <c r="K1911" i="1" a="1"/>
  <c r="K1911" i="1" s="1"/>
  <c r="H1915" i="1" a="1"/>
  <c r="H1915" i="1" s="1"/>
  <c r="K1912" i="1" a="1"/>
  <c r="K1912" i="1" s="1"/>
  <c r="H1921" i="1" a="1"/>
  <c r="H1921" i="1" s="1"/>
  <c r="G1921" i="1" a="1"/>
  <c r="G1921" i="1" s="1"/>
  <c r="I1912" i="1" a="1"/>
  <c r="I1912" i="1" s="1"/>
  <c r="F1915" i="1" a="1"/>
  <c r="F1915" i="1" s="1"/>
  <c r="K1919" i="1" a="1"/>
  <c r="K1919" i="1" s="1"/>
  <c r="H1917" i="1" a="1"/>
  <c r="H1917" i="1"/>
  <c r="H1913" i="1" a="1"/>
  <c r="H1913" i="1"/>
  <c r="K1916" i="1" a="1"/>
  <c r="K1916" i="1"/>
  <c r="H1916" i="1" a="1"/>
  <c r="H1916" i="1" s="1"/>
  <c r="F1913" i="1" a="1"/>
  <c r="F1913" i="1"/>
  <c r="F1912" i="1" a="1"/>
  <c r="F1912" i="1" s="1"/>
  <c r="I1913" i="1" a="1"/>
  <c r="I1913" i="1" s="1"/>
  <c r="F1921" i="1" a="1"/>
  <c r="F1921" i="1" s="1"/>
  <c r="F1919" i="1" a="1"/>
  <c r="F1919" i="1" s="1"/>
  <c r="J1920" i="1" a="1"/>
  <c r="J1920" i="1" s="1"/>
  <c r="J1918" i="1" a="1"/>
  <c r="J1918" i="1" s="1"/>
  <c r="J1912" i="1" a="1"/>
  <c r="J1912" i="1" s="1"/>
  <c r="F1917" i="1" a="1"/>
  <c r="F1917" i="1" s="1"/>
  <c r="K1917" i="1" a="1"/>
  <c r="K1917" i="1"/>
  <c r="H1940" i="1" a="1"/>
  <c r="H1940" i="1"/>
  <c r="J1932" i="1" a="1"/>
  <c r="J1932" i="1" s="1"/>
  <c r="F1940" i="1" a="1"/>
  <c r="F1940" i="1" s="1"/>
  <c r="I1939" i="1" a="1"/>
  <c r="I1939" i="1" s="1"/>
  <c r="H1939" i="1" a="1"/>
  <c r="H1939" i="1" s="1"/>
  <c r="G1937" i="1" a="1"/>
  <c r="G1937" i="1" s="1"/>
  <c r="F1933" i="1" a="1"/>
  <c r="F1933" i="1" s="1"/>
  <c r="K1936" i="1" a="1"/>
  <c r="K1936" i="1" s="1"/>
  <c r="F1936" i="1" a="1"/>
  <c r="F1936" i="1" s="1"/>
  <c r="H1936" i="1" a="1"/>
  <c r="H1936" i="1" s="1"/>
  <c r="G1939" i="1" a="1"/>
  <c r="G1939" i="1"/>
  <c r="H1934" i="1" a="1"/>
  <c r="H1934" i="1" s="1"/>
  <c r="I1937" i="1" a="1"/>
  <c r="I1937" i="1"/>
  <c r="H1933" i="1" a="1"/>
  <c r="H1933" i="1"/>
  <c r="F1939" i="1" a="1"/>
  <c r="F1939" i="1" s="1"/>
  <c r="F1937" i="1" a="1"/>
  <c r="F1937" i="1" s="1"/>
  <c r="J1936" i="1" a="1"/>
  <c r="J1936" i="1" s="1"/>
  <c r="G1936" i="1" a="1"/>
  <c r="G1936" i="1" s="1"/>
  <c r="H1935" i="1" a="1"/>
  <c r="H1935" i="1" s="1"/>
  <c r="J1934" i="1" a="1"/>
  <c r="J1934" i="1" s="1"/>
  <c r="K1933" i="1" a="1"/>
  <c r="K1933" i="1" s="1"/>
  <c r="J1935" i="1" a="1"/>
  <c r="J1935" i="1" s="1"/>
  <c r="K1940" i="1" a="1"/>
  <c r="K1940" i="1" s="1"/>
  <c r="J1940" i="1" a="1"/>
  <c r="J1940" i="1"/>
  <c r="K1939" i="1" a="1"/>
  <c r="K1939" i="1" s="1"/>
  <c r="K1935" i="1" a="1"/>
  <c r="K1935" i="1"/>
  <c r="I1935" i="1" a="1"/>
  <c r="I1935" i="1"/>
  <c r="J1933" i="1" a="1"/>
  <c r="J1933" i="1" s="1"/>
  <c r="H1938" i="1" a="1"/>
  <c r="H1938" i="1" s="1"/>
  <c r="I1940" i="1" a="1"/>
  <c r="I1940" i="1" s="1"/>
  <c r="I1934" i="1" a="1"/>
  <c r="I1934" i="1" s="1"/>
  <c r="J1939" i="1" a="1"/>
  <c r="J1939" i="1" s="1"/>
  <c r="G1940" i="1" a="1"/>
  <c r="G1940" i="1" s="1"/>
  <c r="I1936" i="1" a="1"/>
  <c r="I1936" i="1" s="1"/>
  <c r="F1938" i="1" a="1"/>
  <c r="F1938" i="1" s="1"/>
  <c r="K1938" i="1" a="1"/>
  <c r="K1938" i="1" s="1"/>
  <c r="G1935" i="1" a="1"/>
  <c r="G1935" i="1"/>
  <c r="K1934" i="1" a="1"/>
  <c r="K1934" i="1" s="1"/>
  <c r="F1934" i="1" a="1"/>
  <c r="F1934" i="1"/>
  <c r="I1938" i="1" a="1"/>
  <c r="I1938" i="1" s="1"/>
  <c r="J1938" i="1" a="1"/>
  <c r="J1938" i="1" s="1"/>
  <c r="H1937" i="1" a="1"/>
  <c r="H1937" i="1" s="1"/>
  <c r="G1933" i="1" a="1"/>
  <c r="G1933" i="1" s="1"/>
  <c r="K1937" i="1" a="1"/>
  <c r="K1937" i="1" s="1"/>
  <c r="G1938" i="1" a="1"/>
  <c r="G1938" i="1" s="1"/>
  <c r="J1937" i="1" a="1"/>
  <c r="J1937" i="1" s="1"/>
  <c r="F1935" i="1" a="1"/>
  <c r="F1935" i="1"/>
  <c r="K1932" i="1" a="1"/>
  <c r="K1932" i="1" s="1"/>
  <c r="G1934" i="1" a="1"/>
  <c r="G1934" i="1" s="1"/>
  <c r="I1933" i="1" a="1"/>
  <c r="I1933" i="1"/>
  <c r="K1930" i="1" a="1"/>
  <c r="K1930" i="1" s="1"/>
  <c r="K1928" i="1" a="1"/>
  <c r="K1928" i="1" s="1"/>
  <c r="F1928" i="1" a="1"/>
  <c r="F1928" i="1" s="1"/>
  <c r="G1928" i="1" a="1"/>
  <c r="G1928" i="1" s="1"/>
  <c r="H1928" i="1" a="1"/>
  <c r="H1928" i="1" s="1"/>
  <c r="F1931" i="1" a="1"/>
  <c r="F1931" i="1" s="1"/>
  <c r="G1930" i="1" a="1"/>
  <c r="G1930" i="1" s="1"/>
  <c r="I1928" i="1" a="1"/>
  <c r="I1928" i="1" s="1"/>
  <c r="H1931" i="1" a="1"/>
  <c r="H1931" i="1"/>
  <c r="I1927" i="1" a="1"/>
  <c r="I1927" i="1"/>
  <c r="K1929" i="1" a="1"/>
  <c r="K1929" i="1" s="1"/>
  <c r="I1929" i="1" a="1"/>
  <c r="I1929" i="1" s="1"/>
  <c r="J1928" i="1" a="1"/>
  <c r="J1928" i="1"/>
  <c r="J1930" i="1" a="1"/>
  <c r="J1930" i="1" s="1"/>
  <c r="I1932" i="1" a="1"/>
  <c r="I1932" i="1" s="1"/>
  <c r="H1932" i="1" a="1"/>
  <c r="H1932" i="1" s="1"/>
  <c r="G1932" i="1" a="1"/>
  <c r="G1932" i="1" s="1"/>
  <c r="J1929" i="1" a="1"/>
  <c r="J1929" i="1" s="1"/>
  <c r="F1932" i="1" a="1"/>
  <c r="F1932" i="1" s="1"/>
  <c r="J1931" i="1" a="1"/>
  <c r="J1931" i="1" s="1"/>
  <c r="K1927" i="1" a="1"/>
  <c r="K1927" i="1"/>
  <c r="F1929" i="1" a="1"/>
  <c r="F1929" i="1"/>
  <c r="I1930" i="1" a="1"/>
  <c r="I1930" i="1"/>
  <c r="H1930" i="1" a="1"/>
  <c r="H1930" i="1" s="1"/>
  <c r="F1930" i="1" a="1"/>
  <c r="F1930" i="1" s="1"/>
  <c r="H1929" i="1" a="1"/>
  <c r="H1929" i="1" s="1"/>
  <c r="H1927" i="1" a="1"/>
  <c r="H1927" i="1" s="1"/>
  <c r="J1927" i="1" a="1"/>
  <c r="J1927" i="1" s="1"/>
  <c r="G1929" i="1" a="1"/>
  <c r="G1929" i="1" s="1"/>
  <c r="K1931" i="1" a="1"/>
  <c r="K1931" i="1" s="1"/>
  <c r="G1931" i="1" a="1"/>
  <c r="G1931" i="1" s="1"/>
  <c r="I1931" i="1" a="1"/>
  <c r="I1931" i="1" s="1"/>
  <c r="G1927" i="1" a="1"/>
  <c r="G1927" i="1"/>
  <c r="I2016" i="1" a="1"/>
  <c r="I2016" i="1"/>
  <c r="K2015" i="1" a="1"/>
  <c r="K2015" i="1"/>
  <c r="G2015" i="1" a="1"/>
  <c r="G2015" i="1"/>
  <c r="F2015" i="1" a="1"/>
  <c r="F2015" i="1" s="1"/>
  <c r="H2016" i="1" a="1"/>
  <c r="H2016" i="1" s="1"/>
  <c r="G2016" i="1" a="1"/>
  <c r="G2016" i="1" s="1"/>
  <c r="H2015" i="1" a="1"/>
  <c r="H2015" i="1" s="1"/>
  <c r="K2016" i="1" a="1"/>
  <c r="K2016" i="1" s="1"/>
  <c r="J2016" i="1" a="1"/>
  <c r="J2016" i="1" s="1"/>
  <c r="F2016" i="1" a="1"/>
  <c r="F2016" i="1"/>
  <c r="I2015" i="1" a="1"/>
  <c r="I2015" i="1"/>
  <c r="J2015" i="1" a="1"/>
  <c r="J2015" i="1"/>
  <c r="J2010" i="1" a="1"/>
  <c r="J2010" i="1" s="1"/>
  <c r="K2011" i="1" a="1"/>
  <c r="K2011" i="1" s="1"/>
  <c r="K2012" i="1" s="1" a="1"/>
  <c r="K2012" i="1" s="1"/>
  <c r="H2008" i="1" a="1"/>
  <c r="H2008" i="1"/>
  <c r="H2011" i="1" a="1"/>
  <c r="H2011" i="1" s="1"/>
  <c r="H2012" i="1" s="1" a="1"/>
  <c r="H2012" i="1" s="1"/>
  <c r="K2010" i="1" a="1"/>
  <c r="K2010" i="1" s="1"/>
  <c r="G2010" i="1" a="1"/>
  <c r="G2010" i="1" s="1"/>
  <c r="K2008" i="1" a="1"/>
  <c r="K2008" i="1" s="1"/>
  <c r="K2009" i="1" s="1" a="1"/>
  <c r="K2009" i="1" s="1"/>
  <c r="K2006" i="1" a="1"/>
  <c r="K2006" i="1" s="1"/>
  <c r="I2010" i="1" a="1"/>
  <c r="I2010" i="1"/>
  <c r="G2008" i="1" a="1"/>
  <c r="G2008" i="1"/>
  <c r="H2009" i="1" a="1"/>
  <c r="H2009" i="1" s="1"/>
  <c r="I2011" i="1" a="1"/>
  <c r="I2011" i="1" s="1"/>
  <c r="I2012" i="1" s="1" a="1"/>
  <c r="I2012" i="1" s="1"/>
  <c r="H2010" i="1" a="1"/>
  <c r="H2010" i="1"/>
  <c r="G2013" i="1" a="1"/>
  <c r="G2013" i="1" s="1"/>
  <c r="G2011" i="1" a="1"/>
  <c r="G2011" i="1" s="1"/>
  <c r="G2012" i="1" s="1" a="1"/>
  <c r="G2012" i="1" s="1"/>
  <c r="F2010" i="1" a="1"/>
  <c r="F2010" i="1"/>
  <c r="F2008" i="1" a="1"/>
  <c r="F2008" i="1" s="1"/>
  <c r="F2009" i="1" s="1" a="1"/>
  <c r="F2009" i="1" s="1"/>
  <c r="J2011" i="1" a="1"/>
  <c r="J2011" i="1" s="1"/>
  <c r="J2012" i="1" s="1" a="1"/>
  <c r="J2012" i="1" s="1"/>
  <c r="J2008" i="1" a="1"/>
  <c r="J2008" i="1" s="1"/>
  <c r="J2009" i="1" s="1" a="1"/>
  <c r="J2009" i="1" s="1"/>
  <c r="I2008" i="1" a="1"/>
  <c r="I2008" i="1" s="1"/>
  <c r="I2009" i="1" s="1" a="1"/>
  <c r="I2009" i="1" s="1"/>
  <c r="G2014" i="1" a="1"/>
  <c r="G2014" i="1" s="1"/>
  <c r="K2013" i="1" a="1"/>
  <c r="K2013" i="1"/>
  <c r="K2014" i="1" s="1" a="1"/>
  <c r="K2014" i="1" s="1"/>
  <c r="J2013" i="1" a="1"/>
  <c r="J2013" i="1"/>
  <c r="J2014" i="1" s="1" a="1"/>
  <c r="J2014" i="1" s="1"/>
  <c r="I2013" i="1" a="1"/>
  <c r="I2013" i="1" s="1"/>
  <c r="I2014" i="1" s="1" a="1"/>
  <c r="I2014" i="1" s="1"/>
  <c r="F2011" i="1" a="1"/>
  <c r="F2011" i="1" s="1"/>
  <c r="F2012" i="1" s="1" a="1"/>
  <c r="F2012" i="1" s="1"/>
  <c r="G2009" i="1" a="1"/>
  <c r="G2009" i="1"/>
  <c r="J2006" i="1" a="1"/>
  <c r="J2006" i="1" s="1"/>
  <c r="H2013" i="1" a="1"/>
  <c r="H2013" i="1" s="1"/>
  <c r="H2014" i="1" s="1" a="1"/>
  <c r="H2014" i="1" s="1"/>
  <c r="F2013" i="1" a="1"/>
  <c r="F2013" i="1" s="1"/>
  <c r="F2014" i="1" s="1" a="1"/>
  <c r="F2014" i="1" s="1"/>
  <c r="K2000" i="1" a="1"/>
  <c r="K2000" i="1" s="1"/>
  <c r="G2000" i="1" a="1"/>
  <c r="G2000" i="1"/>
  <c r="K2003" i="1" a="1"/>
  <c r="K2003" i="1"/>
  <c r="J2000" i="1" a="1"/>
  <c r="J2000" i="1" s="1"/>
  <c r="F2000" i="1" a="1"/>
  <c r="F2000" i="1" s="1"/>
  <c r="K2001" i="1" a="1"/>
  <c r="K2001" i="1" s="1"/>
  <c r="K2002" i="1" s="1" a="1"/>
  <c r="K2002" i="1" s="1"/>
  <c r="I2003" i="1" a="1"/>
  <c r="I2003" i="1" s="1"/>
  <c r="I2004" i="1" s="1" a="1"/>
  <c r="I2004" i="1" s="1"/>
  <c r="I2000" i="1" a="1"/>
  <c r="I2000" i="1" s="1"/>
  <c r="G1998" i="1" a="1"/>
  <c r="G1998" i="1" s="1"/>
  <c r="G1999" i="1" s="1" a="1"/>
  <c r="G1999" i="1" s="1"/>
  <c r="H2001" i="1" a="1"/>
  <c r="H2001" i="1" s="1"/>
  <c r="J1998" i="1" a="1"/>
  <c r="J1998" i="1"/>
  <c r="J1999" i="1" s="1" a="1"/>
  <c r="J1999" i="1" s="1"/>
  <c r="I1998" i="1" a="1"/>
  <c r="I1998" i="1" s="1"/>
  <c r="I1999" i="1" s="1" a="1"/>
  <c r="I1999" i="1" s="1"/>
  <c r="F2003" i="1" a="1"/>
  <c r="F2003" i="1" s="1"/>
  <c r="F2004" i="1" s="1" a="1"/>
  <c r="F2004" i="1" s="1"/>
  <c r="F1998" i="1" a="1"/>
  <c r="F1998" i="1" s="1"/>
  <c r="F1999" i="1" s="1" a="1"/>
  <c r="F1999" i="1" s="1"/>
  <c r="K1998" i="1" a="1"/>
  <c r="K1998" i="1" s="1"/>
  <c r="K1999" i="1" s="1" a="1"/>
  <c r="K1999" i="1" s="1"/>
  <c r="H1998" i="1" a="1"/>
  <c r="H1998" i="1" s="1"/>
  <c r="H1999" i="1" s="1" a="1"/>
  <c r="H1999" i="1" s="1"/>
  <c r="F2001" i="1" a="1"/>
  <c r="F2001" i="1"/>
  <c r="F2002" i="1" s="1" a="1"/>
  <c r="F2002" i="1" s="1"/>
  <c r="K2005" i="1" a="1"/>
  <c r="K2005" i="1" s="1"/>
  <c r="I2005" i="1" a="1"/>
  <c r="I2005" i="1"/>
  <c r="F2005" i="1" a="1"/>
  <c r="F2005" i="1"/>
  <c r="J2001" i="1" a="1"/>
  <c r="J2001" i="1" s="1"/>
  <c r="J2002" i="1" s="1" a="1"/>
  <c r="J2002" i="1" s="1"/>
  <c r="G2001" i="1" a="1"/>
  <c r="G2001" i="1" s="1"/>
  <c r="G2002" i="1" s="1" a="1"/>
  <c r="G2002" i="1" s="1"/>
  <c r="I2001" i="1" a="1"/>
  <c r="I2001" i="1" s="1"/>
  <c r="I2002" i="1" s="1" a="1"/>
  <c r="I2002" i="1" s="1"/>
  <c r="I2006" i="1" a="1"/>
  <c r="I2006" i="1" s="1"/>
  <c r="H2006" i="1" a="1"/>
  <c r="H2006" i="1" s="1"/>
  <c r="J2005" i="1" a="1"/>
  <c r="J2005" i="1"/>
  <c r="G2006" i="1" a="1"/>
  <c r="G2006" i="1"/>
  <c r="F2006" i="1" a="1"/>
  <c r="F2006" i="1"/>
  <c r="H2005" i="1" a="1"/>
  <c r="H2005" i="1" s="1"/>
  <c r="G2005" i="1" a="1"/>
  <c r="G2005" i="1" s="1"/>
  <c r="K2004" i="1" a="1"/>
  <c r="K2004" i="1"/>
  <c r="J2003" i="1" a="1"/>
  <c r="J2003" i="1"/>
  <c r="J2004" i="1" s="1" a="1"/>
  <c r="J2004" i="1" s="1"/>
  <c r="H2000" i="1" a="1"/>
  <c r="H2000" i="1" s="1"/>
  <c r="H2003" i="1" a="1"/>
  <c r="H2003" i="1" s="1"/>
  <c r="H2004" i="1" s="1" a="1"/>
  <c r="H2004" i="1" s="1"/>
  <c r="G2003" i="1" a="1"/>
  <c r="G2003" i="1" s="1"/>
  <c r="G2004" i="1" s="1" a="1"/>
  <c r="G2004" i="1" s="1"/>
  <c r="H2002" i="1" a="1"/>
  <c r="H2002" i="1"/>
  <c r="K1994" i="1" a="1"/>
  <c r="K1994" i="1" s="1"/>
  <c r="I1993" i="1" a="1"/>
  <c r="I1993" i="1" s="1"/>
  <c r="K1996" i="1" a="1"/>
  <c r="K1996" i="1"/>
  <c r="J1991" i="1" a="1"/>
  <c r="J1991" i="1"/>
  <c r="J1993" i="1" a="1"/>
  <c r="J1993" i="1" s="1"/>
  <c r="J1996" i="1" a="1"/>
  <c r="J1996" i="1" s="1"/>
  <c r="G1996" i="1" a="1"/>
  <c r="G1996" i="1" s="1"/>
  <c r="F1993" i="1" a="1"/>
  <c r="F1993" i="1"/>
  <c r="G1995" i="1" a="1"/>
  <c r="G1995" i="1"/>
  <c r="F1989" i="1" a="1"/>
  <c r="F1989" i="1" s="1"/>
  <c r="H1989" i="1" a="1"/>
  <c r="H1989" i="1" s="1"/>
  <c r="K1990" i="1" a="1"/>
  <c r="K1990" i="1"/>
  <c r="J1990" i="1" a="1"/>
  <c r="J1990" i="1"/>
  <c r="I1996" i="1" a="1"/>
  <c r="I1996" i="1" s="1"/>
  <c r="F1996" i="1" a="1"/>
  <c r="F1996" i="1" s="1"/>
  <c r="H1993" i="1" a="1"/>
  <c r="H1993" i="1"/>
  <c r="I1991" i="1" a="1"/>
  <c r="I1991" i="1" s="1"/>
  <c r="I1988" i="1" a="1"/>
  <c r="I1988" i="1" s="1"/>
  <c r="G1990" i="1" a="1"/>
  <c r="G1990" i="1" s="1"/>
  <c r="J1995" i="1" a="1"/>
  <c r="J1995" i="1" s="1"/>
  <c r="K1988" i="1" a="1"/>
  <c r="K1988" i="1"/>
  <c r="I1995" i="1" a="1"/>
  <c r="I1995" i="1"/>
  <c r="H1994" i="1" a="1"/>
  <c r="H1994" i="1" s="1"/>
  <c r="I1989" i="1" a="1"/>
  <c r="I1989" i="1" s="1"/>
  <c r="F1991" i="1" a="1"/>
  <c r="F1991" i="1"/>
  <c r="G1994" i="1" a="1"/>
  <c r="G1994" i="1"/>
  <c r="F1994" i="1" a="1"/>
  <c r="F1994" i="1" s="1"/>
  <c r="H1991" i="1" a="1"/>
  <c r="H1991" i="1" s="1"/>
  <c r="K1991" i="1" a="1"/>
  <c r="K1991" i="1" s="1"/>
  <c r="I1992" i="1" a="1"/>
  <c r="I1992" i="1" s="1"/>
  <c r="G1988" i="1" a="1"/>
  <c r="G1988" i="1" s="1"/>
  <c r="K1993" i="1" a="1"/>
  <c r="K1993" i="1" s="1"/>
  <c r="F1992" i="1" a="1"/>
  <c r="F1992" i="1" s="1"/>
  <c r="H1990" i="1" a="1"/>
  <c r="H1990" i="1"/>
  <c r="K1989" i="1" a="1"/>
  <c r="K1989" i="1" s="1"/>
  <c r="J1994" i="1" a="1"/>
  <c r="J1994" i="1"/>
  <c r="H1988" i="1" a="1"/>
  <c r="H1988" i="1" s="1"/>
  <c r="K1995" i="1" a="1"/>
  <c r="K1995" i="1"/>
  <c r="F1995" i="1" a="1"/>
  <c r="F1995" i="1"/>
  <c r="K1992" i="1" a="1"/>
  <c r="K1992" i="1" s="1"/>
  <c r="J1992" i="1" a="1"/>
  <c r="J1992" i="1" s="1"/>
  <c r="H1992" i="1" a="1"/>
  <c r="H1992" i="1"/>
  <c r="I1990" i="1" a="1"/>
  <c r="I1990" i="1" s="1"/>
  <c r="G1989" i="1" a="1"/>
  <c r="G1989" i="1" s="1"/>
  <c r="H1995" i="1" a="1"/>
  <c r="H1995" i="1" s="1"/>
  <c r="H1996" i="1" a="1"/>
  <c r="H1996" i="1" s="1"/>
  <c r="I1994" i="1" a="1"/>
  <c r="I1994" i="1" s="1"/>
  <c r="F1990" i="1" a="1"/>
  <c r="F1990" i="1" s="1"/>
  <c r="G1993" i="1" a="1"/>
  <c r="G1993" i="1"/>
  <c r="J1989" i="1" a="1"/>
  <c r="J1989" i="1" s="1"/>
  <c r="G1992" i="1" a="1"/>
  <c r="G1992" i="1"/>
  <c r="J1988" i="1" a="1"/>
  <c r="J1988" i="1"/>
  <c r="G1991" i="1" a="1"/>
  <c r="G1991" i="1" s="1"/>
  <c r="F1988" i="1" a="1"/>
  <c r="F1988" i="1"/>
  <c r="K1987" i="1" a="1"/>
  <c r="K1987" i="1"/>
  <c r="I1987" i="1" a="1"/>
  <c r="I1987" i="1" s="1"/>
  <c r="H1987" i="1" a="1"/>
  <c r="H1987" i="1" s="1"/>
  <c r="F1987" i="1" a="1"/>
  <c r="F1987" i="1" s="1"/>
  <c r="K1986" i="1" a="1"/>
  <c r="K1986" i="1" s="1"/>
  <c r="G1986" i="1" a="1"/>
  <c r="G1986" i="1" s="1"/>
  <c r="J1986" i="1" a="1"/>
  <c r="J1986" i="1" s="1"/>
  <c r="J1984" i="1" a="1"/>
  <c r="J1984" i="1"/>
  <c r="I1986" i="1" a="1"/>
  <c r="I1986" i="1" s="1"/>
  <c r="I1985" i="1" a="1"/>
  <c r="I1985" i="1"/>
  <c r="F1986" i="1" a="1"/>
  <c r="F1986" i="1" s="1"/>
  <c r="K1984" i="1" a="1"/>
  <c r="K1984" i="1" s="1"/>
  <c r="K1985" i="1" a="1"/>
  <c r="K1985" i="1"/>
  <c r="H1986" i="1" a="1"/>
  <c r="H1986" i="1"/>
  <c r="J1985" i="1" a="1"/>
  <c r="J1985" i="1" s="1"/>
  <c r="G1985" i="1" a="1"/>
  <c r="G1985" i="1" s="1"/>
  <c r="F1985" i="1" a="1"/>
  <c r="F1985" i="1" s="1"/>
  <c r="H1985" i="1" a="1"/>
  <c r="H1985" i="1"/>
  <c r="G1987" i="1" a="1"/>
  <c r="G1987" i="1" s="1"/>
  <c r="J1987" i="1" a="1"/>
  <c r="J1987" i="1" s="1"/>
  <c r="G1982" i="1" a="1"/>
  <c r="G1982" i="1"/>
  <c r="F1984" i="1" a="1"/>
  <c r="F1984" i="1" s="1"/>
  <c r="I1983" i="1" a="1"/>
  <c r="I1983" i="1" s="1"/>
  <c r="K1981" i="1" a="1"/>
  <c r="K1981" i="1" s="1"/>
  <c r="G1981" i="1" a="1"/>
  <c r="G1981" i="1" s="1"/>
  <c r="F1983" i="1" a="1"/>
  <c r="F1983" i="1"/>
  <c r="K1983" i="1" a="1"/>
  <c r="K1983" i="1"/>
  <c r="K1982" i="1" a="1"/>
  <c r="K1982" i="1" s="1"/>
  <c r="F1982" i="1" a="1"/>
  <c r="F1982" i="1" s="1"/>
  <c r="H1981" i="1" a="1"/>
  <c r="H1981" i="1"/>
  <c r="J1982" i="1" a="1"/>
  <c r="J1982" i="1"/>
  <c r="H1982" i="1" a="1"/>
  <c r="H1982" i="1" s="1"/>
  <c r="I1981" i="1" a="1"/>
  <c r="I1981" i="1" s="1"/>
  <c r="I1984" i="1" a="1"/>
  <c r="I1984" i="1"/>
  <c r="H1984" i="1" a="1"/>
  <c r="H1984" i="1" s="1"/>
  <c r="J1983" i="1" a="1"/>
  <c r="J1983" i="1" s="1"/>
  <c r="G1984" i="1" a="1"/>
  <c r="G1984" i="1" s="1"/>
  <c r="J1981" i="1" a="1"/>
  <c r="J1981" i="1" s="1"/>
  <c r="I1982" i="1" a="1"/>
  <c r="I1982" i="1"/>
  <c r="G1983" i="1" a="1"/>
  <c r="G1983" i="1"/>
  <c r="H1983" i="1" a="1"/>
  <c r="H1983" i="1" s="1"/>
  <c r="F1981" i="1" a="1"/>
  <c r="F1981" i="1" s="1"/>
  <c r="F1976" i="1" a="1"/>
  <c r="F1976" i="1"/>
  <c r="I1980" i="1" a="1"/>
  <c r="I1980" i="1"/>
  <c r="G1978" i="1" a="1"/>
  <c r="G1978" i="1" s="1"/>
  <c r="G1980" i="1" a="1"/>
  <c r="G1980" i="1" s="1"/>
  <c r="K1979" i="1" a="1"/>
  <c r="K1979" i="1" s="1"/>
  <c r="J1979" i="1" a="1"/>
  <c r="J1979" i="1" s="1"/>
  <c r="J1977" i="1" a="1"/>
  <c r="J1977" i="1" s="1"/>
  <c r="F1979" i="1" a="1"/>
  <c r="F1979" i="1" s="1"/>
  <c r="K1976" i="1" a="1"/>
  <c r="K1976" i="1" s="1"/>
  <c r="G1976" i="1" a="1"/>
  <c r="G1976" i="1"/>
  <c r="F1975" i="1" a="1"/>
  <c r="F1975" i="1" s="1"/>
  <c r="F1974" i="1" a="1"/>
  <c r="F1974" i="1"/>
  <c r="H1974" i="1" a="1"/>
  <c r="H1974" i="1" s="1"/>
  <c r="I1977" i="1" a="1"/>
  <c r="I1977" i="1"/>
  <c r="F1980" i="1" a="1"/>
  <c r="F1980" i="1"/>
  <c r="I1979" i="1" a="1"/>
  <c r="I1979" i="1" s="1"/>
  <c r="G1979" i="1" a="1"/>
  <c r="G1979" i="1" s="1"/>
  <c r="K1978" i="1" a="1"/>
  <c r="K1978" i="1"/>
  <c r="H1976" i="1" a="1"/>
  <c r="H1976" i="1" s="1"/>
  <c r="J1978" i="1" a="1"/>
  <c r="J1978" i="1" s="1"/>
  <c r="H1978" i="1" a="1"/>
  <c r="H1978" i="1" s="1"/>
  <c r="J1976" i="1" a="1"/>
  <c r="J1976" i="1" s="1"/>
  <c r="K1977" i="1" a="1"/>
  <c r="K1977" i="1" s="1"/>
  <c r="G1977" i="1" a="1"/>
  <c r="G1977" i="1" s="1"/>
  <c r="G1975" i="1" a="1"/>
  <c r="G1975" i="1"/>
  <c r="I1976" i="1" a="1"/>
  <c r="I1976" i="1" s="1"/>
  <c r="J1974" i="1" a="1"/>
  <c r="J1974" i="1"/>
  <c r="I1978" i="1" a="1"/>
  <c r="I1978" i="1"/>
  <c r="I1975" i="1" a="1"/>
  <c r="I1975" i="1" s="1"/>
  <c r="K1974" i="1" a="1"/>
  <c r="K1974" i="1"/>
  <c r="F1977" i="1" a="1"/>
  <c r="F1977" i="1"/>
  <c r="K1980" i="1" a="1"/>
  <c r="K1980" i="1" s="1"/>
  <c r="H1980" i="1" a="1"/>
  <c r="H1980" i="1" s="1"/>
  <c r="K1975" i="1" a="1"/>
  <c r="K1975" i="1" s="1"/>
  <c r="J1980" i="1" a="1"/>
  <c r="J1980" i="1" s="1"/>
  <c r="J1975" i="1" a="1"/>
  <c r="J1975" i="1" s="1"/>
  <c r="H1975" i="1" a="1"/>
  <c r="H1975" i="1" s="1"/>
  <c r="I1974" i="1" a="1"/>
  <c r="I1974" i="1"/>
  <c r="G1974" i="1" a="1"/>
  <c r="G1974" i="1" s="1"/>
  <c r="F1978" i="1" a="1"/>
  <c r="F1978" i="1"/>
  <c r="H1979" i="1" a="1"/>
  <c r="H1979" i="1" s="1"/>
  <c r="H1977" i="1" a="1"/>
  <c r="H1977" i="1" s="1"/>
  <c r="H1969" i="1" a="1"/>
  <c r="H1969" i="1"/>
  <c r="J1968" i="1" a="1"/>
  <c r="J1968" i="1"/>
  <c r="F1969" i="1" a="1"/>
  <c r="F1969" i="1" s="1"/>
  <c r="K1968" i="1" a="1"/>
  <c r="K1968" i="1" s="1"/>
  <c r="K1966" i="1" a="1"/>
  <c r="K1966" i="1" s="1"/>
  <c r="F1968" i="1" a="1"/>
  <c r="F1968" i="1"/>
  <c r="G1971" i="1" a="1"/>
  <c r="G1971" i="1" s="1"/>
  <c r="K1972" i="1" a="1"/>
  <c r="K1972" i="1" s="1"/>
  <c r="J1972" i="1" a="1"/>
  <c r="J1972" i="1"/>
  <c r="I1972" i="1" a="1"/>
  <c r="I1972" i="1" s="1"/>
  <c r="H1968" i="1" a="1"/>
  <c r="H1968" i="1" s="1"/>
  <c r="H1972" i="1" a="1"/>
  <c r="H1972" i="1" s="1"/>
  <c r="G1972" i="1" a="1"/>
  <c r="G1972" i="1" s="1"/>
  <c r="I1969" i="1" a="1"/>
  <c r="I1969" i="1"/>
  <c r="H1967" i="1" a="1"/>
  <c r="H1967" i="1"/>
  <c r="F1972" i="1" a="1"/>
  <c r="F1972" i="1" s="1"/>
  <c r="K1971" i="1" a="1"/>
  <c r="K1971" i="1" s="1"/>
  <c r="H1970" i="1" a="1"/>
  <c r="H1970" i="1"/>
  <c r="J1971" i="1" a="1"/>
  <c r="J1971" i="1"/>
  <c r="I1971" i="1" a="1"/>
  <c r="I1971" i="1" s="1"/>
  <c r="K1967" i="1" a="1"/>
  <c r="K1967" i="1" s="1"/>
  <c r="H1971" i="1" a="1"/>
  <c r="H1971" i="1"/>
  <c r="F1971" i="1" a="1"/>
  <c r="F1971" i="1" s="1"/>
  <c r="K1970" i="1" a="1"/>
  <c r="K1970" i="1" s="1"/>
  <c r="G1970" i="1" a="1"/>
  <c r="G1970" i="1" s="1"/>
  <c r="K1969" i="1" a="1"/>
  <c r="K1969" i="1" s="1"/>
  <c r="I1967" i="1" a="1"/>
  <c r="I1967" i="1"/>
  <c r="G1968" i="1" a="1"/>
  <c r="G1968" i="1"/>
  <c r="J1967" i="1" a="1"/>
  <c r="J1967" i="1" s="1"/>
  <c r="G1969" i="1" a="1"/>
  <c r="G1969" i="1" s="1"/>
  <c r="I1970" i="1" a="1"/>
  <c r="I1970" i="1"/>
  <c r="F1970" i="1" a="1"/>
  <c r="F1970" i="1"/>
  <c r="G1967" i="1" a="1"/>
  <c r="G1967" i="1" s="1"/>
  <c r="J1969" i="1" a="1"/>
  <c r="J1969" i="1" s="1"/>
  <c r="I1968" i="1" a="1"/>
  <c r="I1968" i="1" s="1"/>
  <c r="F1967" i="1" a="1"/>
  <c r="F1967" i="1" s="1"/>
  <c r="J1970" i="1" a="1"/>
  <c r="J1970" i="1" s="1"/>
  <c r="K1198" i="1" a="1"/>
  <c r="K1198" i="1" s="1"/>
  <c r="J1196" i="1" a="1"/>
  <c r="J1196" i="1"/>
  <c r="H1206" i="1" a="1"/>
  <c r="H1206" i="1"/>
  <c r="K1197" i="1" a="1"/>
  <c r="K1197" i="1" s="1"/>
  <c r="G1200" i="1" a="1"/>
  <c r="G1200" i="1" s="1"/>
  <c r="J1199" i="1" a="1"/>
  <c r="J1199" i="1" s="1"/>
  <c r="H1199" i="1" a="1"/>
  <c r="H1199" i="1"/>
  <c r="F1198" i="1" a="1"/>
  <c r="F1198" i="1"/>
  <c r="I1197" i="1" a="1"/>
  <c r="I1197" i="1" s="1"/>
  <c r="H1198" i="1" a="1"/>
  <c r="H1198" i="1" s="1"/>
  <c r="G1198" i="1" a="1"/>
  <c r="G1198" i="1"/>
  <c r="G1197" i="1" a="1"/>
  <c r="G1197" i="1" s="1"/>
  <c r="F1208" i="1" a="1"/>
  <c r="F1208" i="1"/>
  <c r="K1207" i="1" a="1"/>
  <c r="K1207" i="1" s="1"/>
  <c r="J1207" i="1" a="1"/>
  <c r="J1207" i="1" s="1"/>
  <c r="I1207" i="1" a="1"/>
  <c r="I1207" i="1" s="1"/>
  <c r="H1207" i="1" a="1"/>
  <c r="H1207" i="1" s="1"/>
  <c r="G1207" i="1" a="1"/>
  <c r="G1207" i="1"/>
  <c r="K1196" i="1" a="1"/>
  <c r="K1196" i="1"/>
  <c r="F1207" i="1" a="1"/>
  <c r="F1207" i="1" s="1"/>
  <c r="K1206" i="1" a="1"/>
  <c r="K1206" i="1" s="1"/>
  <c r="I1200" i="1" a="1"/>
  <c r="I1200" i="1" s="1"/>
  <c r="I1196" i="1" a="1"/>
  <c r="I1196" i="1"/>
  <c r="F1199" i="1" a="1"/>
  <c r="F1199" i="1" s="1"/>
  <c r="J1206" i="1" a="1"/>
  <c r="J1206" i="1"/>
  <c r="I1206" i="1" a="1"/>
  <c r="I1206" i="1" s="1"/>
  <c r="G1206" i="1" a="1"/>
  <c r="G1206" i="1" s="1"/>
  <c r="F1206" i="1" a="1"/>
  <c r="F1206" i="1" s="1"/>
  <c r="J1200" i="1" a="1"/>
  <c r="J1200" i="1" s="1"/>
  <c r="F1200" i="1" a="1"/>
  <c r="F1200" i="1"/>
  <c r="K1200" i="1" a="1"/>
  <c r="K1200" i="1"/>
  <c r="H1200" i="1" a="1"/>
  <c r="H1200" i="1" s="1"/>
  <c r="I1199" i="1" a="1"/>
  <c r="I1199" i="1" s="1"/>
  <c r="G1199" i="1" a="1"/>
  <c r="G1199" i="1" s="1"/>
  <c r="H1197" i="1" a="1"/>
  <c r="H1197" i="1" s="1"/>
  <c r="J1198" i="1" a="1"/>
  <c r="J1198" i="1" s="1"/>
  <c r="F1197" i="1" a="1"/>
  <c r="F1197" i="1"/>
  <c r="K1199" i="1" a="1"/>
  <c r="K1199" i="1" s="1"/>
  <c r="I1198" i="1" a="1"/>
  <c r="I1198" i="1" s="1"/>
  <c r="J1197" i="1" a="1"/>
  <c r="J1197" i="1" s="1"/>
  <c r="F1196" i="1" a="1"/>
  <c r="F1196" i="1" s="1"/>
  <c r="K1195" i="1" a="1"/>
  <c r="K1195" i="1" s="1"/>
  <c r="J1194" i="1" a="1"/>
  <c r="J1194" i="1" s="1"/>
  <c r="I1195" i="1" a="1"/>
  <c r="I1195" i="1"/>
  <c r="I1191" i="1" a="1"/>
  <c r="I1191" i="1" s="1"/>
  <c r="F1195" i="1" a="1"/>
  <c r="F1195" i="1" s="1"/>
  <c r="J1186" i="1" a="1"/>
  <c r="J1186" i="1" s="1"/>
  <c r="H1194" i="1" a="1"/>
  <c r="H1194" i="1" s="1"/>
  <c r="H1189" i="1" a="1"/>
  <c r="H1189" i="1" s="1"/>
  <c r="J1193" i="1" a="1"/>
  <c r="J1193" i="1" s="1"/>
  <c r="H1188" i="1" a="1"/>
  <c r="H1188" i="1" s="1"/>
  <c r="G1189" i="1" a="1"/>
  <c r="G1189" i="1" s="1"/>
  <c r="G1192" i="1" a="1"/>
  <c r="G1192" i="1" s="1"/>
  <c r="K1190" i="1" a="1"/>
  <c r="K1190" i="1" s="1"/>
  <c r="J1189" i="1" a="1"/>
  <c r="J1189" i="1" s="1"/>
  <c r="F1188" i="1" a="1"/>
  <c r="F1188" i="1" s="1"/>
  <c r="I1188" i="1" a="1"/>
  <c r="I1188" i="1" s="1"/>
  <c r="G1195" i="1" a="1"/>
  <c r="G1195" i="1" s="1"/>
  <c r="I1194" i="1" a="1"/>
  <c r="I1194" i="1"/>
  <c r="K1192" i="1" a="1"/>
  <c r="K1192" i="1" s="1"/>
  <c r="K1193" i="1" a="1"/>
  <c r="K1193" i="1" s="1"/>
  <c r="K1191" i="1" a="1"/>
  <c r="K1191" i="1" s="1"/>
  <c r="I1190" i="1" a="1"/>
  <c r="I1190" i="1" s="1"/>
  <c r="H1190" i="1" a="1"/>
  <c r="H1190" i="1" s="1"/>
  <c r="I1187" i="1" a="1"/>
  <c r="I1187" i="1" s="1"/>
  <c r="K1186" i="1" a="1"/>
  <c r="K1186" i="1"/>
  <c r="F1193" i="1" a="1"/>
  <c r="F1193" i="1" s="1"/>
  <c r="K1189" i="1" a="1"/>
  <c r="K1189" i="1" s="1"/>
  <c r="J1195" i="1" a="1"/>
  <c r="J1195" i="1" s="1"/>
  <c r="H1195" i="1" a="1"/>
  <c r="H1195" i="1" s="1"/>
  <c r="K1194" i="1" a="1"/>
  <c r="K1194" i="1" s="1"/>
  <c r="G1194" i="1" a="1"/>
  <c r="G1194" i="1" s="1"/>
  <c r="F1194" i="1" a="1"/>
  <c r="F1194" i="1"/>
  <c r="J1190" i="1" a="1"/>
  <c r="J1190" i="1" s="1"/>
  <c r="I1192" i="1" a="1"/>
  <c r="I1192" i="1" s="1"/>
  <c r="J1188" i="1" a="1"/>
  <c r="J1188" i="1" s="1"/>
  <c r="F1187" i="1" a="1"/>
  <c r="F1187" i="1" s="1"/>
  <c r="I1193" i="1" a="1"/>
  <c r="I1193" i="1" s="1"/>
  <c r="H1191" i="1" a="1"/>
  <c r="H1191" i="1" s="1"/>
  <c r="H1193" i="1" a="1"/>
  <c r="H1193" i="1"/>
  <c r="G1193" i="1" a="1"/>
  <c r="G1193" i="1" s="1"/>
  <c r="H1192" i="1" a="1"/>
  <c r="H1192" i="1" s="1"/>
  <c r="F1192" i="1" a="1"/>
  <c r="F1192" i="1" s="1"/>
  <c r="J1191" i="1" a="1"/>
  <c r="J1191" i="1" s="1"/>
  <c r="G1188" i="1" a="1"/>
  <c r="G1188" i="1" s="1"/>
  <c r="H1187" i="1" a="1"/>
  <c r="H1187" i="1" s="1"/>
  <c r="G1191" i="1" a="1"/>
  <c r="G1191" i="1" s="1"/>
  <c r="F1191" i="1" a="1"/>
  <c r="F1191" i="1" s="1"/>
  <c r="K1188" i="1" a="1"/>
  <c r="K1188" i="1" s="1"/>
  <c r="I1189" i="1" a="1"/>
  <c r="I1189" i="1"/>
  <c r="K1187" i="1" a="1"/>
  <c r="K1187" i="1" s="1"/>
  <c r="F1189" i="1" a="1"/>
  <c r="F1189" i="1" s="1"/>
  <c r="J1192" i="1" a="1"/>
  <c r="J1192" i="1" s="1"/>
  <c r="G1190" i="1" a="1"/>
  <c r="G1190" i="1" s="1"/>
  <c r="J1187" i="1" a="1"/>
  <c r="J1187" i="1"/>
  <c r="F1190" i="1" a="1"/>
  <c r="F1190" i="1" s="1"/>
  <c r="H1196" i="1" a="1"/>
  <c r="H1196" i="1"/>
  <c r="G1196" i="1" a="1"/>
  <c r="G1196" i="1" s="1"/>
  <c r="G1187" i="1" a="1"/>
  <c r="G1187" i="1" s="1"/>
  <c r="H1175" i="1" a="1"/>
  <c r="H1175" i="1" s="1"/>
  <c r="J1185" i="1" a="1"/>
  <c r="J1185" i="1" s="1"/>
  <c r="J1176" i="1" a="1"/>
  <c r="J1176" i="1"/>
  <c r="I1184" i="1" a="1"/>
  <c r="I1184" i="1" s="1"/>
  <c r="F1184" i="1" a="1"/>
  <c r="F1184" i="1"/>
  <c r="K1183" i="1" a="1"/>
  <c r="K1183" i="1" s="1"/>
  <c r="J1183" i="1" a="1"/>
  <c r="J1183" i="1" s="1"/>
  <c r="K1177" i="1" a="1"/>
  <c r="K1177" i="1" s="1"/>
  <c r="F1175" i="1" a="1"/>
  <c r="F1175" i="1" s="1"/>
  <c r="G1175" i="1" a="1"/>
  <c r="G1175" i="1"/>
  <c r="H1185" i="1" a="1"/>
  <c r="H1185" i="1" s="1"/>
  <c r="K1184" i="1" a="1"/>
  <c r="K1184" i="1" s="1"/>
  <c r="H1177" i="1" a="1"/>
  <c r="H1177" i="1" s="1"/>
  <c r="F1176" i="1" a="1"/>
  <c r="F1176" i="1" s="1"/>
  <c r="K1175" i="1" a="1"/>
  <c r="K1175" i="1" s="1"/>
  <c r="I1186" i="1" a="1"/>
  <c r="I1186" i="1" s="1"/>
  <c r="I1183" i="1" a="1"/>
  <c r="I1183" i="1"/>
  <c r="H1184" i="1" a="1"/>
  <c r="H1184" i="1" s="1"/>
  <c r="G1177" i="1" a="1"/>
  <c r="G1177" i="1" s="1"/>
  <c r="K1176" i="1" a="1"/>
  <c r="K1176" i="1" s="1"/>
  <c r="H1183" i="1" a="1"/>
  <c r="H1183" i="1" s="1"/>
  <c r="H1186" i="1" a="1"/>
  <c r="H1186" i="1" s="1"/>
  <c r="H1176" i="1" a="1"/>
  <c r="H1176" i="1" s="1"/>
  <c r="G1186" i="1" a="1"/>
  <c r="G1186" i="1" s="1"/>
  <c r="F1185" i="1" a="1"/>
  <c r="F1185" i="1" s="1"/>
  <c r="I1185" i="1" a="1"/>
  <c r="I1185" i="1" s="1"/>
  <c r="I1177" i="1" a="1"/>
  <c r="I1177" i="1" s="1"/>
  <c r="F1186" i="1" a="1"/>
  <c r="F1186" i="1" s="1"/>
  <c r="I1176" i="1" a="1"/>
  <c r="I1176" i="1" s="1"/>
  <c r="K1185" i="1" a="1"/>
  <c r="K1185" i="1" s="1"/>
  <c r="G1185" i="1" a="1"/>
  <c r="G1185" i="1" s="1"/>
  <c r="J1184" i="1" a="1"/>
  <c r="J1184" i="1" s="1"/>
  <c r="G1184" i="1" a="1"/>
  <c r="G1184" i="1" s="1"/>
  <c r="F1183" i="1" a="1"/>
  <c r="F1183" i="1" s="1"/>
  <c r="J1175" i="1" a="1"/>
  <c r="J1175" i="1" s="1"/>
  <c r="J1177" i="1" a="1"/>
  <c r="J1177" i="1" s="1"/>
  <c r="I1175" i="1" a="1"/>
  <c r="I1175" i="1" s="1"/>
  <c r="G1183" i="1" a="1"/>
  <c r="G1183" i="1" s="1"/>
  <c r="F1177" i="1" a="1"/>
  <c r="F1177" i="1" s="1"/>
  <c r="G1176" i="1" a="1"/>
  <c r="G1176" i="1" s="1"/>
  <c r="F1171" i="1" a="1"/>
  <c r="F1171" i="1" s="1"/>
  <c r="I1166" i="1" a="1"/>
  <c r="I1166" i="1" s="1"/>
  <c r="H1173" i="1" a="1"/>
  <c r="H1173" i="1" s="1"/>
  <c r="K1167" i="1" a="1"/>
  <c r="K1167" i="1" s="1"/>
  <c r="J1173" i="1" a="1"/>
  <c r="J1173" i="1" s="1"/>
  <c r="K1174" i="1" a="1"/>
  <c r="K1174" i="1" s="1"/>
  <c r="J1174" i="1" a="1"/>
  <c r="J1174" i="1" s="1"/>
  <c r="I1174" i="1" a="1"/>
  <c r="I1174" i="1" s="1"/>
  <c r="I1172" i="1" a="1"/>
  <c r="I1172" i="1" s="1"/>
  <c r="I1170" i="1" a="1"/>
  <c r="I1170" i="1" s="1"/>
  <c r="G1170" i="1" a="1"/>
  <c r="G1170" i="1" s="1"/>
  <c r="F1167" i="1" a="1"/>
  <c r="F1167" i="1" s="1"/>
  <c r="H1174" i="1" a="1"/>
  <c r="H1174" i="1" s="1"/>
  <c r="H1168" i="1" a="1"/>
  <c r="H1168" i="1" s="1"/>
  <c r="H1166" i="1" a="1"/>
  <c r="H1166" i="1"/>
  <c r="F1174" i="1" a="1"/>
  <c r="F1174" i="1"/>
  <c r="K1173" i="1" a="1"/>
  <c r="K1173" i="1"/>
  <c r="F1172" i="1" a="1"/>
  <c r="F1172" i="1"/>
  <c r="I1173" i="1" a="1"/>
  <c r="I1173" i="1"/>
  <c r="I1167" i="1" a="1"/>
  <c r="I1167" i="1" s="1"/>
  <c r="K1170" i="1" a="1"/>
  <c r="K1170" i="1" s="1"/>
  <c r="G1173" i="1" a="1"/>
  <c r="G1173" i="1" s="1"/>
  <c r="F1173" i="1" a="1"/>
  <c r="F1173" i="1" s="1"/>
  <c r="K1171" i="1" a="1"/>
  <c r="K1171" i="1" s="1"/>
  <c r="H1169" i="1" a="1"/>
  <c r="H1169" i="1" s="1"/>
  <c r="K1172" i="1" a="1"/>
  <c r="K1172" i="1" s="1"/>
  <c r="F1166" i="1" a="1"/>
  <c r="F1166" i="1"/>
  <c r="J1172" i="1" a="1"/>
  <c r="J1172" i="1" s="1"/>
  <c r="I1169" i="1" a="1"/>
  <c r="I1169" i="1" s="1"/>
  <c r="H1172" i="1" a="1"/>
  <c r="H1172" i="1"/>
  <c r="G1172" i="1" a="1"/>
  <c r="G1172" i="1"/>
  <c r="J1171" i="1" a="1"/>
  <c r="J1171" i="1" s="1"/>
  <c r="I1168" i="1" a="1"/>
  <c r="I1168" i="1"/>
  <c r="H1167" i="1" a="1"/>
  <c r="H1167" i="1" s="1"/>
  <c r="H1171" i="1" a="1"/>
  <c r="H1171" i="1"/>
  <c r="K1166" i="1" a="1"/>
  <c r="K1166" i="1" s="1"/>
  <c r="I1171" i="1" a="1"/>
  <c r="I1171" i="1" s="1"/>
  <c r="G1168" i="1" a="1"/>
  <c r="G1168" i="1" s="1"/>
  <c r="G1171" i="1" a="1"/>
  <c r="G1171" i="1"/>
  <c r="J1170" i="1" a="1"/>
  <c r="J1170" i="1" s="1"/>
  <c r="H1170" i="1" a="1"/>
  <c r="H1170" i="1"/>
  <c r="G1166" i="1" a="1"/>
  <c r="G1166" i="1" s="1"/>
  <c r="J1169" i="1" a="1"/>
  <c r="J1169" i="1"/>
  <c r="K1168" i="1" a="1"/>
  <c r="K1168" i="1" s="1"/>
  <c r="J1168" i="1" a="1"/>
  <c r="J1168" i="1" s="1"/>
  <c r="J1167" i="1" a="1"/>
  <c r="J1167" i="1"/>
  <c r="K1169" i="1" a="1"/>
  <c r="K1169" i="1" s="1"/>
  <c r="G1169" i="1" a="1"/>
  <c r="G1169" i="1"/>
  <c r="J1166" i="1" a="1"/>
  <c r="J1166" i="1" s="1"/>
  <c r="F1170" i="1" a="1"/>
  <c r="F1170" i="1" s="1"/>
  <c r="F1169" i="1" a="1"/>
  <c r="F1169" i="1"/>
  <c r="G1167" i="1" a="1"/>
  <c r="G1167" i="1"/>
  <c r="F1168" i="1" a="1"/>
  <c r="F1168" i="1"/>
  <c r="G1174" i="1" a="1"/>
  <c r="G1174" i="1" s="1"/>
  <c r="K1165" i="1" a="1"/>
  <c r="K1165" i="1"/>
  <c r="J1161" i="1" a="1"/>
  <c r="J1161" i="1" s="1"/>
  <c r="J1165" i="1" a="1"/>
  <c r="J1165" i="1" s="1"/>
  <c r="K1164" i="1" a="1"/>
  <c r="K1164" i="1" s="1"/>
  <c r="I1165" i="1" a="1"/>
  <c r="I1165" i="1" s="1"/>
  <c r="I1163" i="1" a="1"/>
  <c r="I1163" i="1"/>
  <c r="H1165" i="1" a="1"/>
  <c r="H1165" i="1" s="1"/>
  <c r="G1160" i="1" a="1"/>
  <c r="G1160" i="1" s="1"/>
  <c r="J1164" i="1" a="1"/>
  <c r="J1164" i="1"/>
  <c r="G1163" i="1" a="1"/>
  <c r="G1163" i="1"/>
  <c r="J1163" i="1" a="1"/>
  <c r="J1163" i="1"/>
  <c r="F1164" i="1" a="1"/>
  <c r="F1164" i="1"/>
  <c r="H1161" i="1" a="1"/>
  <c r="H1161" i="1" s="1"/>
  <c r="G1162" i="1" a="1"/>
  <c r="G1162" i="1" s="1"/>
  <c r="H1162" i="1" a="1"/>
  <c r="H1162" i="1" s="1"/>
  <c r="K1160" i="1" a="1"/>
  <c r="K1160" i="1" s="1"/>
  <c r="J1160" i="1" a="1"/>
  <c r="J1160" i="1" s="1"/>
  <c r="G1165" i="1" a="1"/>
  <c r="G1165" i="1" s="1"/>
  <c r="F1165" i="1" a="1"/>
  <c r="F1165" i="1" s="1"/>
  <c r="G1161" i="1" a="1"/>
  <c r="G1161" i="1" s="1"/>
  <c r="G1164" i="1" a="1"/>
  <c r="G1164" i="1" s="1"/>
  <c r="F1161" i="1" a="1"/>
  <c r="F1161" i="1"/>
  <c r="H1164" i="1" a="1"/>
  <c r="H1164" i="1"/>
  <c r="K1163" i="1" a="1"/>
  <c r="K1163" i="1"/>
  <c r="H1163" i="1" a="1"/>
  <c r="H1163" i="1"/>
  <c r="F1163" i="1" a="1"/>
  <c r="F1163" i="1" s="1"/>
  <c r="K1162" i="1" a="1"/>
  <c r="K1162" i="1"/>
  <c r="F1160" i="1" a="1"/>
  <c r="F1160" i="1" s="1"/>
  <c r="I1162" i="1" a="1"/>
  <c r="I1162" i="1" s="1"/>
  <c r="F1162" i="1" a="1"/>
  <c r="F1162" i="1" s="1"/>
  <c r="J1162" i="1" a="1"/>
  <c r="J1162" i="1" s="1"/>
  <c r="K1161" i="1" a="1"/>
  <c r="K1161" i="1" s="1"/>
  <c r="I1161" i="1" a="1"/>
  <c r="I1161" i="1"/>
  <c r="I1160" i="1" a="1"/>
  <c r="I1160" i="1"/>
  <c r="H1160" i="1" a="1"/>
  <c r="H1160" i="1"/>
  <c r="I1164" i="1" a="1"/>
  <c r="I1164" i="1"/>
  <c r="I1154" i="1" a="1"/>
  <c r="I1154" i="1" s="1"/>
  <c r="H1154" i="1" a="1"/>
  <c r="H1154" i="1" s="1"/>
  <c r="F1152" i="1" a="1"/>
  <c r="F1152" i="1" s="1"/>
  <c r="I1151" i="1" a="1"/>
  <c r="I1151" i="1" s="1"/>
  <c r="F1151" i="1" a="1"/>
  <c r="F1151" i="1" s="1"/>
  <c r="K1151" i="1" a="1"/>
  <c r="K1151" i="1" s="1"/>
  <c r="H1152" i="1" a="1"/>
  <c r="H1152" i="1" s="1"/>
  <c r="G1152" i="1" a="1"/>
  <c r="G1152" i="1" s="1"/>
  <c r="F1154" i="1" a="1"/>
  <c r="F1154" i="1" s="1"/>
  <c r="H1153" i="1" a="1"/>
  <c r="H1153" i="1"/>
  <c r="H1148" i="1" a="1"/>
  <c r="H1148" i="1"/>
  <c r="H1151" i="1" a="1"/>
  <c r="H1151" i="1"/>
  <c r="K1153" i="1" a="1"/>
  <c r="K1153" i="1"/>
  <c r="K1148" i="1" a="1"/>
  <c r="K1148" i="1" s="1"/>
  <c r="J1153" i="1" a="1"/>
  <c r="J1153" i="1" s="1"/>
  <c r="F1153" i="1" a="1"/>
  <c r="F1153" i="1" s="1"/>
  <c r="I1153" i="1" a="1"/>
  <c r="I1153" i="1" s="1"/>
  <c r="J1148" i="1" a="1"/>
  <c r="J1148" i="1" s="1"/>
  <c r="I1148" i="1" a="1"/>
  <c r="I1148" i="1" s="1"/>
  <c r="G1154" i="1" a="1"/>
  <c r="G1154" i="1" s="1"/>
  <c r="K1154" i="1" a="1"/>
  <c r="K1154" i="1" s="1"/>
  <c r="G1153" i="1" a="1"/>
  <c r="G1153" i="1"/>
  <c r="K1152" i="1" a="1"/>
  <c r="K1152" i="1" s="1"/>
  <c r="J1152" i="1" a="1"/>
  <c r="J1152" i="1"/>
  <c r="J1151" i="1" a="1"/>
  <c r="J1151" i="1"/>
  <c r="G1151" i="1" a="1"/>
  <c r="G1151" i="1" s="1"/>
  <c r="J1154" i="1" a="1"/>
  <c r="J1154" i="1" s="1"/>
  <c r="I1152" i="1" a="1"/>
  <c r="I1152" i="1" s="1"/>
  <c r="I1145" i="1" a="1"/>
  <c r="I1145" i="1" s="1"/>
  <c r="F1145" i="1" a="1"/>
  <c r="F1145" i="1" s="1"/>
  <c r="H1145" i="1" a="1"/>
  <c r="H1145" i="1" s="1"/>
  <c r="G1145" i="1" a="1"/>
  <c r="G1145" i="1" s="1"/>
  <c r="F1146" i="1" a="1"/>
  <c r="F1146" i="1" s="1"/>
  <c r="F1147" i="1" a="1"/>
  <c r="F1147" i="1" s="1"/>
  <c r="F1148" i="1" a="1"/>
  <c r="F1148" i="1" s="1"/>
  <c r="J1147" i="1" a="1"/>
  <c r="J1147" i="1" s="1"/>
  <c r="H1147" i="1" a="1"/>
  <c r="H1147" i="1" s="1"/>
  <c r="G1147" i="1" a="1"/>
  <c r="G1147" i="1" s="1"/>
  <c r="H1146" i="1" a="1"/>
  <c r="H1146" i="1"/>
  <c r="K1145" i="1" a="1"/>
  <c r="K1145" i="1"/>
  <c r="G1146" i="1" a="1"/>
  <c r="G1146" i="1" s="1"/>
  <c r="K1146" i="1" a="1"/>
  <c r="K1146" i="1"/>
  <c r="G1148" i="1" a="1"/>
  <c r="G1148" i="1" s="1"/>
  <c r="J1146" i="1" a="1"/>
  <c r="J1146" i="1" s="1"/>
  <c r="K1147" i="1" a="1"/>
  <c r="K1147" i="1"/>
  <c r="I1147" i="1" a="1"/>
  <c r="I1147" i="1" s="1"/>
  <c r="I1146" i="1" a="1"/>
  <c r="I1146" i="1" s="1"/>
  <c r="J1145" i="1" a="1"/>
  <c r="J1145" i="1" s="1"/>
  <c r="G1144" i="1" a="1"/>
  <c r="G1144" i="1" s="1"/>
  <c r="F1141" i="1" a="1"/>
  <c r="F1141" i="1" s="1"/>
  <c r="F1143" i="1" a="1"/>
  <c r="F1143" i="1" s="1"/>
  <c r="I1140" i="1" a="1"/>
  <c r="I1140" i="1" s="1"/>
  <c r="J1140" i="1" a="1"/>
  <c r="J1140" i="1" s="1"/>
  <c r="G1140" i="1" a="1"/>
  <c r="G1140" i="1" s="1"/>
  <c r="J1142" i="1" a="1"/>
  <c r="J1142" i="1" s="1"/>
  <c r="J1141" i="1" a="1"/>
  <c r="J1141" i="1" s="1"/>
  <c r="K1144" i="1" a="1"/>
  <c r="K1144" i="1" s="1"/>
  <c r="K1141" i="1" a="1"/>
  <c r="K1141" i="1"/>
  <c r="J1144" i="1" a="1"/>
  <c r="J1144" i="1"/>
  <c r="I1144" i="1" a="1"/>
  <c r="I1144" i="1"/>
  <c r="F1142" i="1" a="1"/>
  <c r="F1142" i="1" s="1"/>
  <c r="K1140" i="1" a="1"/>
  <c r="K1140" i="1"/>
  <c r="H1144" i="1" a="1"/>
  <c r="H1144" i="1" s="1"/>
  <c r="F1144" i="1" a="1"/>
  <c r="F1144" i="1" s="1"/>
  <c r="H1140" i="1" a="1"/>
  <c r="H1140" i="1" s="1"/>
  <c r="H1141" i="1" a="1"/>
  <c r="H1141" i="1" s="1"/>
  <c r="K1143" i="1" a="1"/>
  <c r="K1143" i="1" s="1"/>
  <c r="H1142" i="1" a="1"/>
  <c r="H1142" i="1" s="1"/>
  <c r="J1143" i="1" a="1"/>
  <c r="J1143" i="1" s="1"/>
  <c r="G1141" i="1" a="1"/>
  <c r="G1141" i="1" s="1"/>
  <c r="I1143" i="1" a="1"/>
  <c r="I1143" i="1"/>
  <c r="I1141" i="1" a="1"/>
  <c r="I1141" i="1"/>
  <c r="H1143" i="1" a="1"/>
  <c r="H1143" i="1"/>
  <c r="G1143" i="1" a="1"/>
  <c r="G1143" i="1" s="1"/>
  <c r="K1142" i="1" a="1"/>
  <c r="K1142" i="1" s="1"/>
  <c r="I1142" i="1" a="1"/>
  <c r="I1142" i="1" s="1"/>
  <c r="G1142" i="1" a="1"/>
  <c r="G1142" i="1" s="1"/>
  <c r="K1137" i="1" a="1"/>
  <c r="K1137" i="1" s="1"/>
  <c r="J1137" i="1" a="1"/>
  <c r="J1137" i="1" s="1"/>
  <c r="F1137" i="1" a="1"/>
  <c r="F1137" i="1" s="1"/>
  <c r="J1136" i="1" a="1"/>
  <c r="J1136" i="1" s="1"/>
  <c r="H1137" i="1" a="1"/>
  <c r="H1137" i="1"/>
  <c r="K1139" i="1" a="1"/>
  <c r="K1139" i="1" s="1"/>
  <c r="K1136" i="1" a="1"/>
  <c r="K1136" i="1"/>
  <c r="J1139" i="1" a="1"/>
  <c r="J1139" i="1"/>
  <c r="I1139" i="1" a="1"/>
  <c r="I1139" i="1"/>
  <c r="H1139" i="1" a="1"/>
  <c r="H1139" i="1" s="1"/>
  <c r="F1139" i="1" a="1"/>
  <c r="F1139" i="1" s="1"/>
  <c r="I1138" i="1" a="1"/>
  <c r="I1138" i="1" s="1"/>
  <c r="F1136" i="1" a="1"/>
  <c r="F1136" i="1" s="1"/>
  <c r="G1137" i="1" a="1"/>
  <c r="G1137" i="1" s="1"/>
  <c r="F1140" i="1" a="1"/>
  <c r="F1140" i="1" s="1"/>
  <c r="I1136" i="1" a="1"/>
  <c r="I1136" i="1" s="1"/>
  <c r="G1139" i="1" a="1"/>
  <c r="G1139" i="1" s="1"/>
  <c r="J1138" i="1" a="1"/>
  <c r="J1138" i="1"/>
  <c r="F1138" i="1" a="1"/>
  <c r="F1138" i="1" s="1"/>
  <c r="I1137" i="1" a="1"/>
  <c r="I1137" i="1"/>
  <c r="H1136" i="1" a="1"/>
  <c r="H1136" i="1"/>
  <c r="G1136" i="1" a="1"/>
  <c r="G1136" i="1" s="1"/>
  <c r="K1138" i="1" a="1"/>
  <c r="K1138" i="1"/>
  <c r="H1138" i="1" a="1"/>
  <c r="H1138" i="1" s="1"/>
  <c r="G1138" i="1" a="1"/>
  <c r="G1138" i="1" s="1"/>
  <c r="J1908" i="1" a="1"/>
  <c r="J1908" i="1" s="1"/>
  <c r="I1908" i="1" a="1"/>
  <c r="I1908" i="1" s="1"/>
  <c r="F1908" i="1" a="1"/>
  <c r="F1908" i="1" s="1"/>
  <c r="J1903" i="1" a="1"/>
  <c r="J1903" i="1"/>
  <c r="H1906" i="1" a="1"/>
  <c r="H1906" i="1" s="1"/>
  <c r="F1905" i="1" a="1"/>
  <c r="F1905" i="1"/>
  <c r="H1903" i="1" a="1"/>
  <c r="H1903" i="1" s="1"/>
  <c r="H1908" i="1" a="1"/>
  <c r="H1908" i="1"/>
  <c r="G1908" i="1" a="1"/>
  <c r="G1908" i="1" s="1"/>
  <c r="K1907" i="1" a="1"/>
  <c r="K1907" i="1" s="1"/>
  <c r="K1904" i="1" a="1"/>
  <c r="K1904" i="1"/>
  <c r="J1905" i="1" a="1"/>
  <c r="J1905" i="1" s="1"/>
  <c r="G1904" i="1" a="1"/>
  <c r="G1904" i="1" s="1"/>
  <c r="K1903" i="1" a="1"/>
  <c r="K1903" i="1" s="1"/>
  <c r="F1903" i="1" a="1"/>
  <c r="F1903" i="1" s="1"/>
  <c r="F1904" i="1" a="1"/>
  <c r="F1904" i="1"/>
  <c r="J1907" i="1" a="1"/>
  <c r="J1907" i="1"/>
  <c r="I1904" i="1" a="1"/>
  <c r="I1904" i="1" s="1"/>
  <c r="J1904" i="1" a="1"/>
  <c r="J1904" i="1"/>
  <c r="I1903" i="1" a="1"/>
  <c r="I1903" i="1" s="1"/>
  <c r="H1904" i="1" a="1"/>
  <c r="H1904" i="1" s="1"/>
  <c r="K1902" i="1" a="1"/>
  <c r="K1902" i="1" s="1"/>
  <c r="H1907" i="1" a="1"/>
  <c r="H1907" i="1" s="1"/>
  <c r="F1906" i="1" a="1"/>
  <c r="F1906" i="1"/>
  <c r="G1905" i="1" a="1"/>
  <c r="G1905" i="1" s="1"/>
  <c r="J1902" i="1" a="1"/>
  <c r="J1902" i="1" s="1"/>
  <c r="F1907" i="1" a="1"/>
  <c r="F1907" i="1" s="1"/>
  <c r="I1906" i="1" a="1"/>
  <c r="I1906" i="1"/>
  <c r="G1903" i="1" a="1"/>
  <c r="G1903" i="1"/>
  <c r="I1907" i="1" a="1"/>
  <c r="I1907" i="1"/>
  <c r="K1906" i="1" a="1"/>
  <c r="K1906" i="1" s="1"/>
  <c r="I1905" i="1" a="1"/>
  <c r="I1905" i="1"/>
  <c r="H1905" i="1" a="1"/>
  <c r="H1905" i="1" s="1"/>
  <c r="K1905" i="1" a="1"/>
  <c r="K1905" i="1" s="1"/>
  <c r="F1909" i="1" a="1"/>
  <c r="F1909" i="1" s="1"/>
  <c r="G1906" i="1" a="1"/>
  <c r="G1906" i="1" s="1"/>
  <c r="G1907" i="1" a="1"/>
  <c r="G1907" i="1"/>
  <c r="K1908" i="1" a="1"/>
  <c r="K1908" i="1" s="1"/>
  <c r="J1906" i="1" a="1"/>
  <c r="J1906" i="1" s="1"/>
  <c r="I1902" i="1" a="1"/>
  <c r="I1902" i="1" s="1"/>
  <c r="K1900" i="1" a="1"/>
  <c r="K1900" i="1"/>
  <c r="H1902" i="1" a="1"/>
  <c r="H1902" i="1"/>
  <c r="F1901" i="1" a="1"/>
  <c r="F1901" i="1"/>
  <c r="G1902" i="1" a="1"/>
  <c r="G1902" i="1" s="1"/>
  <c r="K1899" i="1" a="1"/>
  <c r="K1899" i="1" s="1"/>
  <c r="F1902" i="1" a="1"/>
  <c r="F1902" i="1" s="1"/>
  <c r="K1901" i="1" a="1"/>
  <c r="K1901" i="1" s="1"/>
  <c r="J1901" i="1" a="1"/>
  <c r="J1901" i="1" s="1"/>
  <c r="I1901" i="1" a="1"/>
  <c r="I1901" i="1" s="1"/>
  <c r="H1901" i="1" a="1"/>
  <c r="H1901" i="1"/>
  <c r="G1901" i="1" a="1"/>
  <c r="G1901" i="1" s="1"/>
  <c r="J1900" i="1" a="1"/>
  <c r="J1900" i="1"/>
  <c r="I1900" i="1" a="1"/>
  <c r="I1900" i="1"/>
  <c r="G1900" i="1" a="1"/>
  <c r="G1900" i="1"/>
  <c r="F1900" i="1" a="1"/>
  <c r="F1900" i="1"/>
  <c r="H1900" i="1" a="1"/>
  <c r="H1900" i="1"/>
  <c r="J1899" i="1" a="1"/>
  <c r="J1899" i="1" s="1"/>
  <c r="I1899" i="1" a="1"/>
  <c r="I1899" i="1" s="1"/>
  <c r="H1899" i="1" a="1"/>
  <c r="H1899" i="1" s="1"/>
  <c r="G1899" i="1" a="1"/>
  <c r="G1899" i="1" s="1"/>
  <c r="F1899" i="1" a="1"/>
  <c r="F1899" i="1" s="1"/>
  <c r="F1962" i="1" a="1"/>
  <c r="F1962" i="1" s="1"/>
  <c r="K1961" i="1" a="1"/>
  <c r="K1961" i="1" s="1"/>
  <c r="I1961" i="1" a="1"/>
  <c r="I1961" i="1" s="1"/>
  <c r="G1961" i="1" a="1"/>
  <c r="G1961" i="1"/>
  <c r="H1963" i="1" a="1"/>
  <c r="H1963" i="1"/>
  <c r="F1966" i="1" a="1"/>
  <c r="F1966" i="1"/>
  <c r="H1961" i="1" a="1"/>
  <c r="H1961" i="1"/>
  <c r="J1966" i="1" a="1"/>
  <c r="J1966" i="1" s="1"/>
  <c r="I1962" i="1" a="1"/>
  <c r="I1962" i="1"/>
  <c r="J1964" i="1" a="1"/>
  <c r="J1964" i="1" s="1"/>
  <c r="K1960" i="1" a="1"/>
  <c r="K1960" i="1" s="1"/>
  <c r="I1964" i="1" a="1"/>
  <c r="I1964" i="1" s="1"/>
  <c r="I1966" i="1" a="1"/>
  <c r="I1966" i="1" s="1"/>
  <c r="F1961" i="1" a="1"/>
  <c r="F1961" i="1" s="1"/>
  <c r="H1966" i="1" a="1"/>
  <c r="H1966" i="1"/>
  <c r="G1966" i="1" a="1"/>
  <c r="G1966" i="1" s="1"/>
  <c r="K1965" i="1" a="1"/>
  <c r="K1965" i="1"/>
  <c r="J1965" i="1" a="1"/>
  <c r="J1965" i="1"/>
  <c r="I1965" i="1" a="1"/>
  <c r="I1965" i="1"/>
  <c r="K1962" i="1" a="1"/>
  <c r="K1962" i="1" s="1"/>
  <c r="H1965" i="1" a="1"/>
  <c r="H1965" i="1" s="1"/>
  <c r="G1965" i="1" a="1"/>
  <c r="G1965" i="1"/>
  <c r="K1964" i="1" a="1"/>
  <c r="K1964" i="1" s="1"/>
  <c r="H1964" i="1" a="1"/>
  <c r="H1964" i="1" s="1"/>
  <c r="G1963" i="1" a="1"/>
  <c r="G1963" i="1" s="1"/>
  <c r="J1961" i="1" a="1"/>
  <c r="J1961" i="1" s="1"/>
  <c r="G1962" i="1" a="1"/>
  <c r="G1962" i="1"/>
  <c r="G1964" i="1" a="1"/>
  <c r="G1964" i="1"/>
  <c r="F1963" i="1" a="1"/>
  <c r="F1963" i="1" s="1"/>
  <c r="F1965" i="1" a="1"/>
  <c r="F1965" i="1"/>
  <c r="K1963" i="1" a="1"/>
  <c r="K1963" i="1"/>
  <c r="F1964" i="1" a="1"/>
  <c r="F1964" i="1" s="1"/>
  <c r="J1963" i="1" a="1"/>
  <c r="J1963" i="1" s="1"/>
  <c r="J1962" i="1" a="1"/>
  <c r="J1962" i="1" s="1"/>
  <c r="I1963" i="1" a="1"/>
  <c r="I1963" i="1"/>
  <c r="H1962" i="1" a="1"/>
  <c r="H1962" i="1" s="1"/>
  <c r="J1958" i="1" a="1"/>
  <c r="J1958" i="1" s="1"/>
  <c r="I1958" i="1" a="1"/>
  <c r="I1958" i="1" s="1"/>
  <c r="F1959" i="1" a="1"/>
  <c r="F1959" i="1"/>
  <c r="G1958" i="1" a="1"/>
  <c r="G1958" i="1"/>
  <c r="H1957" i="1" a="1"/>
  <c r="H1957" i="1"/>
  <c r="G1956" i="1" a="1"/>
  <c r="G1956" i="1" s="1"/>
  <c r="K1955" i="1" a="1"/>
  <c r="K1955" i="1"/>
  <c r="J1955" i="1" a="1"/>
  <c r="J1955" i="1" s="1"/>
  <c r="G1957" i="1" a="1"/>
  <c r="G1957" i="1" s="1"/>
  <c r="J1956" i="1" a="1"/>
  <c r="J1956" i="1" s="1"/>
  <c r="H1956" i="1" a="1"/>
  <c r="H1956" i="1" s="1"/>
  <c r="H1958" i="1" a="1"/>
  <c r="H1958" i="1"/>
  <c r="F1958" i="1" a="1"/>
  <c r="F1958" i="1" s="1"/>
  <c r="H1960" i="1" a="1"/>
  <c r="H1960" i="1" s="1"/>
  <c r="J1957" i="1" a="1"/>
  <c r="J1957" i="1"/>
  <c r="I1957" i="1" a="1"/>
  <c r="I1957" i="1"/>
  <c r="F1957" i="1" a="1"/>
  <c r="F1957" i="1"/>
  <c r="I1955" i="1" a="1"/>
  <c r="I1955" i="1"/>
  <c r="J1960" i="1" a="1"/>
  <c r="J1960" i="1" s="1"/>
  <c r="K1959" i="1" a="1"/>
  <c r="K1959" i="1" s="1"/>
  <c r="I1960" i="1" a="1"/>
  <c r="I1960" i="1" s="1"/>
  <c r="G1960" i="1" a="1"/>
  <c r="G1960" i="1" s="1"/>
  <c r="K1958" i="1" a="1"/>
  <c r="K1958" i="1" s="1"/>
  <c r="H1955" i="1" a="1"/>
  <c r="H1955" i="1" s="1"/>
  <c r="F1960" i="1" a="1"/>
  <c r="F1960" i="1"/>
  <c r="F1956" i="1" a="1"/>
  <c r="F1956" i="1" s="1"/>
  <c r="J1959" i="1" a="1"/>
  <c r="J1959" i="1"/>
  <c r="H1959" i="1" a="1"/>
  <c r="H1959" i="1"/>
  <c r="K1956" i="1" a="1"/>
  <c r="K1956" i="1"/>
  <c r="I1956" i="1" a="1"/>
  <c r="I1956" i="1"/>
  <c r="I1959" i="1" a="1"/>
  <c r="I1959" i="1"/>
  <c r="K1957" i="1" a="1"/>
  <c r="K1957" i="1" s="1"/>
  <c r="G1959" i="1" a="1"/>
  <c r="G1959" i="1" s="1"/>
  <c r="G1954" i="1" a="1"/>
  <c r="G1954" i="1" s="1"/>
  <c r="F1954" i="1" a="1"/>
  <c r="F1954" i="1" s="1"/>
  <c r="K1953" i="1" a="1"/>
  <c r="K1953" i="1" s="1"/>
  <c r="G1955" i="1" a="1"/>
  <c r="G1955" i="1" s="1"/>
  <c r="F1955" i="1" a="1"/>
  <c r="F1955" i="1" s="1"/>
  <c r="J1954" i="1" a="1"/>
  <c r="J1954" i="1" s="1"/>
  <c r="K1954" i="1" a="1"/>
  <c r="K1954" i="1"/>
  <c r="I1954" i="1" a="1"/>
  <c r="I1954" i="1"/>
  <c r="H1954" i="1" a="1"/>
  <c r="H1954" i="1"/>
  <c r="G1953" i="1" a="1"/>
  <c r="G1953" i="1"/>
  <c r="J1953" i="1" a="1"/>
  <c r="J1953" i="1" s="1"/>
  <c r="K1952" i="1" a="1"/>
  <c r="K1952" i="1"/>
  <c r="I1953" i="1" a="1"/>
  <c r="I1953" i="1" s="1"/>
  <c r="H1953" i="1" a="1"/>
  <c r="H1953" i="1" s="1"/>
  <c r="F1953" i="1" a="1"/>
  <c r="F1953" i="1" s="1"/>
  <c r="J1952" i="1" a="1"/>
  <c r="J1952" i="1" s="1"/>
  <c r="I1952" i="1" a="1"/>
  <c r="I1952" i="1" s="1"/>
  <c r="G1952" i="1" a="1"/>
  <c r="G1952" i="1"/>
  <c r="F1952" i="1" a="1"/>
  <c r="F1952" i="1" s="1"/>
  <c r="K1951" i="1" a="1"/>
  <c r="K1951" i="1"/>
  <c r="F1951" i="1" a="1"/>
  <c r="F1951" i="1"/>
  <c r="I1951" i="1" a="1"/>
  <c r="I1951" i="1"/>
  <c r="K1950" i="1" a="1"/>
  <c r="K1950" i="1" s="1"/>
  <c r="I1950" i="1" a="1"/>
  <c r="I1950" i="1" s="1"/>
  <c r="H1951" i="1" a="1"/>
  <c r="H1951" i="1"/>
  <c r="G1951" i="1" a="1"/>
  <c r="G1951" i="1" s="1"/>
  <c r="H1950" i="1" a="1"/>
  <c r="H1950" i="1" s="1"/>
  <c r="H1952" i="1" a="1"/>
  <c r="H1952" i="1" s="1"/>
  <c r="J1950" i="1" a="1"/>
  <c r="J1950" i="1" s="1"/>
  <c r="G1950" i="1" a="1"/>
  <c r="G1950" i="1"/>
  <c r="F1950" i="1" a="1"/>
  <c r="F1950" i="1"/>
  <c r="J1951" i="1" a="1"/>
  <c r="J1951" i="1" s="1"/>
  <c r="K1104" i="1"/>
  <c r="I1104" i="1"/>
  <c r="F1104" i="1"/>
  <c r="K1102" i="1"/>
  <c r="I1102" i="1"/>
  <c r="G1102" i="1"/>
  <c r="J1100" i="1"/>
  <c r="H1100" i="1"/>
  <c r="F1100" i="1"/>
  <c r="K1098" i="1"/>
  <c r="G1098" i="1"/>
  <c r="K1092" i="1"/>
  <c r="J1092" i="1"/>
  <c r="I1092" i="1"/>
  <c r="K1088" i="1"/>
  <c r="J1088" i="1"/>
  <c r="H1088" i="1"/>
  <c r="G1088" i="1"/>
  <c r="I1087" i="1"/>
  <c r="K1085" i="1"/>
  <c r="I1085" i="1"/>
  <c r="G1085" i="1"/>
  <c r="K1083" i="1"/>
  <c r="I1083" i="1"/>
  <c r="H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J1078" i="1"/>
  <c r="J1104" i="1" s="1"/>
  <c r="I1078" i="1"/>
  <c r="H1078" i="1"/>
  <c r="H1104" i="1" s="1"/>
  <c r="G1078" i="1"/>
  <c r="G1104" i="1" s="1"/>
  <c r="F1078" i="1"/>
  <c r="K1076" i="1"/>
  <c r="J1076" i="1"/>
  <c r="J1102" i="1" s="1"/>
  <c r="I1076" i="1"/>
  <c r="H1076" i="1"/>
  <c r="H1102" i="1" s="1"/>
  <c r="G1076" i="1"/>
  <c r="F1076" i="1"/>
  <c r="F1102" i="1" s="1"/>
  <c r="K1074" i="1"/>
  <c r="K1100" i="1" s="1"/>
  <c r="J1074" i="1"/>
  <c r="I1074" i="1"/>
  <c r="I1100" i="1" s="1"/>
  <c r="H1074" i="1"/>
  <c r="G1074" i="1"/>
  <c r="G1100" i="1" s="1"/>
  <c r="F1074" i="1"/>
  <c r="K1072" i="1"/>
  <c r="J1072" i="1"/>
  <c r="J1098" i="1" s="1"/>
  <c r="I1072" i="1"/>
  <c r="I1098" i="1" s="1"/>
  <c r="H1072" i="1"/>
  <c r="H1098" i="1" s="1"/>
  <c r="G1072" i="1"/>
  <c r="F1072" i="1"/>
  <c r="F1098" i="1" s="1"/>
  <c r="K1066" i="1"/>
  <c r="J1066" i="1"/>
  <c r="I1066" i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I1088" i="1" s="1"/>
  <c r="H1062" i="1"/>
  <c r="G1062" i="1"/>
  <c r="F1062" i="1"/>
  <c r="F1088" i="1" s="1"/>
  <c r="K1061" i="1"/>
  <c r="K1087" i="1" s="1"/>
  <c r="J1061" i="1"/>
  <c r="J1087" i="1" s="1"/>
  <c r="I1061" i="1"/>
  <c r="H1061" i="1"/>
  <c r="H1087" i="1" s="1"/>
  <c r="G1061" i="1"/>
  <c r="G1087" i="1" s="1"/>
  <c r="F1061" i="1"/>
  <c r="F1087" i="1" s="1"/>
  <c r="K1059" i="1"/>
  <c r="J1059" i="1"/>
  <c r="J1085" i="1" s="1"/>
  <c r="I1059" i="1"/>
  <c r="H1059" i="1"/>
  <c r="H1085" i="1" s="1"/>
  <c r="G1059" i="1"/>
  <c r="F1059" i="1"/>
  <c r="F1085" i="1" s="1"/>
  <c r="K1057" i="1"/>
  <c r="J1057" i="1"/>
  <c r="J1083" i="1" s="1"/>
  <c r="I1057" i="1"/>
  <c r="H1057" i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H902" i="1"/>
  <c r="H899" i="1" s="1"/>
  <c r="G902" i="1"/>
  <c r="F902" i="1"/>
  <c r="F899" i="1" s="1"/>
  <c r="I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H1854" i="1" a="1"/>
  <c r="H1854" i="1" s="1"/>
  <c r="K1854" i="1" a="1"/>
  <c r="K1854" i="1"/>
  <c r="J1854" i="1" a="1"/>
  <c r="J1854" i="1" s="1"/>
  <c r="I1854" i="1" a="1"/>
  <c r="I1854" i="1" s="1"/>
  <c r="G1856" i="1" a="1"/>
  <c r="G1856" i="1" s="1"/>
  <c r="F1856" i="1" a="1"/>
  <c r="F1856" i="1" s="1"/>
  <c r="J1856" i="1" a="1"/>
  <c r="J1856" i="1"/>
  <c r="I1856" i="1" a="1"/>
  <c r="I1856" i="1"/>
  <c r="H1856" i="1" a="1"/>
  <c r="H1856" i="1" s="1"/>
  <c r="G1854" i="1" a="1"/>
  <c r="G1854" i="1"/>
  <c r="F1854" i="1" a="1"/>
  <c r="F1854" i="1"/>
  <c r="J1843" i="1" a="1"/>
  <c r="J1843" i="1" s="1"/>
  <c r="I1848" i="1" a="1"/>
  <c r="I1848" i="1" s="1"/>
  <c r="I1845" i="1" a="1"/>
  <c r="I1845" i="1" s="1"/>
  <c r="F1848" i="1" a="1"/>
  <c r="F1848" i="1" s="1"/>
  <c r="K1843" i="1" a="1"/>
  <c r="K1843" i="1" s="1"/>
  <c r="K1848" i="1" a="1"/>
  <c r="K1848" i="1" s="1"/>
  <c r="F1845" i="1" a="1"/>
  <c r="F1845" i="1" s="1"/>
  <c r="G1846" i="1" a="1"/>
  <c r="G1846" i="1"/>
  <c r="J1850" i="1" a="1"/>
  <c r="J1850" i="1"/>
  <c r="F1850" i="1" a="1"/>
  <c r="F1850" i="1"/>
  <c r="J1846" i="1" a="1"/>
  <c r="J1846" i="1" s="1"/>
  <c r="H1845" i="1" a="1"/>
  <c r="H1845" i="1"/>
  <c r="K1852" i="1" a="1"/>
  <c r="K1852" i="1" s="1"/>
  <c r="I1852" i="1" a="1"/>
  <c r="I1852" i="1" s="1"/>
  <c r="K1845" i="1" a="1"/>
  <c r="K1845" i="1" s="1"/>
  <c r="J1845" i="1" a="1"/>
  <c r="J1845" i="1" s="1"/>
  <c r="H1846" i="1" a="1"/>
  <c r="H1846" i="1" s="1"/>
  <c r="H1852" i="1" a="1"/>
  <c r="H1852" i="1" s="1"/>
  <c r="K1846" i="1" a="1"/>
  <c r="K1846" i="1" s="1"/>
  <c r="G1852" i="1" a="1"/>
  <c r="G1852" i="1"/>
  <c r="K1850" i="1" a="1"/>
  <c r="K1850" i="1"/>
  <c r="G1845" i="1" a="1"/>
  <c r="G1845" i="1"/>
  <c r="J1848" i="1" a="1"/>
  <c r="J1848" i="1"/>
  <c r="F1846" i="1" a="1"/>
  <c r="F1846" i="1" s="1"/>
  <c r="H1848" i="1" a="1"/>
  <c r="H1848" i="1" s="1"/>
  <c r="G1848" i="1" a="1"/>
  <c r="G1848" i="1" s="1"/>
  <c r="J1852" i="1" a="1"/>
  <c r="J1852" i="1" s="1"/>
  <c r="F1852" i="1" a="1"/>
  <c r="F1852" i="1" s="1"/>
  <c r="I1850" i="1" a="1"/>
  <c r="I1850" i="1" s="1"/>
  <c r="H1850" i="1" a="1"/>
  <c r="H1850" i="1" s="1"/>
  <c r="I1846" i="1" a="1"/>
  <c r="I1846" i="1" s="1"/>
  <c r="G1850" i="1" a="1"/>
  <c r="G1850" i="1"/>
  <c r="F1833" i="1" a="1"/>
  <c r="F1833" i="1"/>
  <c r="F1841" i="1" a="1"/>
  <c r="F1841" i="1"/>
  <c r="H1840" i="1" a="1"/>
  <c r="H1840" i="1"/>
  <c r="F1837" i="1" a="1"/>
  <c r="F1837" i="1"/>
  <c r="H1843" i="1" a="1"/>
  <c r="H1843" i="1" s="1"/>
  <c r="G1843" i="1" a="1"/>
  <c r="G1843" i="1" s="1"/>
  <c r="G1835" i="1" a="1"/>
  <c r="G1835" i="1" s="1"/>
  <c r="I1841" i="1" a="1"/>
  <c r="I1841" i="1" s="1"/>
  <c r="I1833" i="1" a="1"/>
  <c r="I1833" i="1" s="1"/>
  <c r="H1833" i="1" a="1"/>
  <c r="H1833" i="1" s="1"/>
  <c r="G1840" i="1" a="1"/>
  <c r="G1840" i="1" s="1"/>
  <c r="F1840" i="1" a="1"/>
  <c r="F1840" i="1" s="1"/>
  <c r="K1837" i="1" a="1"/>
  <c r="K1837" i="1"/>
  <c r="K1833" i="1" a="1"/>
  <c r="K1833" i="1"/>
  <c r="F1835" i="1" a="1"/>
  <c r="F1835" i="1"/>
  <c r="J1833" i="1" a="1"/>
  <c r="J1833" i="1"/>
  <c r="I1843" i="1" a="1"/>
  <c r="I1843" i="1" s="1"/>
  <c r="G1837" i="1" a="1"/>
  <c r="G1837" i="1" s="1"/>
  <c r="F1843" i="1" a="1"/>
  <c r="F1843" i="1" s="1"/>
  <c r="I1840" i="1" a="1"/>
  <c r="I1840" i="1" s="1"/>
  <c r="G1833" i="1" a="1"/>
  <c r="G1833" i="1" s="1"/>
  <c r="J1835" i="1" a="1"/>
  <c r="J1835" i="1" s="1"/>
  <c r="I1835" i="1" a="1"/>
  <c r="I1835" i="1" s="1"/>
  <c r="K1840" i="1" a="1"/>
  <c r="K1840" i="1"/>
  <c r="K1841" i="1" a="1"/>
  <c r="K1841" i="1" s="1"/>
  <c r="J1841" i="1" a="1"/>
  <c r="J1841" i="1"/>
  <c r="H1841" i="1" a="1"/>
  <c r="H1841" i="1"/>
  <c r="J1837" i="1" a="1"/>
  <c r="J1837" i="1"/>
  <c r="H1837" i="1" a="1"/>
  <c r="H1837" i="1" s="1"/>
  <c r="K1835" i="1" a="1"/>
  <c r="K1835" i="1" s="1"/>
  <c r="G1841" i="1" a="1"/>
  <c r="G1841" i="1"/>
  <c r="J1840" i="1" a="1"/>
  <c r="J1840" i="1" s="1"/>
  <c r="I1837" i="1" a="1"/>
  <c r="I1837" i="1" s="1"/>
  <c r="H1835" i="1" a="1"/>
  <c r="H1835" i="1" s="1"/>
  <c r="H1826" i="1" a="1"/>
  <c r="H1826" i="1" s="1"/>
  <c r="G1824" i="1" a="1"/>
  <c r="G1824" i="1"/>
  <c r="I1831" i="1" a="1"/>
  <c r="I1831" i="1" s="1"/>
  <c r="K1826" i="1" a="1"/>
  <c r="K1826" i="1" s="1"/>
  <c r="H1821" i="1" a="1"/>
  <c r="H1821" i="1"/>
  <c r="H1831" i="1" a="1"/>
  <c r="H1831" i="1" s="1"/>
  <c r="J1824" i="1" a="1"/>
  <c r="J1824" i="1" s="1"/>
  <c r="G1831" i="1" a="1"/>
  <c r="G1831" i="1" s="1"/>
  <c r="F1831" i="1" a="1"/>
  <c r="F1831" i="1" s="1"/>
  <c r="I1829" i="1" a="1"/>
  <c r="I1829" i="1" s="1"/>
  <c r="J1827" i="1" a="1"/>
  <c r="J1827" i="1" s="1"/>
  <c r="F1824" i="1" a="1"/>
  <c r="F1824" i="1" s="1"/>
  <c r="F1821" i="1" a="1"/>
  <c r="F1821" i="1" s="1"/>
  <c r="I1826" i="1" a="1"/>
  <c r="I1826" i="1"/>
  <c r="K1829" i="1" a="1"/>
  <c r="K1829" i="1"/>
  <c r="J1829" i="1" a="1"/>
  <c r="J1829" i="1" s="1"/>
  <c r="K1827" i="1" a="1"/>
  <c r="K1827" i="1" s="1"/>
  <c r="J1821" i="1" a="1"/>
  <c r="J1821" i="1" s="1"/>
  <c r="I1827" i="1" a="1"/>
  <c r="I1827" i="1"/>
  <c r="G1827" i="1" a="1"/>
  <c r="G1827" i="1"/>
  <c r="I1824" i="1" a="1"/>
  <c r="I1824" i="1" s="1"/>
  <c r="I1821" i="1" a="1"/>
  <c r="I1821" i="1"/>
  <c r="G1822" i="1" a="1"/>
  <c r="G1822" i="1" s="1"/>
  <c r="H1824" i="1" a="1"/>
  <c r="H1824" i="1" s="1"/>
  <c r="H1822" i="1" a="1"/>
  <c r="H1822" i="1" s="1"/>
  <c r="I1822" i="1" a="1"/>
  <c r="I1822" i="1" s="1"/>
  <c r="H1827" i="1" a="1"/>
  <c r="H1827" i="1"/>
  <c r="F1827" i="1" a="1"/>
  <c r="F1827" i="1"/>
  <c r="G1826" i="1" a="1"/>
  <c r="G1826" i="1" s="1"/>
  <c r="H1829" i="1" a="1"/>
  <c r="H1829" i="1" s="1"/>
  <c r="F1826" i="1" a="1"/>
  <c r="F1826" i="1" s="1"/>
  <c r="K1821" i="1" a="1"/>
  <c r="K1821" i="1"/>
  <c r="F1822" i="1" a="1"/>
  <c r="F1822" i="1"/>
  <c r="G1829" i="1" a="1"/>
  <c r="G1829" i="1" s="1"/>
  <c r="K1822" i="1" a="1"/>
  <c r="K1822" i="1" s="1"/>
  <c r="F1829" i="1" a="1"/>
  <c r="F1829" i="1" s="1"/>
  <c r="J1826" i="1" a="1"/>
  <c r="J1826" i="1" s="1"/>
  <c r="K1831" i="1" a="1"/>
  <c r="K1831" i="1" s="1"/>
  <c r="J1831" i="1" a="1"/>
  <c r="J1831" i="1" s="1"/>
  <c r="G1821" i="1" a="1"/>
  <c r="G1821" i="1"/>
  <c r="K1824" i="1" a="1"/>
  <c r="K1824" i="1" s="1"/>
  <c r="J1822" i="1" a="1"/>
  <c r="J1822" i="1"/>
  <c r="I1037" i="1" a="1"/>
  <c r="I1037" i="1" s="1"/>
  <c r="G1039" i="1" a="1"/>
  <c r="G1039" i="1" s="1"/>
  <c r="K1037" i="1" a="1"/>
  <c r="K1037" i="1" s="1"/>
  <c r="G1037" i="1" a="1"/>
  <c r="G1037" i="1" s="1"/>
  <c r="H1037" i="1" a="1"/>
  <c r="H1037" i="1" s="1"/>
  <c r="J1039" i="1" a="1"/>
  <c r="J1039" i="1" s="1"/>
  <c r="K1039" i="1" a="1"/>
  <c r="K1039" i="1" s="1"/>
  <c r="J1037" i="1" a="1"/>
  <c r="J1037" i="1"/>
  <c r="I1039" i="1" a="1"/>
  <c r="I1039" i="1" s="1"/>
  <c r="H1039" i="1" a="1"/>
  <c r="H1039" i="1" s="1"/>
  <c r="F1037" i="1" a="1"/>
  <c r="F1037" i="1" s="1"/>
  <c r="F1039" i="1" a="1"/>
  <c r="F1039" i="1"/>
  <c r="H1025" i="1" a="1"/>
  <c r="H1025" i="1" s="1"/>
  <c r="J1030" i="1" a="1"/>
  <c r="J1030" i="1" s="1"/>
  <c r="G1025" i="1" a="1"/>
  <c r="G1025" i="1" s="1"/>
  <c r="F1030" i="1" a="1"/>
  <c r="F1030" i="1" s="1"/>
  <c r="J1027" i="1" a="1"/>
  <c r="J1027" i="1" s="1"/>
  <c r="G1030" i="1" a="1"/>
  <c r="G1030" i="1"/>
  <c r="I1025" i="1" a="1"/>
  <c r="I1025" i="1" s="1"/>
  <c r="K1022" i="1" a="1"/>
  <c r="K1022" i="1" s="1"/>
  <c r="I1022" i="1" a="1"/>
  <c r="I1022" i="1"/>
  <c r="G1027" i="1" a="1"/>
  <c r="G1027" i="1" s="1"/>
  <c r="F1022" i="1" a="1"/>
  <c r="F1022" i="1" s="1"/>
  <c r="H1027" i="1" a="1"/>
  <c r="H1027" i="1" s="1"/>
  <c r="J1025" i="1" a="1"/>
  <c r="J1025" i="1" s="1"/>
  <c r="J1022" i="1" a="1"/>
  <c r="J1022" i="1" s="1"/>
  <c r="K1030" i="1" a="1"/>
  <c r="K1030" i="1" s="1"/>
  <c r="I1030" i="1" a="1"/>
  <c r="I1030" i="1" s="1"/>
  <c r="K1025" i="1" a="1"/>
  <c r="K1025" i="1" s="1"/>
  <c r="H1030" i="1" a="1"/>
  <c r="H1030" i="1" s="1"/>
  <c r="K1027" i="1" a="1"/>
  <c r="K1027" i="1"/>
  <c r="I1027" i="1" a="1"/>
  <c r="I1027" i="1" s="1"/>
  <c r="F1025" i="1" a="1"/>
  <c r="F1025" i="1" s="1"/>
  <c r="H1022" i="1" a="1"/>
  <c r="H1022" i="1"/>
  <c r="G1022" i="1" a="1"/>
  <c r="G1022" i="1" s="1"/>
  <c r="F1027" i="1" a="1"/>
  <c r="F1027" i="1" s="1"/>
  <c r="H989" i="1" a="1"/>
  <c r="H989" i="1" s="1"/>
  <c r="G1006" i="1" a="1"/>
  <c r="G1006" i="1" s="1"/>
  <c r="G1052" i="1" s="1" a="1"/>
  <c r="G1052" i="1" s="1"/>
  <c r="F1006" i="1" a="1"/>
  <c r="F1006" i="1" s="1"/>
  <c r="F1052" i="1" s="1" a="1"/>
  <c r="F1052" i="1" s="1"/>
  <c r="G997" i="1" a="1"/>
  <c r="G997" i="1" s="1"/>
  <c r="G1049" i="1" s="1" a="1"/>
  <c r="G1049" i="1" s="1"/>
  <c r="J989" i="1" a="1"/>
  <c r="J989" i="1" s="1"/>
  <c r="K996" i="1" a="1"/>
  <c r="K996" i="1" s="1"/>
  <c r="I996" i="1" a="1"/>
  <c r="I996" i="1" s="1"/>
  <c r="H997" i="1" a="1"/>
  <c r="H997" i="1"/>
  <c r="H1049" i="1" s="1" a="1"/>
  <c r="H1049" i="1" s="1"/>
  <c r="K1006" i="1" a="1"/>
  <c r="K1006" i="1" s="1"/>
  <c r="K1052" i="1" s="1" a="1"/>
  <c r="K1052" i="1" s="1"/>
  <c r="H1006" i="1" a="1"/>
  <c r="H1006" i="1" s="1"/>
  <c r="H1052" i="1" s="1" a="1"/>
  <c r="H1052" i="1" s="1"/>
  <c r="J1006" i="1" a="1"/>
  <c r="J1006" i="1" s="1"/>
  <c r="J1052" i="1" s="1" a="1"/>
  <c r="J1052" i="1" s="1"/>
  <c r="I989" i="1" a="1"/>
  <c r="I989" i="1" s="1"/>
  <c r="I997" i="1" a="1"/>
  <c r="I997" i="1" s="1"/>
  <c r="I1049" i="1" s="1" a="1"/>
  <c r="I1049" i="1" s="1"/>
  <c r="F996" i="1" a="1"/>
  <c r="F996" i="1" s="1"/>
  <c r="K997" i="1" a="1"/>
  <c r="K997" i="1" s="1"/>
  <c r="K1049" i="1" s="1" a="1"/>
  <c r="K1049" i="1" s="1"/>
  <c r="J996" i="1" a="1"/>
  <c r="J996" i="1" s="1"/>
  <c r="H996" i="1" a="1"/>
  <c r="H996" i="1" s="1"/>
  <c r="K989" i="1" a="1"/>
  <c r="K989" i="1"/>
  <c r="F997" i="1" a="1"/>
  <c r="F997" i="1" s="1"/>
  <c r="F1049" i="1" s="1" a="1"/>
  <c r="F1049" i="1" s="1"/>
  <c r="J997" i="1" a="1"/>
  <c r="J997" i="1" s="1"/>
  <c r="J1049" i="1" s="1" a="1"/>
  <c r="J1049" i="1" s="1"/>
  <c r="K983" i="1" a="1"/>
  <c r="K983" i="1"/>
  <c r="F989" i="1" a="1"/>
  <c r="F989" i="1" s="1"/>
  <c r="G989" i="1" a="1"/>
  <c r="G989" i="1" s="1"/>
  <c r="I1006" i="1" a="1"/>
  <c r="I1006" i="1" s="1"/>
  <c r="I1052" i="1" s="1" a="1"/>
  <c r="I1052" i="1" s="1"/>
  <c r="G996" i="1" a="1"/>
  <c r="G996" i="1" s="1"/>
  <c r="G973" i="1" a="1"/>
  <c r="G973" i="1" s="1"/>
  <c r="J974" i="1" a="1"/>
  <c r="J974" i="1" s="1"/>
  <c r="K973" i="1" a="1"/>
  <c r="K973" i="1" s="1"/>
  <c r="J973" i="1" a="1"/>
  <c r="J973" i="1" s="1"/>
  <c r="I973" i="1" a="1"/>
  <c r="I973" i="1" s="1"/>
  <c r="I974" i="1" a="1"/>
  <c r="I974" i="1"/>
  <c r="F973" i="1" a="1"/>
  <c r="F973" i="1" s="1"/>
  <c r="H983" i="1" a="1"/>
  <c r="H983" i="1" s="1"/>
  <c r="G974" i="1" a="1"/>
  <c r="G974" i="1"/>
  <c r="F974" i="1" a="1"/>
  <c r="F974" i="1" s="1"/>
  <c r="J983" i="1" a="1"/>
  <c r="J983" i="1" s="1"/>
  <c r="I983" i="1" a="1"/>
  <c r="I983" i="1" s="1"/>
  <c r="K974" i="1" a="1"/>
  <c r="K974" i="1" s="1"/>
  <c r="G983" i="1" a="1"/>
  <c r="G983" i="1" s="1"/>
  <c r="F983" i="1" a="1"/>
  <c r="F983" i="1" s="1"/>
  <c r="H974" i="1" a="1"/>
  <c r="H974" i="1" s="1"/>
  <c r="J976" i="1" a="1"/>
  <c r="J976" i="1" s="1"/>
  <c r="G977" i="1" a="1"/>
  <c r="G977" i="1" s="1"/>
  <c r="G1051" i="1" s="1" a="1"/>
  <c r="G1051" i="1" s="1"/>
  <c r="K977" i="1" a="1"/>
  <c r="K977" i="1"/>
  <c r="K1051" i="1" s="1" a="1"/>
  <c r="K1051" i="1" s="1"/>
  <c r="J977" i="1" a="1"/>
  <c r="J977" i="1" s="1"/>
  <c r="J1051" i="1" s="1" a="1"/>
  <c r="J1051" i="1" s="1"/>
  <c r="I977" i="1" a="1"/>
  <c r="I977" i="1" s="1"/>
  <c r="I1051" i="1" s="1" a="1"/>
  <c r="I1051" i="1" s="1"/>
  <c r="H976" i="1" a="1"/>
  <c r="H976" i="1" s="1"/>
  <c r="H977" i="1" a="1"/>
  <c r="H977" i="1" s="1"/>
  <c r="H1051" i="1" s="1" a="1"/>
  <c r="H1051" i="1" s="1"/>
  <c r="F977" i="1" a="1"/>
  <c r="F977" i="1" s="1"/>
  <c r="F1051" i="1" s="1" a="1"/>
  <c r="F1051" i="1" s="1"/>
  <c r="K976" i="1" a="1"/>
  <c r="K976" i="1" s="1"/>
  <c r="H973" i="1" a="1"/>
  <c r="H973" i="1" s="1"/>
  <c r="I976" i="1" a="1"/>
  <c r="I976" i="1" s="1"/>
  <c r="G976" i="1" a="1"/>
  <c r="G976" i="1" s="1"/>
  <c r="F976" i="1" a="1"/>
  <c r="F976" i="1"/>
  <c r="K926" i="1" a="1"/>
  <c r="K926" i="1" s="1"/>
  <c r="I926" i="1" a="1"/>
  <c r="I926" i="1" s="1"/>
  <c r="J926" i="1" a="1"/>
  <c r="J926" i="1"/>
  <c r="H926" i="1" a="1"/>
  <c r="H926" i="1" s="1"/>
  <c r="G926" i="1" a="1"/>
  <c r="G926" i="1" s="1"/>
  <c r="I912" i="1" a="1"/>
  <c r="I912" i="1" s="1"/>
  <c r="H914" i="1" a="1"/>
  <c r="H914" i="1" s="1"/>
  <c r="K912" i="1" a="1"/>
  <c r="K912" i="1" s="1"/>
  <c r="J914" i="1" a="1"/>
  <c r="J914" i="1" s="1"/>
  <c r="H912" i="1" a="1"/>
  <c r="H912" i="1" s="1"/>
  <c r="G914" i="1" a="1"/>
  <c r="G914" i="1" s="1"/>
  <c r="F914" i="1" a="1"/>
  <c r="F914" i="1" s="1"/>
  <c r="G912" i="1" a="1"/>
  <c r="G912" i="1"/>
  <c r="F926" i="1" a="1"/>
  <c r="F926" i="1" s="1"/>
  <c r="F912" i="1" a="1"/>
  <c r="F912" i="1" s="1"/>
  <c r="K914" i="1" a="1"/>
  <c r="K914" i="1"/>
  <c r="I914" i="1" a="1"/>
  <c r="I914" i="1" s="1"/>
  <c r="J912" i="1" a="1"/>
  <c r="J912" i="1" s="1"/>
  <c r="J883" i="1" a="1"/>
  <c r="J883" i="1" s="1"/>
  <c r="J882" i="1" a="1"/>
  <c r="J882" i="1" s="1"/>
  <c r="K894" i="1" a="1"/>
  <c r="K894" i="1" s="1"/>
  <c r="K883" i="1" a="1"/>
  <c r="K883" i="1"/>
  <c r="H882" i="1" a="1"/>
  <c r="H882" i="1" s="1"/>
  <c r="G894" i="1" a="1"/>
  <c r="G894" i="1" s="1"/>
  <c r="I883" i="1" a="1"/>
  <c r="I883" i="1" s="1"/>
  <c r="J894" i="1" a="1"/>
  <c r="J894" i="1"/>
  <c r="I894" i="1" a="1"/>
  <c r="I894" i="1" s="1"/>
  <c r="H894" i="1" a="1"/>
  <c r="H894" i="1" s="1"/>
  <c r="F894" i="1" a="1"/>
  <c r="F894" i="1" s="1"/>
  <c r="H883" i="1" a="1"/>
  <c r="H883" i="1" s="1"/>
  <c r="G883" i="1" a="1"/>
  <c r="G883" i="1" s="1"/>
  <c r="F882" i="1" a="1"/>
  <c r="F882" i="1" s="1"/>
  <c r="K882" i="1" a="1"/>
  <c r="K882" i="1" s="1"/>
  <c r="I882" i="1" a="1"/>
  <c r="I882" i="1" s="1"/>
  <c r="G882" i="1" a="1"/>
  <c r="G882" i="1" s="1"/>
  <c r="F883" i="1" a="1"/>
  <c r="F883" i="1"/>
  <c r="H800" i="1" a="1"/>
  <c r="H800" i="1" s="1"/>
  <c r="I778" i="1" a="1"/>
  <c r="I778" i="1" s="1"/>
  <c r="I777" i="1" s="1"/>
  <c r="H804" i="1" a="1"/>
  <c r="H804" i="1" s="1"/>
  <c r="F800" i="1" a="1"/>
  <c r="F800" i="1" s="1"/>
  <c r="H802" i="1" a="1"/>
  <c r="H802" i="1" s="1"/>
  <c r="K800" i="1" a="1"/>
  <c r="K800" i="1" s="1"/>
  <c r="G778" i="1" a="1"/>
  <c r="G778" i="1"/>
  <c r="K804" i="1" a="1"/>
  <c r="K804" i="1" s="1"/>
  <c r="G804" i="1" a="1"/>
  <c r="G804" i="1" s="1"/>
  <c r="G802" i="1" a="1"/>
  <c r="G802" i="1"/>
  <c r="F802" i="1" a="1"/>
  <c r="F802" i="1" s="1"/>
  <c r="I800" i="1" a="1"/>
  <c r="I800" i="1" s="1"/>
  <c r="G800" i="1" a="1"/>
  <c r="G800" i="1" s="1"/>
  <c r="F804" i="1" a="1"/>
  <c r="F804" i="1" s="1"/>
  <c r="J804" i="1" a="1"/>
  <c r="J804" i="1" s="1"/>
  <c r="I804" i="1" a="1"/>
  <c r="I804" i="1" s="1"/>
  <c r="J802" i="1" a="1"/>
  <c r="J802" i="1" s="1"/>
  <c r="H778" i="1" a="1"/>
  <c r="H778" i="1" s="1"/>
  <c r="H777" i="1" s="1"/>
  <c r="I802" i="1" a="1"/>
  <c r="I802" i="1" s="1"/>
  <c r="J800" i="1" a="1"/>
  <c r="J800" i="1"/>
  <c r="K778" i="1" a="1"/>
  <c r="K778" i="1" s="1"/>
  <c r="J778" i="1" a="1"/>
  <c r="J778" i="1" s="1"/>
  <c r="K802" i="1" a="1"/>
  <c r="K802" i="1" s="1"/>
  <c r="G764" i="1" a="1"/>
  <c r="G764" i="1" s="1"/>
  <c r="G814" i="1" s="1" a="1"/>
  <c r="G814" i="1" s="1"/>
  <c r="J764" i="1" a="1"/>
  <c r="J764" i="1" s="1"/>
  <c r="J814" i="1" s="1" a="1"/>
  <c r="J814" i="1" s="1"/>
  <c r="I764" i="1" a="1"/>
  <c r="I764" i="1" s="1"/>
  <c r="I814" i="1" s="1" a="1"/>
  <c r="I814" i="1" s="1"/>
  <c r="F778" i="1" a="1"/>
  <c r="F778" i="1" s="1"/>
  <c r="F764" i="1" a="1"/>
  <c r="F764" i="1" s="1"/>
  <c r="F814" i="1" s="1" a="1"/>
  <c r="F814" i="1" s="1"/>
  <c r="H764" i="1" a="1"/>
  <c r="H764" i="1" s="1"/>
  <c r="H814" i="1" s="1" a="1"/>
  <c r="H814" i="1" s="1"/>
  <c r="K764" i="1" a="1"/>
  <c r="K764" i="1"/>
  <c r="K814" i="1" s="1" a="1"/>
  <c r="K814" i="1" s="1"/>
  <c r="I1888" i="1" a="1"/>
  <c r="I1888" i="1" s="1"/>
  <c r="H1888" i="1" a="1"/>
  <c r="H1888" i="1" s="1"/>
  <c r="F1888" i="1" a="1"/>
  <c r="F1888" i="1"/>
  <c r="K1887" i="1" a="1"/>
  <c r="K1887" i="1" s="1"/>
  <c r="J1887" i="1" a="1"/>
  <c r="J1887" i="1" s="1"/>
  <c r="H1887" i="1" a="1"/>
  <c r="H1887" i="1" s="1"/>
  <c r="H1885" i="1" a="1"/>
  <c r="H1885" i="1" s="1"/>
  <c r="I1883" i="1" a="1"/>
  <c r="I1883" i="1" s="1"/>
  <c r="K1883" i="1" a="1"/>
  <c r="K1883" i="1" s="1"/>
  <c r="J1882" i="1" a="1"/>
  <c r="J1882" i="1" s="1"/>
  <c r="J1883" i="1" a="1"/>
  <c r="J1883" i="1" s="1"/>
  <c r="H1882" i="1" a="1"/>
  <c r="H1882" i="1" s="1"/>
  <c r="F1883" i="1" a="1"/>
  <c r="F1883" i="1"/>
  <c r="I1885" i="1" a="1"/>
  <c r="I1885" i="1" s="1"/>
  <c r="G1883" i="1" a="1"/>
  <c r="G1883" i="1" s="1"/>
  <c r="H1883" i="1" a="1"/>
  <c r="H1883" i="1"/>
  <c r="K1889" i="1" a="1"/>
  <c r="K1889" i="1" s="1"/>
  <c r="G1888" i="1" a="1"/>
  <c r="G1888" i="1"/>
  <c r="I1882" i="1" a="1"/>
  <c r="I1882" i="1" s="1"/>
  <c r="F1885" i="1" a="1"/>
  <c r="F1885" i="1" s="1"/>
  <c r="G1889" i="1" a="1"/>
  <c r="G1889" i="1" s="1"/>
  <c r="F1889" i="1" a="1"/>
  <c r="F1889" i="1"/>
  <c r="G1887" i="1" a="1"/>
  <c r="G1887" i="1" s="1"/>
  <c r="K1885" i="1" a="1"/>
  <c r="K1885" i="1" s="1"/>
  <c r="G1885" i="1" a="1"/>
  <c r="G1885" i="1" s="1"/>
  <c r="J1885" i="1" a="1"/>
  <c r="J1885" i="1"/>
  <c r="J1888" i="1" a="1"/>
  <c r="J1888" i="1" s="1"/>
  <c r="K1882" i="1" a="1"/>
  <c r="K1882" i="1" s="1"/>
  <c r="I1887" i="1" a="1"/>
  <c r="I1887" i="1" s="1"/>
  <c r="F1887" i="1" a="1"/>
  <c r="F1887" i="1" s="1"/>
  <c r="J1889" i="1" a="1"/>
  <c r="J1889" i="1"/>
  <c r="I1889" i="1" a="1"/>
  <c r="I1889" i="1" s="1"/>
  <c r="H1889" i="1" a="1"/>
  <c r="H1889" i="1" s="1"/>
  <c r="K1888" i="1" a="1"/>
  <c r="K1888" i="1" s="1"/>
  <c r="I1873" i="1" a="1"/>
  <c r="I1873" i="1" s="1"/>
  <c r="H1867" i="1" a="1"/>
  <c r="H1867" i="1"/>
  <c r="G1873" i="1" a="1"/>
  <c r="G1873" i="1" s="1"/>
  <c r="H1871" i="1" a="1"/>
  <c r="H1871" i="1" s="1"/>
  <c r="K1867" i="1" a="1"/>
  <c r="K1867" i="1"/>
  <c r="H1869" i="1" a="1"/>
  <c r="H1869" i="1" s="1"/>
  <c r="K1877" i="1" a="1"/>
  <c r="K1877" i="1" s="1"/>
  <c r="I1877" i="1" a="1"/>
  <c r="I1877" i="1"/>
  <c r="G1875" i="1" a="1"/>
  <c r="G1875" i="1" s="1"/>
  <c r="I1875" i="1" a="1"/>
  <c r="I1875" i="1"/>
  <c r="H1877" i="1" a="1"/>
  <c r="H1877" i="1" s="1"/>
  <c r="J1871" i="1" a="1"/>
  <c r="J1871" i="1" s="1"/>
  <c r="G1877" i="1" a="1"/>
  <c r="G1877" i="1" s="1"/>
  <c r="G1869" i="1" a="1"/>
  <c r="G1869" i="1" s="1"/>
  <c r="J1873" i="1" a="1"/>
  <c r="J1873" i="1"/>
  <c r="J1875" i="1" a="1"/>
  <c r="J1875" i="1" s="1"/>
  <c r="F1869" i="1" a="1"/>
  <c r="F1869" i="1" s="1"/>
  <c r="F1875" i="1" a="1"/>
  <c r="F1875" i="1"/>
  <c r="G1867" i="1" a="1"/>
  <c r="G1867" i="1" s="1"/>
  <c r="K1873" i="1" a="1"/>
  <c r="K1873" i="1" s="1"/>
  <c r="F1873" i="1" a="1"/>
  <c r="F1873" i="1"/>
  <c r="G1871" i="1" a="1"/>
  <c r="G1871" i="1" s="1"/>
  <c r="I1869" i="1" a="1"/>
  <c r="I1869" i="1"/>
  <c r="I1867" i="1" a="1"/>
  <c r="I1867" i="1" s="1"/>
  <c r="K1869" i="1" a="1"/>
  <c r="K1869" i="1" s="1"/>
  <c r="K1871" i="1" a="1"/>
  <c r="K1871" i="1" s="1"/>
  <c r="G1882" i="1" a="1"/>
  <c r="G1882" i="1" s="1"/>
  <c r="F1882" i="1" a="1"/>
  <c r="F1882" i="1"/>
  <c r="H1873" i="1" a="1"/>
  <c r="H1873" i="1" s="1"/>
  <c r="F1871" i="1" a="1"/>
  <c r="F1871" i="1" s="1"/>
  <c r="H1879" i="1" a="1"/>
  <c r="H1879" i="1" s="1"/>
  <c r="G1879" i="1" a="1"/>
  <c r="G1879" i="1" s="1"/>
  <c r="J1867" i="1" a="1"/>
  <c r="J1867" i="1" s="1"/>
  <c r="F1877" i="1" a="1"/>
  <c r="F1877" i="1"/>
  <c r="H1875" i="1" a="1"/>
  <c r="H1875" i="1" s="1"/>
  <c r="I1879" i="1" a="1"/>
  <c r="I1879" i="1"/>
  <c r="K1879" i="1" a="1"/>
  <c r="K1879" i="1" s="1"/>
  <c r="J1879" i="1" a="1"/>
  <c r="J1879" i="1"/>
  <c r="K1875" i="1" a="1"/>
  <c r="K1875" i="1" s="1"/>
  <c r="J1869" i="1" a="1"/>
  <c r="J1869" i="1" s="1"/>
  <c r="I1871" i="1" a="1"/>
  <c r="I1871" i="1"/>
  <c r="F1879" i="1" a="1"/>
  <c r="F1879" i="1" s="1"/>
  <c r="J1877" i="1" a="1"/>
  <c r="J1877" i="1" s="1"/>
  <c r="G1866" i="1" a="1"/>
  <c r="G1866" i="1" s="1"/>
  <c r="F1863" i="1" a="1"/>
  <c r="F1863" i="1" s="1"/>
  <c r="F1866" i="1" a="1"/>
  <c r="F1866" i="1" s="1"/>
  <c r="I1859" i="1" a="1"/>
  <c r="I1859" i="1"/>
  <c r="I1865" i="1" a="1"/>
  <c r="I1865" i="1" s="1"/>
  <c r="J1862" i="1" a="1"/>
  <c r="J1862" i="1" s="1"/>
  <c r="K1863" i="1" a="1"/>
  <c r="K1863" i="1" s="1"/>
  <c r="G1865" i="1" a="1"/>
  <c r="G1865" i="1"/>
  <c r="F1865" i="1" a="1"/>
  <c r="F1865" i="1" s="1"/>
  <c r="H1859" i="1" a="1"/>
  <c r="H1859" i="1" s="1"/>
  <c r="J1859" i="1" a="1"/>
  <c r="J1859" i="1"/>
  <c r="G1863" i="1" a="1"/>
  <c r="G1863" i="1" s="1"/>
  <c r="J1863" i="1" a="1"/>
  <c r="J1863" i="1"/>
  <c r="F1862" i="1" a="1"/>
  <c r="F1862" i="1" s="1"/>
  <c r="J1860" i="1" a="1"/>
  <c r="J1860" i="1" s="1"/>
  <c r="G1860" i="1" a="1"/>
  <c r="G1860" i="1" s="1"/>
  <c r="G1859" i="1" a="1"/>
  <c r="G1859" i="1"/>
  <c r="F1860" i="1" a="1"/>
  <c r="F1860" i="1" s="1"/>
  <c r="F1867" i="1" a="1"/>
  <c r="F1867" i="1" s="1"/>
  <c r="J1865" i="1" a="1"/>
  <c r="J1865" i="1" s="1"/>
  <c r="H1865" i="1" a="1"/>
  <c r="H1865" i="1"/>
  <c r="I1860" i="1" a="1"/>
  <c r="I1860" i="1" s="1"/>
  <c r="K1856" i="1" a="1"/>
  <c r="K1856" i="1" s="1"/>
  <c r="I1863" i="1" a="1"/>
  <c r="I1863" i="1" s="1"/>
  <c r="I1862" i="1" a="1"/>
  <c r="I1862" i="1" s="1"/>
  <c r="I1866" i="1" a="1"/>
  <c r="I1866" i="1"/>
  <c r="H1862" i="1" a="1"/>
  <c r="H1862" i="1" s="1"/>
  <c r="H1860" i="1" a="1"/>
  <c r="H1860" i="1" s="1"/>
  <c r="K1866" i="1" a="1"/>
  <c r="K1866" i="1"/>
  <c r="G1862" i="1" a="1"/>
  <c r="G1862" i="1" s="1"/>
  <c r="H1866" i="1" a="1"/>
  <c r="H1866" i="1"/>
  <c r="H1863" i="1" a="1"/>
  <c r="H1863" i="1" s="1"/>
  <c r="F1859" i="1" a="1"/>
  <c r="F1859" i="1" s="1"/>
  <c r="K1860" i="1" a="1"/>
  <c r="K1860" i="1"/>
  <c r="K1865" i="1" a="1"/>
  <c r="K1865" i="1" s="1"/>
  <c r="K1862" i="1" a="1"/>
  <c r="K1862" i="1" s="1"/>
  <c r="K1859" i="1" a="1"/>
  <c r="K1859" i="1"/>
  <c r="J1866" i="1" a="1"/>
  <c r="J1866" i="1" s="1"/>
  <c r="H1895" i="1" a="1"/>
  <c r="H1895" i="1"/>
  <c r="F1891" i="1" a="1"/>
  <c r="F1891" i="1" s="1"/>
  <c r="F1893" i="1" a="1"/>
  <c r="F1893" i="1" s="1"/>
  <c r="H1893" i="1" a="1"/>
  <c r="H1893" i="1" s="1"/>
  <c r="K1893" i="1" a="1"/>
  <c r="K1893" i="1" s="1"/>
  <c r="J1897" i="1" a="1"/>
  <c r="J1897" i="1"/>
  <c r="I1897" i="1" a="1"/>
  <c r="I1897" i="1" s="1"/>
  <c r="G1891" i="1" a="1"/>
  <c r="G1891" i="1" s="1"/>
  <c r="I1891" i="1" a="1"/>
  <c r="I1891" i="1"/>
  <c r="I1895" i="1" a="1"/>
  <c r="I1895" i="1" s="1"/>
  <c r="J1893" i="1" a="1"/>
  <c r="J1893" i="1"/>
  <c r="H1897" i="1" a="1"/>
  <c r="H1897" i="1"/>
  <c r="J1895" i="1" a="1"/>
  <c r="J1895" i="1"/>
  <c r="I1893" i="1" a="1"/>
  <c r="I1893" i="1"/>
  <c r="G1893" i="1" a="1"/>
  <c r="G1893" i="1" s="1"/>
  <c r="K1891" i="1" a="1"/>
  <c r="K1891" i="1" s="1"/>
  <c r="G1895" i="1" a="1"/>
  <c r="G1895" i="1"/>
  <c r="F1895" i="1" a="1"/>
  <c r="F1895" i="1" s="1"/>
  <c r="K1897" i="1" a="1"/>
  <c r="K1897" i="1"/>
  <c r="G1897" i="1" a="1"/>
  <c r="G1897" i="1" s="1"/>
  <c r="J1891" i="1" a="1"/>
  <c r="J1891" i="1" s="1"/>
  <c r="H1891" i="1" a="1"/>
  <c r="H1891" i="1" s="1"/>
  <c r="F1897" i="1" a="1"/>
  <c r="F1897" i="1" s="1"/>
  <c r="K1895" i="1" a="1"/>
  <c r="K1895" i="1" s="1"/>
  <c r="K854" i="1"/>
  <c r="J854" i="1"/>
  <c r="J853" i="1" s="1"/>
  <c r="I854" i="1"/>
  <c r="I853" i="1" s="1"/>
  <c r="H854" i="1"/>
  <c r="G854" i="1"/>
  <c r="F854" i="1"/>
  <c r="F853" i="1" s="1"/>
  <c r="K853" i="1"/>
  <c r="H853" i="1"/>
  <c r="G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4" i="1"/>
  <c r="K785" i="1" s="1"/>
  <c r="G784" i="1"/>
  <c r="G785" i="1" s="1"/>
  <c r="J781" i="1"/>
  <c r="G781" i="1"/>
  <c r="F781" i="1"/>
  <c r="K780" i="1"/>
  <c r="J780" i="1"/>
  <c r="I780" i="1"/>
  <c r="H780" i="1"/>
  <c r="G780" i="1"/>
  <c r="F780" i="1"/>
  <c r="K777" i="1"/>
  <c r="K781" i="1" s="1"/>
  <c r="J777" i="1"/>
  <c r="J784" i="1" s="1"/>
  <c r="J785" i="1" s="1"/>
  <c r="G777" i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I673" i="1"/>
  <c r="H673" i="1"/>
  <c r="G673" i="1"/>
  <c r="J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H667" i="1"/>
  <c r="G667" i="1"/>
  <c r="F667" i="1"/>
  <c r="F673" i="1" s="1"/>
  <c r="K666" i="1"/>
  <c r="K672" i="1" s="1"/>
  <c r="J666" i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15" i="1"/>
  <c r="I515" i="1"/>
  <c r="K503" i="1"/>
  <c r="J503" i="1"/>
  <c r="I503" i="1"/>
  <c r="H503" i="1"/>
  <c r="G503" i="1"/>
  <c r="F503" i="1"/>
  <c r="H476" i="1"/>
  <c r="G476" i="1"/>
  <c r="H474" i="1"/>
  <c r="K463" i="1"/>
  <c r="J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J437" i="1"/>
  <c r="K418" i="1"/>
  <c r="J411" i="1"/>
  <c r="F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F398" i="1"/>
  <c r="F518" i="1" s="1"/>
  <c r="K397" i="1"/>
  <c r="K517" i="1" s="1"/>
  <c r="J397" i="1"/>
  <c r="J517" i="1" s="1"/>
  <c r="K396" i="1"/>
  <c r="K437" i="1" s="1"/>
  <c r="I396" i="1"/>
  <c r="I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383" i="1"/>
  <c r="K514" i="1" s="1"/>
  <c r="J383" i="1"/>
  <c r="J514" i="1" s="1"/>
  <c r="I383" i="1"/>
  <c r="I514" i="1" s="1"/>
  <c r="K382" i="1"/>
  <c r="K513" i="1" s="1"/>
  <c r="K379" i="1"/>
  <c r="J379" i="1"/>
  <c r="I379" i="1"/>
  <c r="H379" i="1"/>
  <c r="G379" i="1"/>
  <c r="F379" i="1"/>
  <c r="K378" i="1"/>
  <c r="K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23" i="1"/>
  <c r="K478" i="1" s="1"/>
  <c r="H323" i="1"/>
  <c r="H478" i="1" s="1"/>
  <c r="G323" i="1"/>
  <c r="G478" i="1" s="1"/>
  <c r="K322" i="1"/>
  <c r="K477" i="1" s="1"/>
  <c r="J322" i="1"/>
  <c r="J477" i="1" s="1"/>
  <c r="K321" i="1"/>
  <c r="K476" i="1" s="1"/>
  <c r="J321" i="1"/>
  <c r="J476" i="1" s="1"/>
  <c r="G321" i="1"/>
  <c r="K320" i="1"/>
  <c r="K475" i="1" s="1"/>
  <c r="J320" i="1"/>
  <c r="J475" i="1" s="1"/>
  <c r="K319" i="1"/>
  <c r="K474" i="1" s="1"/>
  <c r="J319" i="1"/>
  <c r="J474" i="1" s="1"/>
  <c r="K318" i="1"/>
  <c r="K473" i="1" s="1"/>
  <c r="J318" i="1"/>
  <c r="J473" i="1" s="1"/>
  <c r="K317" i="1"/>
  <c r="K472" i="1" s="1"/>
  <c r="J317" i="1"/>
  <c r="J472" i="1" s="1"/>
  <c r="J316" i="1"/>
  <c r="J471" i="1" s="1"/>
  <c r="I316" i="1"/>
  <c r="I471" i="1" s="1"/>
  <c r="K312" i="1"/>
  <c r="K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G299" i="1"/>
  <c r="G463" i="1" s="1"/>
  <c r="F299" i="1"/>
  <c r="F463" i="1" s="1"/>
  <c r="K298" i="1"/>
  <c r="K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G127" i="1"/>
  <c r="F127" i="1"/>
  <c r="J126" i="1"/>
  <c r="K124" i="1"/>
  <c r="F124" i="1"/>
  <c r="K123" i="1"/>
  <c r="I123" i="1"/>
  <c r="G123" i="1"/>
  <c r="F123" i="1"/>
  <c r="K121" i="1"/>
  <c r="H121" i="1"/>
  <c r="G121" i="1"/>
  <c r="F121" i="1"/>
  <c r="K120" i="1"/>
  <c r="K119" i="1"/>
  <c r="J119" i="1"/>
  <c r="G119" i="1"/>
  <c r="F119" i="1"/>
  <c r="K118" i="1"/>
  <c r="F118" i="1"/>
  <c r="K117" i="1"/>
  <c r="J117" i="1"/>
  <c r="I117" i="1"/>
  <c r="F117" i="1"/>
  <c r="K116" i="1"/>
  <c r="K115" i="1"/>
  <c r="J115" i="1"/>
  <c r="H115" i="1"/>
  <c r="F115" i="1"/>
  <c r="K114" i="1"/>
  <c r="G114" i="1"/>
  <c r="K113" i="1"/>
  <c r="J113" i="1"/>
  <c r="I113" i="1"/>
  <c r="G113" i="1"/>
  <c r="F113" i="1"/>
  <c r="K393" i="1"/>
  <c r="J393" i="1"/>
  <c r="I393" i="1"/>
  <c r="H393" i="1"/>
  <c r="G393" i="1"/>
  <c r="F393" i="1"/>
  <c r="K288" i="1"/>
  <c r="J288" i="1"/>
  <c r="J398" i="1" s="1"/>
  <c r="J518" i="1" s="1"/>
  <c r="I288" i="1"/>
  <c r="H288" i="1"/>
  <c r="G288" i="1"/>
  <c r="F288" i="1"/>
  <c r="K287" i="1"/>
  <c r="J287" i="1"/>
  <c r="I287" i="1"/>
  <c r="H287" i="1"/>
  <c r="G287" i="1"/>
  <c r="G397" i="1" s="1"/>
  <c r="G517" i="1" s="1"/>
  <c r="F287" i="1"/>
  <c r="K285" i="1"/>
  <c r="J285" i="1"/>
  <c r="J384" i="1" s="1"/>
  <c r="J515" i="1" s="1"/>
  <c r="I285" i="1"/>
  <c r="H285" i="1"/>
  <c r="G285" i="1"/>
  <c r="F285" i="1"/>
  <c r="K284" i="1"/>
  <c r="J284" i="1"/>
  <c r="I284" i="1"/>
  <c r="H284" i="1"/>
  <c r="G284" i="1"/>
  <c r="F284" i="1"/>
  <c r="K283" i="1"/>
  <c r="J283" i="1"/>
  <c r="J382" i="1" s="1"/>
  <c r="J513" i="1" s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F320" i="1" s="1"/>
  <c r="F475" i="1" s="1"/>
  <c r="K244" i="1"/>
  <c r="J244" i="1"/>
  <c r="I244" i="1"/>
  <c r="I319" i="1" s="1"/>
  <c r="I474" i="1" s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J299" i="1" s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I214" i="1"/>
  <c r="I210" i="1" s="1"/>
  <c r="H214" i="1"/>
  <c r="G214" i="1"/>
  <c r="G210" i="1" s="1"/>
  <c r="F214" i="1"/>
  <c r="J210" i="1"/>
  <c r="H210" i="1"/>
  <c r="F210" i="1"/>
  <c r="K207" i="1"/>
  <c r="J207" i="1"/>
  <c r="J396" i="1" s="1"/>
  <c r="I207" i="1"/>
  <c r="H207" i="1"/>
  <c r="G207" i="1"/>
  <c r="F207" i="1"/>
  <c r="K205" i="1"/>
  <c r="J205" i="1"/>
  <c r="J378" i="1" s="1"/>
  <c r="J435" i="1" s="1"/>
  <c r="I205" i="1"/>
  <c r="H205" i="1"/>
  <c r="G205" i="1"/>
  <c r="F205" i="1"/>
  <c r="K188" i="1"/>
  <c r="J188" i="1"/>
  <c r="I188" i="1"/>
  <c r="H188" i="1"/>
  <c r="H313" i="1" s="1"/>
  <c r="H418" i="1" s="1"/>
  <c r="G188" i="1"/>
  <c r="F188" i="1"/>
  <c r="K187" i="1"/>
  <c r="J187" i="1"/>
  <c r="J312" i="1" s="1"/>
  <c r="J417" i="1" s="1"/>
  <c r="I187" i="1"/>
  <c r="H187" i="1"/>
  <c r="G187" i="1"/>
  <c r="F187" i="1"/>
  <c r="K183" i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I398" i="1" s="1"/>
  <c r="I518" i="1" s="1"/>
  <c r="H170" i="1"/>
  <c r="H398" i="1" s="1"/>
  <c r="H518" i="1" s="1"/>
  <c r="G170" i="1"/>
  <c r="G398" i="1" s="1"/>
  <c r="G518" i="1" s="1"/>
  <c r="F170" i="1"/>
  <c r="K169" i="1"/>
  <c r="J169" i="1"/>
  <c r="I169" i="1"/>
  <c r="H169" i="1"/>
  <c r="G169" i="1"/>
  <c r="F169" i="1"/>
  <c r="F397" i="1" s="1"/>
  <c r="F517" i="1" s="1"/>
  <c r="K168" i="1"/>
  <c r="J168" i="1"/>
  <c r="I168" i="1"/>
  <c r="H168" i="1"/>
  <c r="H396" i="1" s="1"/>
  <c r="H437" i="1" s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I384" i="1" s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I155" i="1"/>
  <c r="H155" i="1"/>
  <c r="G155" i="1"/>
  <c r="G383" i="1" s="1"/>
  <c r="G514" i="1" s="1"/>
  <c r="F155" i="1"/>
  <c r="F383" i="1" s="1"/>
  <c r="F514" i="1" s="1"/>
  <c r="K154" i="1"/>
  <c r="J154" i="1"/>
  <c r="I154" i="1"/>
  <c r="I382" i="1" s="1"/>
  <c r="I513" i="1" s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I378" i="1" s="1"/>
  <c r="I435" i="1" s="1"/>
  <c r="H150" i="1"/>
  <c r="H378" i="1" s="1"/>
  <c r="H435" i="1" s="1"/>
  <c r="G150" i="1"/>
  <c r="G378" i="1" s="1"/>
  <c r="G435" i="1" s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H136" i="1" s="1" a="1"/>
  <c r="G129" i="1"/>
  <c r="F129" i="1"/>
  <c r="K95" i="1"/>
  <c r="J95" i="1"/>
  <c r="J127" i="1" s="1"/>
  <c r="I95" i="1"/>
  <c r="H95" i="1"/>
  <c r="H127" i="1" s="1"/>
  <c r="G95" i="1"/>
  <c r="F95" i="1"/>
  <c r="F323" i="1" s="1"/>
  <c r="F478" i="1" s="1"/>
  <c r="K94" i="1"/>
  <c r="K126" i="1" s="1"/>
  <c r="J94" i="1"/>
  <c r="I94" i="1"/>
  <c r="I322" i="1" s="1"/>
  <c r="I477" i="1" s="1"/>
  <c r="H94" i="1"/>
  <c r="G94" i="1"/>
  <c r="G126" i="1" s="1"/>
  <c r="F94" i="1"/>
  <c r="F126" i="1" s="1"/>
  <c r="K93" i="1"/>
  <c r="J93" i="1"/>
  <c r="I93" i="1"/>
  <c r="H93" i="1"/>
  <c r="H321" i="1" s="1"/>
  <c r="G93" i="1"/>
  <c r="F93" i="1"/>
  <c r="F321" i="1" s="1"/>
  <c r="F476" i="1" s="1"/>
  <c r="K92" i="1"/>
  <c r="J92" i="1"/>
  <c r="J124" i="1" s="1"/>
  <c r="I92" i="1"/>
  <c r="I124" i="1" s="1"/>
  <c r="H92" i="1"/>
  <c r="G92" i="1"/>
  <c r="F92" i="1"/>
  <c r="K91" i="1"/>
  <c r="J91" i="1"/>
  <c r="J123" i="1" s="1"/>
  <c r="I91" i="1"/>
  <c r="H91" i="1"/>
  <c r="H319" i="1" s="1"/>
  <c r="G91" i="1"/>
  <c r="G319" i="1" s="1"/>
  <c r="G474" i="1" s="1"/>
  <c r="F91" i="1"/>
  <c r="F319" i="1" s="1"/>
  <c r="F474" i="1" s="1"/>
  <c r="K90" i="1"/>
  <c r="K122" i="1" s="1"/>
  <c r="J90" i="1"/>
  <c r="J122" i="1" s="1"/>
  <c r="I90" i="1"/>
  <c r="I122" i="1" s="1"/>
  <c r="H90" i="1"/>
  <c r="G90" i="1"/>
  <c r="G318" i="1" s="1"/>
  <c r="G473" i="1" s="1"/>
  <c r="F90" i="1"/>
  <c r="K89" i="1"/>
  <c r="J89" i="1"/>
  <c r="J121" i="1" s="1"/>
  <c r="I89" i="1"/>
  <c r="H89" i="1"/>
  <c r="H317" i="1" s="1"/>
  <c r="H472" i="1" s="1"/>
  <c r="G89" i="1"/>
  <c r="G317" i="1" s="1"/>
  <c r="G472" i="1" s="1"/>
  <c r="F89" i="1"/>
  <c r="F317" i="1" s="1"/>
  <c r="F472" i="1" s="1"/>
  <c r="K88" i="1"/>
  <c r="K316" i="1" s="1"/>
  <c r="K471" i="1" s="1"/>
  <c r="J88" i="1"/>
  <c r="J120" i="1" s="1"/>
  <c r="I88" i="1"/>
  <c r="I120" i="1" s="1"/>
  <c r="H88" i="1"/>
  <c r="G88" i="1"/>
  <c r="G120" i="1" s="1"/>
  <c r="F88" i="1"/>
  <c r="K87" i="1"/>
  <c r="J87" i="1"/>
  <c r="I87" i="1"/>
  <c r="I119" i="1" s="1"/>
  <c r="H87" i="1"/>
  <c r="G87" i="1"/>
  <c r="F87" i="1"/>
  <c r="K86" i="1"/>
  <c r="J86" i="1"/>
  <c r="J118" i="1" s="1"/>
  <c r="I86" i="1"/>
  <c r="I118" i="1" s="1"/>
  <c r="H86" i="1"/>
  <c r="G86" i="1"/>
  <c r="F86" i="1"/>
  <c r="K85" i="1"/>
  <c r="K313" i="1" s="1"/>
  <c r="J85" i="1"/>
  <c r="J313" i="1" s="1"/>
  <c r="J418" i="1" s="1"/>
  <c r="I85" i="1"/>
  <c r="I313" i="1" s="1"/>
  <c r="I418" i="1" s="1"/>
  <c r="H85" i="1"/>
  <c r="H117" i="1" s="1"/>
  <c r="G85" i="1"/>
  <c r="G117" i="1" s="1"/>
  <c r="F85" i="1"/>
  <c r="F313" i="1" s="1"/>
  <c r="F418" i="1" s="1"/>
  <c r="K84" i="1"/>
  <c r="J84" i="1"/>
  <c r="J116" i="1" s="1"/>
  <c r="I84" i="1"/>
  <c r="I312" i="1" s="1"/>
  <c r="I417" i="1" s="1"/>
  <c r="H84" i="1"/>
  <c r="G84" i="1"/>
  <c r="G116" i="1" s="1"/>
  <c r="F84" i="1"/>
  <c r="F116" i="1" s="1"/>
  <c r="K83" i="1"/>
  <c r="J83" i="1"/>
  <c r="I83" i="1"/>
  <c r="I115" i="1" s="1"/>
  <c r="H83" i="1"/>
  <c r="G83" i="1"/>
  <c r="G115" i="1" s="1"/>
  <c r="F83" i="1"/>
  <c r="K82" i="1"/>
  <c r="J82" i="1"/>
  <c r="J114" i="1" s="1"/>
  <c r="I82" i="1"/>
  <c r="I114" i="1" s="1"/>
  <c r="H82" i="1"/>
  <c r="H114" i="1" s="1"/>
  <c r="G82" i="1"/>
  <c r="F82" i="1"/>
  <c r="F114" i="1" s="1"/>
  <c r="K81" i="1"/>
  <c r="J81" i="1"/>
  <c r="I81" i="1"/>
  <c r="H81" i="1"/>
  <c r="H113" i="1" s="1"/>
  <c r="G81" i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I299" i="1" s="1"/>
  <c r="I463" i="1" s="1"/>
  <c r="H71" i="1"/>
  <c r="H299" i="1" s="1"/>
  <c r="H463" i="1" s="1"/>
  <c r="G71" i="1"/>
  <c r="F71" i="1"/>
  <c r="K70" i="1"/>
  <c r="J70" i="1"/>
  <c r="J298" i="1" s="1"/>
  <c r="I70" i="1"/>
  <c r="H70" i="1"/>
  <c r="G70" i="1"/>
  <c r="F70" i="1"/>
  <c r="F298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K1704" i="1" a="1"/>
  <c r="K1704" i="1"/>
  <c r="J1704" i="1" a="1"/>
  <c r="J1704" i="1"/>
  <c r="I1704" i="1" a="1"/>
  <c r="I1704" i="1" s="1"/>
  <c r="G1704" i="1" a="1"/>
  <c r="G1704" i="1" s="1"/>
  <c r="F1704" i="1" a="1"/>
  <c r="F1704" i="1"/>
  <c r="K1703" i="1" a="1"/>
  <c r="K1703" i="1"/>
  <c r="G1703" i="1" a="1"/>
  <c r="G1703" i="1" s="1"/>
  <c r="J1703" i="1" a="1"/>
  <c r="J1703" i="1"/>
  <c r="H1703" i="1" a="1"/>
  <c r="H1703" i="1" s="1"/>
  <c r="F1703" i="1" a="1"/>
  <c r="F1703" i="1"/>
  <c r="H1704" i="1" a="1"/>
  <c r="H1704" i="1" s="1"/>
  <c r="I1703" i="1" a="1"/>
  <c r="I1703" i="1"/>
  <c r="I2044" i="1" a="1"/>
  <c r="I2044" i="1"/>
  <c r="K2044" i="1" a="1"/>
  <c r="K2044" i="1"/>
  <c r="J2044" i="1" a="1"/>
  <c r="J2044" i="1" s="1"/>
  <c r="H2044" i="1" a="1"/>
  <c r="H2044" i="1"/>
  <c r="F2044" i="1" a="1"/>
  <c r="F2044" i="1" s="1"/>
  <c r="G2044" i="1" a="1"/>
  <c r="G2044" i="1"/>
  <c r="K2043" i="1" a="1"/>
  <c r="K2043" i="1"/>
  <c r="F2041" i="1" a="1"/>
  <c r="F2041" i="1" s="1"/>
  <c r="K2034" i="1" a="1"/>
  <c r="K2034" i="1" s="1"/>
  <c r="G2037" i="1" a="1"/>
  <c r="G2037" i="1" s="1"/>
  <c r="J2035" i="1" a="1"/>
  <c r="J2035" i="1" s="1"/>
  <c r="H2039" i="1" a="1"/>
  <c r="H2039" i="1" s="1"/>
  <c r="G2042" i="1" a="1"/>
  <c r="G2042" i="1"/>
  <c r="K2040" i="1" a="1"/>
  <c r="K2040" i="1" s="1"/>
  <c r="G2034" i="1" a="1"/>
  <c r="G2034" i="1" s="1"/>
  <c r="I2040" i="1" a="1"/>
  <c r="I2040" i="1"/>
  <c r="H2040" i="1" a="1"/>
  <c r="H2040" i="1" s="1"/>
  <c r="K2038" i="1" a="1"/>
  <c r="K2038" i="1" s="1"/>
  <c r="G2038" i="1" a="1"/>
  <c r="G2038" i="1"/>
  <c r="I2037" i="1" a="1"/>
  <c r="I2037" i="1"/>
  <c r="I2036" i="1" a="1"/>
  <c r="I2036" i="1" s="1"/>
  <c r="H2037" i="1" a="1"/>
  <c r="H2037" i="1"/>
  <c r="G2036" i="1" a="1"/>
  <c r="G2036" i="1"/>
  <c r="F2040" i="1" a="1"/>
  <c r="F2040" i="1" s="1"/>
  <c r="G2039" i="1" a="1"/>
  <c r="G2039" i="1" s="1"/>
  <c r="F2039" i="1" a="1"/>
  <c r="F2039" i="1"/>
  <c r="K2033" i="1" a="1"/>
  <c r="K2033" i="1" s="1"/>
  <c r="K2036" i="1" a="1"/>
  <c r="K2036" i="1" s="1"/>
  <c r="H2038" i="1" a="1"/>
  <c r="H2038" i="1" s="1"/>
  <c r="F2038" i="1" a="1"/>
  <c r="F2038" i="1" s="1"/>
  <c r="J2036" i="1" a="1"/>
  <c r="J2036" i="1" s="1"/>
  <c r="H2036" i="1" a="1"/>
  <c r="H2036" i="1"/>
  <c r="I2034" i="1" a="1"/>
  <c r="I2034" i="1" s="1"/>
  <c r="K2041" i="1" a="1"/>
  <c r="K2041" i="1"/>
  <c r="J2037" i="1" a="1"/>
  <c r="J2037" i="1"/>
  <c r="I2041" i="1" a="1"/>
  <c r="I2041" i="1" s="1"/>
  <c r="I2038" i="1" a="1"/>
  <c r="I2038" i="1" s="1"/>
  <c r="K2035" i="1" a="1"/>
  <c r="K2035" i="1" s="1"/>
  <c r="F2036" i="1" a="1"/>
  <c r="F2036" i="1" s="1"/>
  <c r="G2040" i="1" a="1"/>
  <c r="G2040" i="1" s="1"/>
  <c r="F2043" i="1" a="1"/>
  <c r="F2043" i="1" s="1"/>
  <c r="I2042" i="1" a="1"/>
  <c r="I2042" i="1" s="1"/>
  <c r="G2041" i="1" a="1"/>
  <c r="G2041" i="1"/>
  <c r="I2039" i="1" a="1"/>
  <c r="I2039" i="1"/>
  <c r="J2041" i="1" a="1"/>
  <c r="J2041" i="1" s="1"/>
  <c r="H2035" i="1" a="1"/>
  <c r="H2035" i="1"/>
  <c r="H2041" i="1" a="1"/>
  <c r="H2041" i="1" s="1"/>
  <c r="J2043" i="1" a="1"/>
  <c r="J2043" i="1"/>
  <c r="I2043" i="1" a="1"/>
  <c r="I2043" i="1"/>
  <c r="H2043" i="1" a="1"/>
  <c r="H2043" i="1" s="1"/>
  <c r="G2043" i="1" a="1"/>
  <c r="G2043" i="1" s="1"/>
  <c r="K2039" i="1" a="1"/>
  <c r="K2039" i="1"/>
  <c r="F2037" i="1" a="1"/>
  <c r="F2037" i="1" s="1"/>
  <c r="F2035" i="1" a="1"/>
  <c r="F2035" i="1" s="1"/>
  <c r="I2035" i="1" a="1"/>
  <c r="I2035" i="1"/>
  <c r="K2042" i="1" a="1"/>
  <c r="K2042" i="1"/>
  <c r="J2042" i="1" a="1"/>
  <c r="J2042" i="1" s="1"/>
  <c r="J2038" i="1" a="1"/>
  <c r="J2038" i="1" s="1"/>
  <c r="H2034" i="1" a="1"/>
  <c r="H2034" i="1" s="1"/>
  <c r="J2034" i="1" a="1"/>
  <c r="J2034" i="1"/>
  <c r="H2042" i="1" a="1"/>
  <c r="H2042" i="1"/>
  <c r="J2040" i="1" a="1"/>
  <c r="J2040" i="1"/>
  <c r="J2039" i="1" a="1"/>
  <c r="J2039" i="1" s="1"/>
  <c r="K2037" i="1" a="1"/>
  <c r="K2037" i="1"/>
  <c r="F2034" i="1" a="1"/>
  <c r="F2034" i="1"/>
  <c r="G2035" i="1" a="1"/>
  <c r="G2035" i="1"/>
  <c r="F2042" i="1" a="1"/>
  <c r="F2042" i="1" s="1"/>
  <c r="K2031" i="1" a="1"/>
  <c r="K2031" i="1" s="1"/>
  <c r="F2030" i="1" a="1"/>
  <c r="F2030" i="1" s="1"/>
  <c r="G2024" i="1" a="1"/>
  <c r="G2024" i="1" s="1"/>
  <c r="G2023" i="1" s="1" a="1"/>
  <c r="G2023" i="1" s="1"/>
  <c r="G2031" i="1" a="1"/>
  <c r="G2031" i="1" s="1"/>
  <c r="H2030" i="1" a="1"/>
  <c r="H2030" i="1" s="1"/>
  <c r="I2027" i="1" a="1"/>
  <c r="I2027" i="1"/>
  <c r="I2026" i="1" s="1" a="1"/>
  <c r="I2026" i="1" s="1"/>
  <c r="J2024" i="1" a="1"/>
  <c r="J2024" i="1" s="1"/>
  <c r="F2031" i="1" a="1"/>
  <c r="F2031" i="1" s="1"/>
  <c r="K2030" i="1" a="1"/>
  <c r="K2030" i="1" s="1"/>
  <c r="F2029" i="1" a="1"/>
  <c r="F2029" i="1"/>
  <c r="G2030" i="1" a="1"/>
  <c r="G2030" i="1"/>
  <c r="H2027" i="1" a="1"/>
  <c r="H2027" i="1" s="1"/>
  <c r="H2026" i="1" s="1" a="1"/>
  <c r="H2026" i="1" s="1"/>
  <c r="I2024" i="1" a="1"/>
  <c r="I2024" i="1" s="1"/>
  <c r="I2023" i="1" s="1" a="1"/>
  <c r="I2023" i="1" s="1"/>
  <c r="J2031" i="1" a="1"/>
  <c r="J2031" i="1" s="1"/>
  <c r="I2030" i="1" a="1"/>
  <c r="I2030" i="1"/>
  <c r="I2029" i="1" a="1"/>
  <c r="I2029" i="1" s="1"/>
  <c r="J2027" i="1" a="1"/>
  <c r="J2027" i="1" s="1"/>
  <c r="J2026" i="1" s="1" a="1"/>
  <c r="J2026" i="1" s="1"/>
  <c r="K2024" i="1" a="1"/>
  <c r="K2024" i="1"/>
  <c r="K2023" i="1" s="1" a="1"/>
  <c r="K2023" i="1" s="1"/>
  <c r="F2023" i="1" a="1"/>
  <c r="F2023" i="1"/>
  <c r="J2033" i="1" a="1"/>
  <c r="J2033" i="1" s="1"/>
  <c r="I2033" i="1" a="1"/>
  <c r="I2033" i="1"/>
  <c r="I2031" i="1" a="1"/>
  <c r="I2031" i="1"/>
  <c r="H2033" i="1" a="1"/>
  <c r="H2033" i="1" s="1"/>
  <c r="G2033" i="1" a="1"/>
  <c r="G2033" i="1" s="1"/>
  <c r="J2029" i="1" a="1"/>
  <c r="J2029" i="1" s="1"/>
  <c r="G2032" i="1" a="1"/>
  <c r="G2032" i="1" s="1"/>
  <c r="F2033" i="1" a="1"/>
  <c r="F2033" i="1"/>
  <c r="F2027" i="1" a="1"/>
  <c r="F2027" i="1"/>
  <c r="F2026" i="1" s="1" a="1"/>
  <c r="F2026" i="1" s="1"/>
  <c r="K2026" i="1" a="1"/>
  <c r="K2026" i="1" s="1"/>
  <c r="G2029" i="1" a="1"/>
  <c r="G2029" i="1"/>
  <c r="F2024" i="1" a="1"/>
  <c r="F2024" i="1" s="1"/>
  <c r="H2031" i="1" a="1"/>
  <c r="H2031" i="1"/>
  <c r="J2030" i="1" a="1"/>
  <c r="J2030" i="1"/>
  <c r="K2029" i="1" a="1"/>
  <c r="K2029" i="1" s="1"/>
  <c r="K2027" i="1" a="1"/>
  <c r="K2027" i="1"/>
  <c r="J2023" i="1" a="1"/>
  <c r="J2023" i="1" s="1"/>
  <c r="H2029" i="1" a="1"/>
  <c r="H2029" i="1" s="1"/>
  <c r="G2027" i="1" a="1"/>
  <c r="G2027" i="1"/>
  <c r="G2026" i="1" s="1" a="1"/>
  <c r="G2026" i="1" s="1"/>
  <c r="H2024" i="1" a="1"/>
  <c r="H2024" i="1"/>
  <c r="H2023" i="1" s="1" a="1"/>
  <c r="H2023" i="1" s="1"/>
  <c r="K2032" i="1" a="1"/>
  <c r="K2032" i="1"/>
  <c r="J2032" i="1" a="1"/>
  <c r="J2032" i="1"/>
  <c r="I2032" i="1" a="1"/>
  <c r="I2032" i="1" s="1"/>
  <c r="H2032" i="1" a="1"/>
  <c r="H2032" i="1" s="1"/>
  <c r="F2032" i="1" a="1"/>
  <c r="F2032" i="1"/>
  <c r="K2020" i="1" a="1"/>
  <c r="K2020" i="1" s="1"/>
  <c r="H2020" i="1" a="1"/>
  <c r="H2020" i="1" s="1"/>
  <c r="F2020" i="1" a="1"/>
  <c r="F2020" i="1" s="1"/>
  <c r="G2018" i="1" a="1"/>
  <c r="G2018" i="1"/>
  <c r="J2021" i="1" a="1"/>
  <c r="J2021" i="1" s="1"/>
  <c r="I2020" i="1" a="1"/>
  <c r="I2020" i="1" s="1"/>
  <c r="G2020" i="1" a="1"/>
  <c r="G2020" i="1"/>
  <c r="I2021" i="1" a="1"/>
  <c r="I2021" i="1" s="1"/>
  <c r="G2021" i="1" a="1"/>
  <c r="G2021" i="1" s="1"/>
  <c r="F2018" i="1" a="1"/>
  <c r="F2018" i="1" s="1"/>
  <c r="J2020" i="1" a="1"/>
  <c r="J2020" i="1"/>
  <c r="H2018" i="1" a="1"/>
  <c r="H2018" i="1" s="1"/>
  <c r="K2018" i="1" a="1"/>
  <c r="K2018" i="1"/>
  <c r="J2018" i="1" a="1"/>
  <c r="J2018" i="1"/>
  <c r="I2018" i="1" a="1"/>
  <c r="I2018" i="1" s="1"/>
  <c r="K2021" i="1" a="1"/>
  <c r="K2021" i="1"/>
  <c r="H2021" i="1" a="1"/>
  <c r="H2021" i="1"/>
  <c r="F2021" i="1" a="1"/>
  <c r="F2021" i="1" s="1"/>
  <c r="K741" i="1" a="1"/>
  <c r="K741" i="1" s="1"/>
  <c r="H741" i="1" a="1"/>
  <c r="H741" i="1" s="1"/>
  <c r="F741" i="1" a="1"/>
  <c r="F741" i="1" s="1"/>
  <c r="K738" i="1" a="1"/>
  <c r="K738" i="1" s="1"/>
  <c r="J741" i="1" a="1"/>
  <c r="J741" i="1"/>
  <c r="I741" i="1" a="1"/>
  <c r="I741" i="1"/>
  <c r="J740" i="1" a="1"/>
  <c r="J740" i="1" s="1"/>
  <c r="J742" i="1" s="1" a="1"/>
  <c r="J742" i="1" s="1"/>
  <c r="G741" i="1" a="1"/>
  <c r="G741" i="1"/>
  <c r="F738" i="1" a="1"/>
  <c r="F738" i="1"/>
  <c r="J738" i="1" a="1"/>
  <c r="J738" i="1" s="1"/>
  <c r="I738" i="1" a="1"/>
  <c r="I738" i="1"/>
  <c r="H738" i="1" a="1"/>
  <c r="H738" i="1" s="1"/>
  <c r="G738" i="1" a="1"/>
  <c r="G738" i="1"/>
  <c r="H725" i="1" a="1"/>
  <c r="H725" i="1"/>
  <c r="K722" i="1" a="1"/>
  <c r="K722" i="1" s="1"/>
  <c r="K725" i="1" a="1"/>
  <c r="K725" i="1"/>
  <c r="I722" i="1" a="1"/>
  <c r="I722" i="1" s="1"/>
  <c r="G725" i="1" a="1"/>
  <c r="G725" i="1" s="1"/>
  <c r="H722" i="1" a="1"/>
  <c r="H722" i="1" s="1"/>
  <c r="G722" i="1" a="1"/>
  <c r="G722" i="1"/>
  <c r="F725" i="1" a="1"/>
  <c r="F725" i="1" s="1"/>
  <c r="I725" i="1" a="1"/>
  <c r="I725" i="1" s="1"/>
  <c r="F726" i="1" a="1"/>
  <c r="F726" i="1" s="1"/>
  <c r="J725" i="1" a="1"/>
  <c r="J725" i="1" s="1"/>
  <c r="J722" i="1" a="1"/>
  <c r="J722" i="1" s="1"/>
  <c r="F722" i="1" a="1"/>
  <c r="F722" i="1" s="1"/>
  <c r="J718" i="1" a="1"/>
  <c r="J718" i="1"/>
  <c r="F718" i="1" a="1"/>
  <c r="F718" i="1"/>
  <c r="F724" i="1" s="1" a="1"/>
  <c r="F724" i="1" s="1"/>
  <c r="H717" i="1" a="1"/>
  <c r="H717" i="1" s="1"/>
  <c r="K714" i="1" a="1"/>
  <c r="K714" i="1" s="1"/>
  <c r="H714" i="1" a="1"/>
  <c r="H714" i="1" s="1"/>
  <c r="J714" i="1" a="1"/>
  <c r="J714" i="1"/>
  <c r="K717" i="1" a="1"/>
  <c r="K717" i="1"/>
  <c r="J717" i="1" a="1"/>
  <c r="J717" i="1" s="1"/>
  <c r="F717" i="1" a="1"/>
  <c r="F717" i="1" s="1"/>
  <c r="H718" i="1" a="1"/>
  <c r="H718" i="1"/>
  <c r="J709" i="1" a="1"/>
  <c r="J709" i="1" s="1"/>
  <c r="F716" i="1" a="1"/>
  <c r="F716" i="1"/>
  <c r="G718" i="1" a="1"/>
  <c r="G718" i="1" s="1"/>
  <c r="K716" i="1" a="1"/>
  <c r="K716" i="1"/>
  <c r="K740" i="1" s="1" a="1"/>
  <c r="K740" i="1" s="1"/>
  <c r="K742" i="1" s="1" a="1"/>
  <c r="K742" i="1" s="1"/>
  <c r="J716" i="1" a="1"/>
  <c r="J716" i="1" s="1"/>
  <c r="I714" i="1" a="1"/>
  <c r="I714" i="1" s="1"/>
  <c r="H716" i="1" a="1"/>
  <c r="H716" i="1" s="1"/>
  <c r="G716" i="1" a="1"/>
  <c r="G716" i="1"/>
  <c r="K709" i="1" a="1"/>
  <c r="K709" i="1"/>
  <c r="I709" i="1" a="1"/>
  <c r="I709" i="1"/>
  <c r="F709" i="1" a="1"/>
  <c r="F709" i="1" s="1"/>
  <c r="K707" i="1" a="1"/>
  <c r="K707" i="1"/>
  <c r="J707" i="1" a="1"/>
  <c r="J707" i="1"/>
  <c r="I716" i="1" a="1"/>
  <c r="I716" i="1"/>
  <c r="I724" i="1" s="1" a="1"/>
  <c r="I724" i="1" s="1"/>
  <c r="I726" i="1" s="1" a="1"/>
  <c r="I726" i="1" s="1"/>
  <c r="F714" i="1" a="1"/>
  <c r="F714" i="1" s="1"/>
  <c r="G717" i="1" a="1"/>
  <c r="G717" i="1" s="1"/>
  <c r="H709" i="1" a="1"/>
  <c r="H709" i="1"/>
  <c r="G709" i="1" a="1"/>
  <c r="G709" i="1"/>
  <c r="G714" i="1" a="1"/>
  <c r="G714" i="1"/>
  <c r="I718" i="1" a="1"/>
  <c r="I718" i="1"/>
  <c r="I717" i="1" a="1"/>
  <c r="I717" i="1" s="1"/>
  <c r="K718" i="1" a="1"/>
  <c r="K718" i="1" s="1"/>
  <c r="I707" i="1" a="1"/>
  <c r="I707" i="1"/>
  <c r="H695" i="1" a="1"/>
  <c r="H695" i="1"/>
  <c r="H707" i="1" a="1"/>
  <c r="H707" i="1"/>
  <c r="G707" i="1" a="1"/>
  <c r="G707" i="1"/>
  <c r="F707" i="1" a="1"/>
  <c r="F707" i="1" s="1"/>
  <c r="I694" i="1" a="1"/>
  <c r="I694" i="1" s="1"/>
  <c r="I695" i="1" a="1"/>
  <c r="I695" i="1"/>
  <c r="G694" i="1" a="1"/>
  <c r="G694" i="1" s="1"/>
  <c r="J694" i="1" a="1"/>
  <c r="J694" i="1"/>
  <c r="J695" i="1" a="1"/>
  <c r="J695" i="1" s="1"/>
  <c r="F695" i="1" a="1"/>
  <c r="F695" i="1" s="1"/>
  <c r="K695" i="1" a="1"/>
  <c r="K695" i="1" s="1"/>
  <c r="K694" i="1" a="1"/>
  <c r="K694" i="1"/>
  <c r="H694" i="1" a="1"/>
  <c r="H694" i="1" s="1"/>
  <c r="G695" i="1" a="1"/>
  <c r="G695" i="1"/>
  <c r="F694" i="1" a="1"/>
  <c r="F694" i="1" s="1"/>
  <c r="H686" i="1" a="1"/>
  <c r="H686" i="1" s="1"/>
  <c r="F685" i="1" a="1"/>
  <c r="F685" i="1" s="1"/>
  <c r="J686" i="1" a="1"/>
  <c r="J686" i="1"/>
  <c r="G686" i="1" a="1"/>
  <c r="G686" i="1" s="1"/>
  <c r="K686" i="1" a="1"/>
  <c r="K686" i="1"/>
  <c r="I686" i="1" a="1"/>
  <c r="I686" i="1" s="1"/>
  <c r="F686" i="1" a="1"/>
  <c r="F686" i="1" s="1"/>
  <c r="K683" i="1" a="1"/>
  <c r="K683" i="1" s="1"/>
  <c r="K685" i="1" a="1"/>
  <c r="K685" i="1"/>
  <c r="J685" i="1" a="1"/>
  <c r="J685" i="1" s="1"/>
  <c r="I685" i="1" a="1"/>
  <c r="I685" i="1"/>
  <c r="G685" i="1" a="1"/>
  <c r="G685" i="1" s="1"/>
  <c r="J683" i="1" a="1"/>
  <c r="J683" i="1" s="1"/>
  <c r="H685" i="1" a="1"/>
  <c r="H685" i="1" s="1"/>
  <c r="H681" i="1" a="1"/>
  <c r="H681" i="1"/>
  <c r="J681" i="1" a="1"/>
  <c r="J681" i="1" s="1"/>
  <c r="G681" i="1" a="1"/>
  <c r="G681" i="1"/>
  <c r="F681" i="1" a="1"/>
  <c r="F681" i="1" s="1"/>
  <c r="I681" i="1" a="1"/>
  <c r="I681" i="1" s="1"/>
  <c r="I683" i="1" a="1"/>
  <c r="I683" i="1" s="1"/>
  <c r="J680" i="1" a="1"/>
  <c r="J680" i="1"/>
  <c r="H683" i="1" a="1"/>
  <c r="H683" i="1" s="1"/>
  <c r="H680" i="1" a="1"/>
  <c r="H680" i="1"/>
  <c r="G683" i="1" a="1"/>
  <c r="G683" i="1" s="1"/>
  <c r="F683" i="1" a="1"/>
  <c r="F683" i="1" s="1"/>
  <c r="K680" i="1" a="1"/>
  <c r="K680" i="1" s="1"/>
  <c r="I680" i="1" a="1"/>
  <c r="I680" i="1"/>
  <c r="K681" i="1" a="1"/>
  <c r="K681" i="1" s="1"/>
  <c r="G680" i="1" a="1"/>
  <c r="G680" i="1"/>
  <c r="F680" i="1" a="1"/>
  <c r="F680" i="1" s="1"/>
  <c r="I679" i="1" a="1"/>
  <c r="I679" i="1" s="1"/>
  <c r="F679" i="1" a="1"/>
  <c r="F679" i="1" s="1"/>
  <c r="K679" i="1" a="1"/>
  <c r="K679" i="1"/>
  <c r="J679" i="1" a="1"/>
  <c r="J679" i="1" s="1"/>
  <c r="H679" i="1" a="1"/>
  <c r="H679" i="1"/>
  <c r="G679" i="1" a="1"/>
  <c r="G679" i="1" s="1"/>
  <c r="H663" i="1" a="1"/>
  <c r="H663" i="1" s="1"/>
  <c r="K664" i="1" a="1"/>
  <c r="K664" i="1" s="1"/>
  <c r="J664" i="1" a="1"/>
  <c r="J664" i="1"/>
  <c r="I664" i="1" a="1"/>
  <c r="I664" i="1" s="1"/>
  <c r="K663" i="1" a="1"/>
  <c r="K663" i="1"/>
  <c r="J663" i="1" a="1"/>
  <c r="J663" i="1" s="1"/>
  <c r="H664" i="1" a="1"/>
  <c r="H664" i="1" s="1"/>
  <c r="K662" i="1" a="1"/>
  <c r="K662" i="1" s="1"/>
  <c r="F664" i="1" a="1"/>
  <c r="F664" i="1"/>
  <c r="I663" i="1" a="1"/>
  <c r="I663" i="1" s="1"/>
  <c r="G663" i="1" a="1"/>
  <c r="G663" i="1"/>
  <c r="G662" i="1" a="1"/>
  <c r="G662" i="1" s="1"/>
  <c r="F662" i="1" a="1"/>
  <c r="F662" i="1" s="1"/>
  <c r="F663" i="1" a="1"/>
  <c r="F663" i="1" s="1"/>
  <c r="I662" i="1" a="1"/>
  <c r="I662" i="1"/>
  <c r="H662" i="1" a="1"/>
  <c r="H662" i="1" s="1"/>
  <c r="J662" i="1" a="1"/>
  <c r="J662" i="1"/>
  <c r="G664" i="1" a="1"/>
  <c r="G664" i="1" s="1"/>
  <c r="H648" i="1" a="1"/>
  <c r="H648" i="1" s="1"/>
  <c r="J647" i="1" a="1"/>
  <c r="J647" i="1" s="1"/>
  <c r="H647" i="1" a="1"/>
  <c r="H647" i="1"/>
  <c r="G647" i="1" a="1"/>
  <c r="G647" i="1" s="1"/>
  <c r="J646" i="1" a="1"/>
  <c r="J646" i="1"/>
  <c r="F647" i="1" a="1"/>
  <c r="F647" i="1" s="1"/>
  <c r="H646" i="1" a="1"/>
  <c r="H646" i="1" s="1"/>
  <c r="J643" i="1" a="1"/>
  <c r="J643" i="1" s="1"/>
  <c r="F645" i="1" a="1"/>
  <c r="F645" i="1"/>
  <c r="I645" i="1" a="1"/>
  <c r="I645" i="1" s="1"/>
  <c r="K643" i="1" a="1"/>
  <c r="K643" i="1"/>
  <c r="G645" i="1" a="1"/>
  <c r="G645" i="1" s="1"/>
  <c r="J650" i="1" a="1"/>
  <c r="J650" i="1" s="1"/>
  <c r="H645" i="1" a="1"/>
  <c r="H645" i="1" s="1"/>
  <c r="I648" i="1" a="1"/>
  <c r="I648" i="1"/>
  <c r="J645" i="1" a="1"/>
  <c r="J645" i="1" s="1"/>
  <c r="G651" i="1" a="1"/>
  <c r="G651" i="1"/>
  <c r="G648" i="1" a="1"/>
  <c r="G648" i="1" s="1"/>
  <c r="F651" i="1" a="1"/>
  <c r="F651" i="1" s="1"/>
  <c r="K650" i="1" a="1"/>
  <c r="K650" i="1" s="1"/>
  <c r="I650" i="1" a="1"/>
  <c r="I650" i="1"/>
  <c r="G650" i="1" a="1"/>
  <c r="G650" i="1" s="1"/>
  <c r="F648" i="1" a="1"/>
  <c r="F648" i="1"/>
  <c r="K647" i="1" a="1"/>
  <c r="K647" i="1" s="1"/>
  <c r="G646" i="1" a="1"/>
  <c r="G646" i="1" s="1"/>
  <c r="K645" i="1" a="1"/>
  <c r="K645" i="1" s="1"/>
  <c r="K646" i="1" a="1"/>
  <c r="K646" i="1"/>
  <c r="I647" i="1" a="1"/>
  <c r="I647" i="1" s="1"/>
  <c r="I646" i="1" a="1"/>
  <c r="I646" i="1"/>
  <c r="K648" i="1" a="1"/>
  <c r="K648" i="1" s="1"/>
  <c r="K651" i="1" a="1"/>
  <c r="K651" i="1" s="1"/>
  <c r="J648" i="1" a="1"/>
  <c r="J648" i="1" s="1"/>
  <c r="J651" i="1" a="1"/>
  <c r="J651" i="1"/>
  <c r="I651" i="1" a="1"/>
  <c r="I651" i="1" s="1"/>
  <c r="H651" i="1" a="1"/>
  <c r="H651" i="1"/>
  <c r="H650" i="1" a="1"/>
  <c r="H650" i="1" s="1"/>
  <c r="F650" i="1" a="1"/>
  <c r="F650" i="1" s="1"/>
  <c r="F646" i="1" a="1"/>
  <c r="F646" i="1" s="1"/>
  <c r="H638" i="1" a="1"/>
  <c r="H638" i="1"/>
  <c r="I636" i="1" a="1"/>
  <c r="I636" i="1" s="1"/>
  <c r="H643" i="1" a="1"/>
  <c r="H643" i="1"/>
  <c r="K637" i="1" a="1"/>
  <c r="K637" i="1" s="1"/>
  <c r="G640" i="1" a="1"/>
  <c r="G640" i="1" s="1"/>
  <c r="K638" i="1" a="1"/>
  <c r="K638" i="1" s="1"/>
  <c r="I638" i="1" a="1"/>
  <c r="I638" i="1"/>
  <c r="G637" i="1" a="1"/>
  <c r="G637" i="1" s="1"/>
  <c r="I637" i="1" a="1"/>
  <c r="I637" i="1"/>
  <c r="H640" i="1" a="1"/>
  <c r="H640" i="1" s="1"/>
  <c r="J636" i="1" a="1"/>
  <c r="J636" i="1" s="1"/>
  <c r="G643" i="1" a="1"/>
  <c r="G643" i="1" s="1"/>
  <c r="F643" i="1" a="1"/>
  <c r="F643" i="1"/>
  <c r="J638" i="1" a="1"/>
  <c r="J638" i="1" s="1"/>
  <c r="J641" i="1" a="1"/>
  <c r="J641" i="1"/>
  <c r="G636" i="1" a="1"/>
  <c r="G636" i="1" s="1"/>
  <c r="H636" i="1" a="1"/>
  <c r="H636" i="1" s="1"/>
  <c r="F638" i="1" a="1"/>
  <c r="F638" i="1" s="1"/>
  <c r="F636" i="1" a="1"/>
  <c r="F636" i="1"/>
  <c r="I641" i="1" a="1"/>
  <c r="I641" i="1" s="1"/>
  <c r="H641" i="1" a="1"/>
  <c r="H641" i="1"/>
  <c r="K633" i="1" a="1"/>
  <c r="K633" i="1" s="1"/>
  <c r="J640" i="1" a="1"/>
  <c r="J640" i="1" s="1"/>
  <c r="F640" i="1" a="1"/>
  <c r="F640" i="1" s="1"/>
  <c r="F635" i="1" a="1"/>
  <c r="F635" i="1"/>
  <c r="H637" i="1" a="1"/>
  <c r="H637" i="1" s="1"/>
  <c r="J635" i="1" a="1"/>
  <c r="J635" i="1"/>
  <c r="J637" i="1" a="1"/>
  <c r="J637" i="1" s="1"/>
  <c r="F637" i="1" a="1"/>
  <c r="F637" i="1" s="1"/>
  <c r="K636" i="1" a="1"/>
  <c r="K636" i="1" s="1"/>
  <c r="I635" i="1" a="1"/>
  <c r="I635" i="1"/>
  <c r="K641" i="1" a="1"/>
  <c r="K641" i="1" s="1"/>
  <c r="F641" i="1" a="1"/>
  <c r="F641" i="1"/>
  <c r="K635" i="1" a="1"/>
  <c r="K635" i="1" s="1"/>
  <c r="K640" i="1" a="1"/>
  <c r="K640" i="1" s="1"/>
  <c r="G638" i="1" a="1"/>
  <c r="G638" i="1" s="1"/>
  <c r="G635" i="1" a="1"/>
  <c r="G635" i="1"/>
  <c r="H635" i="1" a="1"/>
  <c r="H635" i="1" s="1"/>
  <c r="I640" i="1" a="1"/>
  <c r="I640" i="1"/>
  <c r="I643" i="1" a="1"/>
  <c r="I643" i="1" s="1"/>
  <c r="G641" i="1" a="1"/>
  <c r="G641" i="1" s="1"/>
  <c r="G628" i="1" a="1"/>
  <c r="G628" i="1" s="1"/>
  <c r="K626" i="1" a="1"/>
  <c r="K626" i="1"/>
  <c r="H633" i="1" a="1"/>
  <c r="H633" i="1" s="1"/>
  <c r="G631" i="1" a="1"/>
  <c r="G631" i="1"/>
  <c r="J630" i="1" a="1"/>
  <c r="J630" i="1" s="1"/>
  <c r="F633" i="1" a="1"/>
  <c r="F633" i="1" s="1"/>
  <c r="G630" i="1" a="1"/>
  <c r="G630" i="1" s="1"/>
  <c r="K628" i="1" a="1"/>
  <c r="K628" i="1"/>
  <c r="J625" i="1" a="1"/>
  <c r="J625" i="1" s="1"/>
  <c r="H627" i="1" a="1"/>
  <c r="H627" i="1"/>
  <c r="H625" i="1" a="1"/>
  <c r="H625" i="1" s="1"/>
  <c r="F630" i="1" a="1"/>
  <c r="F630" i="1" s="1"/>
  <c r="J627" i="1" a="1"/>
  <c r="J627" i="1" s="1"/>
  <c r="K631" i="1" a="1"/>
  <c r="K631" i="1"/>
  <c r="J631" i="1" a="1"/>
  <c r="J631" i="1" s="1"/>
  <c r="I631" i="1" a="1"/>
  <c r="I631" i="1"/>
  <c r="H631" i="1" a="1"/>
  <c r="H631" i="1" s="1"/>
  <c r="G625" i="1" a="1"/>
  <c r="G625" i="1" s="1"/>
  <c r="F631" i="1" a="1"/>
  <c r="F631" i="1" s="1"/>
  <c r="K630" i="1" a="1"/>
  <c r="K630" i="1"/>
  <c r="H628" i="1" a="1"/>
  <c r="H628" i="1" s="1"/>
  <c r="K625" i="1" a="1"/>
  <c r="K625" i="1"/>
  <c r="I625" i="1" a="1"/>
  <c r="I625" i="1" s="1"/>
  <c r="J626" i="1" a="1"/>
  <c r="J626" i="1" s="1"/>
  <c r="I630" i="1" a="1"/>
  <c r="I630" i="1" s="1"/>
  <c r="F627" i="1" a="1"/>
  <c r="F627" i="1"/>
  <c r="H630" i="1" a="1"/>
  <c r="H630" i="1" s="1"/>
  <c r="J628" i="1" a="1"/>
  <c r="J628" i="1"/>
  <c r="I626" i="1" a="1"/>
  <c r="I626" i="1" s="1"/>
  <c r="G626" i="1" a="1"/>
  <c r="G626" i="1" s="1"/>
  <c r="I627" i="1" a="1"/>
  <c r="I627" i="1" s="1"/>
  <c r="G627" i="1" a="1"/>
  <c r="G627" i="1"/>
  <c r="F628" i="1" a="1"/>
  <c r="F628" i="1" s="1"/>
  <c r="K627" i="1" a="1"/>
  <c r="K627" i="1"/>
  <c r="H626" i="1" a="1"/>
  <c r="H626" i="1" s="1"/>
  <c r="F626" i="1" a="1"/>
  <c r="F626" i="1" s="1"/>
  <c r="J633" i="1" a="1"/>
  <c r="J633" i="1" s="1"/>
  <c r="G633" i="1" a="1"/>
  <c r="G633" i="1"/>
  <c r="I628" i="1" a="1"/>
  <c r="I628" i="1" s="1"/>
  <c r="I633" i="1" a="1"/>
  <c r="I633" i="1"/>
  <c r="K587" i="1" a="1"/>
  <c r="K587" i="1" s="1"/>
  <c r="I586" i="1" a="1"/>
  <c r="I586" i="1" s="1"/>
  <c r="J587" i="1" a="1"/>
  <c r="J587" i="1" s="1"/>
  <c r="I587" i="1" a="1"/>
  <c r="I587" i="1"/>
  <c r="G587" i="1" a="1"/>
  <c r="G587" i="1" s="1"/>
  <c r="F587" i="1" a="1"/>
  <c r="F587" i="1"/>
  <c r="J586" i="1" a="1"/>
  <c r="J586" i="1" s="1"/>
  <c r="H586" i="1" a="1"/>
  <c r="H586" i="1" s="1"/>
  <c r="G586" i="1" a="1"/>
  <c r="G586" i="1" s="1"/>
  <c r="F590" i="1" a="1"/>
  <c r="F590" i="1"/>
  <c r="H587" i="1" a="1"/>
  <c r="H587" i="1" s="1"/>
  <c r="F586" i="1" a="1"/>
  <c r="F586" i="1"/>
  <c r="K586" i="1" a="1"/>
  <c r="K586" i="1" s="1"/>
  <c r="G583" i="1" a="1"/>
  <c r="G583" i="1" s="1"/>
  <c r="I582" i="1" a="1"/>
  <c r="I582" i="1" s="1"/>
  <c r="H582" i="1" a="1"/>
  <c r="H582" i="1"/>
  <c r="G582" i="1" a="1"/>
  <c r="G582" i="1" s="1"/>
  <c r="K583" i="1" a="1"/>
  <c r="K583" i="1"/>
  <c r="K582" i="1" a="1"/>
  <c r="K582" i="1" s="1"/>
  <c r="J583" i="1" a="1"/>
  <c r="J583" i="1" s="1"/>
  <c r="I583" i="1" a="1"/>
  <c r="I583" i="1" s="1"/>
  <c r="J582" i="1" a="1"/>
  <c r="J582" i="1"/>
  <c r="F583" i="1" a="1"/>
  <c r="F583" i="1" s="1"/>
  <c r="F582" i="1" a="1"/>
  <c r="F582" i="1"/>
  <c r="H583" i="1" a="1"/>
  <c r="H583" i="1" s="1"/>
  <c r="J621" i="1" a="1"/>
  <c r="J621" i="1" s="1"/>
  <c r="I621" i="1" a="1"/>
  <c r="I621" i="1" s="1"/>
  <c r="G621" i="1" a="1"/>
  <c r="G621" i="1"/>
  <c r="K620" i="1" a="1"/>
  <c r="K620" i="1" s="1"/>
  <c r="G620" i="1" a="1"/>
  <c r="G620" i="1"/>
  <c r="I616" i="1" a="1"/>
  <c r="I616" i="1" s="1"/>
  <c r="G617" i="1" a="1"/>
  <c r="G617" i="1" s="1"/>
  <c r="H616" i="1" a="1"/>
  <c r="H616" i="1" s="1"/>
  <c r="J618" i="1" a="1"/>
  <c r="J618" i="1"/>
  <c r="F621" i="1" a="1"/>
  <c r="F621" i="1" s="1"/>
  <c r="H618" i="1" a="1"/>
  <c r="H618" i="1"/>
  <c r="I620" i="1" a="1"/>
  <c r="I620" i="1" s="1"/>
  <c r="K616" i="1" a="1"/>
  <c r="K616" i="1" s="1"/>
  <c r="H620" i="1" a="1"/>
  <c r="H620" i="1" s="1"/>
  <c r="K618" i="1" a="1"/>
  <c r="K618" i="1"/>
  <c r="I617" i="1" a="1"/>
  <c r="I617" i="1" s="1"/>
  <c r="F616" i="1" a="1"/>
  <c r="F616" i="1"/>
  <c r="F620" i="1" a="1"/>
  <c r="F620" i="1" s="1"/>
  <c r="J617" i="1" a="1"/>
  <c r="J617" i="1" s="1"/>
  <c r="H617" i="1" a="1"/>
  <c r="H617" i="1" s="1"/>
  <c r="F617" i="1" a="1"/>
  <c r="F617" i="1"/>
  <c r="I618" i="1" a="1"/>
  <c r="I618" i="1" s="1"/>
  <c r="G618" i="1" a="1"/>
  <c r="G618" i="1"/>
  <c r="F625" i="1" a="1"/>
  <c r="F625" i="1" s="1"/>
  <c r="K623" i="1" a="1"/>
  <c r="K623" i="1" s="1"/>
  <c r="J623" i="1" a="1"/>
  <c r="J623" i="1" s="1"/>
  <c r="K621" i="1" a="1"/>
  <c r="K621" i="1"/>
  <c r="G623" i="1" a="1"/>
  <c r="G623" i="1" s="1"/>
  <c r="I623" i="1" a="1"/>
  <c r="I623" i="1"/>
  <c r="H623" i="1" a="1"/>
  <c r="H623" i="1" s="1"/>
  <c r="K617" i="1" a="1"/>
  <c r="K617" i="1" s="1"/>
  <c r="G616" i="1" a="1"/>
  <c r="G616" i="1" s="1"/>
  <c r="H621" i="1" a="1"/>
  <c r="H621" i="1"/>
  <c r="J620" i="1" a="1"/>
  <c r="J620" i="1" s="1"/>
  <c r="F618" i="1" a="1"/>
  <c r="F618" i="1"/>
  <c r="J616" i="1" a="1"/>
  <c r="J616" i="1" s="1"/>
  <c r="K615" i="1" a="1"/>
  <c r="K615" i="1" s="1"/>
  <c r="F623" i="1" a="1"/>
  <c r="F623" i="1" s="1"/>
  <c r="H608" i="1" a="1"/>
  <c r="H608" i="1"/>
  <c r="K607" i="1" a="1"/>
  <c r="K607" i="1" s="1"/>
  <c r="G605" i="1" a="1"/>
  <c r="G605" i="1"/>
  <c r="I605" i="1" a="1"/>
  <c r="I605" i="1" s="1"/>
  <c r="H607" i="1" a="1"/>
  <c r="H607" i="1" s="1"/>
  <c r="K604" i="1" a="1"/>
  <c r="K604" i="1" s="1"/>
  <c r="J604" i="1" a="1"/>
  <c r="J604" i="1"/>
  <c r="K608" i="1" a="1"/>
  <c r="K608" i="1" s="1"/>
  <c r="F607" i="1" a="1"/>
  <c r="F607" i="1"/>
  <c r="G607" i="1" a="1"/>
  <c r="G607" i="1" s="1"/>
  <c r="F605" i="1" a="1"/>
  <c r="F605" i="1" s="1"/>
  <c r="I604" i="1" a="1"/>
  <c r="I604" i="1" s="1"/>
  <c r="H604" i="1" a="1"/>
  <c r="H604" i="1"/>
  <c r="J608" i="1" a="1"/>
  <c r="J608" i="1" s="1"/>
  <c r="I608" i="1" a="1"/>
  <c r="I608" i="1"/>
  <c r="G608" i="1" a="1"/>
  <c r="G608" i="1" s="1"/>
  <c r="H605" i="1" a="1"/>
  <c r="H605" i="1" s="1"/>
  <c r="G604" i="1" a="1"/>
  <c r="G604" i="1" s="1"/>
  <c r="I607" i="1" a="1"/>
  <c r="I607" i="1"/>
  <c r="J605" i="1" a="1"/>
  <c r="J605" i="1" s="1"/>
  <c r="J615" i="1" a="1"/>
  <c r="J615" i="1"/>
  <c r="I615" i="1" a="1"/>
  <c r="I615" i="1" s="1"/>
  <c r="K605" i="1" a="1"/>
  <c r="K605" i="1" s="1"/>
  <c r="G615" i="1" a="1"/>
  <c r="G615" i="1" s="1"/>
  <c r="F608" i="1" a="1"/>
  <c r="F608" i="1"/>
  <c r="H615" i="1" a="1"/>
  <c r="H615" i="1" s="1"/>
  <c r="F615" i="1" a="1"/>
  <c r="F615" i="1"/>
  <c r="J607" i="1" a="1"/>
  <c r="J607" i="1" s="1"/>
  <c r="J594" i="1" a="1"/>
  <c r="J594" i="1" s="1"/>
  <c r="H600" i="1" a="1"/>
  <c r="H600" i="1" s="1"/>
  <c r="F600" i="1" a="1"/>
  <c r="F600" i="1"/>
  <c r="I594" i="1" a="1"/>
  <c r="I594" i="1" s="1"/>
  <c r="J593" i="1" a="1"/>
  <c r="J593" i="1"/>
  <c r="K601" i="1" a="1"/>
  <c r="K601" i="1" s="1"/>
  <c r="H594" i="1" a="1"/>
  <c r="H594" i="1" s="1"/>
  <c r="J601" i="1" a="1"/>
  <c r="J601" i="1" s="1"/>
  <c r="I601" i="1" a="1"/>
  <c r="I601" i="1"/>
  <c r="H601" i="1" a="1"/>
  <c r="H601" i="1" s="1"/>
  <c r="J600" i="1" a="1"/>
  <c r="J600" i="1"/>
  <c r="F601" i="1" a="1"/>
  <c r="F601" i="1" s="1"/>
  <c r="G600" i="1" a="1"/>
  <c r="G600" i="1" s="1"/>
  <c r="F594" i="1" a="1"/>
  <c r="F594" i="1" s="1"/>
  <c r="I591" i="1" a="1"/>
  <c r="I591" i="1"/>
  <c r="K593" i="1" a="1"/>
  <c r="K593" i="1" s="1"/>
  <c r="K594" i="1" a="1"/>
  <c r="K594" i="1"/>
  <c r="K600" i="1" a="1"/>
  <c r="K600" i="1" s="1"/>
  <c r="I600" i="1" a="1"/>
  <c r="I600" i="1" s="1"/>
  <c r="K591" i="1" a="1"/>
  <c r="K591" i="1" s="1"/>
  <c r="G601" i="1" a="1"/>
  <c r="G601" i="1"/>
  <c r="G593" i="1" a="1"/>
  <c r="G593" i="1" s="1"/>
  <c r="F593" i="1" a="1"/>
  <c r="F593" i="1"/>
  <c r="H591" i="1" a="1"/>
  <c r="H591" i="1" s="1"/>
  <c r="G594" i="1" a="1"/>
  <c r="G594" i="1" s="1"/>
  <c r="I593" i="1" a="1"/>
  <c r="I593" i="1" s="1"/>
  <c r="J591" i="1" a="1"/>
  <c r="J591" i="1"/>
  <c r="F604" i="1" a="1"/>
  <c r="F604" i="1" s="1"/>
  <c r="H593" i="1" a="1"/>
  <c r="H593" i="1"/>
  <c r="K590" i="1" a="1"/>
  <c r="K590" i="1" s="1"/>
  <c r="G591" i="1" a="1"/>
  <c r="G591" i="1" s="1"/>
  <c r="F591" i="1" a="1"/>
  <c r="F591" i="1" s="1"/>
  <c r="I590" i="1" a="1"/>
  <c r="I590" i="1"/>
  <c r="J590" i="1" a="1"/>
  <c r="J590" i="1" s="1"/>
  <c r="H590" i="1" a="1"/>
  <c r="H590" i="1"/>
  <c r="G590" i="1" a="1"/>
  <c r="G590" i="1" s="1"/>
  <c r="J30" i="1" a="1"/>
  <c r="J30" i="1" s="1"/>
  <c r="I31" i="1" a="1"/>
  <c r="I31" i="1" s="1"/>
  <c r="F30" i="1" a="1"/>
  <c r="F30" i="1"/>
  <c r="F31" i="1" a="1"/>
  <c r="F31" i="1" s="1"/>
  <c r="J31" i="1" a="1"/>
  <c r="J31" i="1"/>
  <c r="G31" i="1" a="1"/>
  <c r="G31" i="1" s="1"/>
  <c r="K31" i="1" a="1"/>
  <c r="K31" i="1" s="1"/>
  <c r="H30" i="1" a="1"/>
  <c r="H30" i="1" s="1"/>
  <c r="H31" i="1" a="1"/>
  <c r="H31" i="1"/>
  <c r="K30" i="1" a="1"/>
  <c r="K30" i="1" s="1"/>
  <c r="I30" i="1" a="1"/>
  <c r="I30" i="1"/>
  <c r="G30" i="1" a="1"/>
  <c r="G30" i="1" s="1"/>
  <c r="K19" i="1"/>
  <c r="J19" i="1"/>
  <c r="I19" i="1"/>
  <c r="I18" i="1" s="1"/>
  <c r="H19" i="1"/>
  <c r="G19" i="1"/>
  <c r="F19" i="1"/>
  <c r="K18" i="1"/>
  <c r="J18" i="1"/>
  <c r="H18" i="1"/>
  <c r="G18" i="1"/>
  <c r="F18" i="1"/>
  <c r="K139" i="1" a="1"/>
  <c r="K139" i="1" s="1"/>
  <c r="I137" i="1" a="1"/>
  <c r="I137" i="1"/>
  <c r="G137" i="1" a="1"/>
  <c r="G137" i="1" s="1"/>
  <c r="J139" i="1" a="1"/>
  <c r="J139" i="1"/>
  <c r="I138" i="1" a="1"/>
  <c r="I138" i="1" s="1"/>
  <c r="I136" i="1" a="1"/>
  <c r="I136" i="1" s="1"/>
  <c r="I139" i="1" a="1"/>
  <c r="I139" i="1" s="1"/>
  <c r="H139" i="1" a="1"/>
  <c r="H139" i="1" s="1"/>
  <c r="G139" i="1" a="1"/>
  <c r="G139" i="1" s="1"/>
  <c r="F139" i="1" a="1"/>
  <c r="F139" i="1"/>
  <c r="J137" i="1" a="1"/>
  <c r="J137" i="1" s="1"/>
  <c r="K138" i="1" a="1"/>
  <c r="K138" i="1" s="1"/>
  <c r="H137" i="1" a="1"/>
  <c r="H137" i="1" s="1"/>
  <c r="F138" i="1" a="1"/>
  <c r="F138" i="1" s="1"/>
  <c r="F137" i="1" a="1"/>
  <c r="F137" i="1" s="1"/>
  <c r="H136" i="1"/>
  <c r="G136" i="1" a="1"/>
  <c r="G136" i="1" s="1"/>
  <c r="G138" i="1" a="1"/>
  <c r="G138" i="1" s="1"/>
  <c r="K136" i="1" a="1"/>
  <c r="K136" i="1" s="1"/>
  <c r="K137" i="1" a="1"/>
  <c r="K137" i="1" s="1"/>
  <c r="J136" i="1" a="1"/>
  <c r="J136" i="1" s="1"/>
  <c r="F136" i="1" a="1"/>
  <c r="F136" i="1"/>
  <c r="J138" i="1" a="1"/>
  <c r="J138" i="1" s="1"/>
  <c r="G60" i="1" a="1"/>
  <c r="G60" i="1" s="1"/>
  <c r="I60" i="1" a="1"/>
  <c r="I60" i="1" s="1"/>
  <c r="K59" i="1" a="1"/>
  <c r="K59" i="1" s="1"/>
  <c r="F60" i="1" a="1"/>
  <c r="F60" i="1" s="1"/>
  <c r="J60" i="1" a="1"/>
  <c r="J60" i="1"/>
  <c r="K60" i="1" a="1"/>
  <c r="K60" i="1" s="1"/>
  <c r="H60" i="1" a="1"/>
  <c r="H60" i="1" s="1"/>
  <c r="J59" i="1" a="1"/>
  <c r="J59" i="1" s="1"/>
  <c r="K58" i="1" a="1"/>
  <c r="K58" i="1" s="1"/>
  <c r="I58" i="1" a="1"/>
  <c r="I58" i="1" s="1"/>
  <c r="H58" i="1" a="1"/>
  <c r="H58" i="1"/>
  <c r="G52" i="1" a="1"/>
  <c r="G52" i="1" s="1"/>
  <c r="J57" i="1" a="1"/>
  <c r="J57" i="1" s="1"/>
  <c r="G57" i="1" a="1"/>
  <c r="G57" i="1" s="1"/>
  <c r="K52" i="1" a="1"/>
  <c r="K52" i="1" s="1"/>
  <c r="H51" i="1" a="1"/>
  <c r="H51" i="1" s="1"/>
  <c r="F53" i="1" a="1"/>
  <c r="F53" i="1"/>
  <c r="J53" i="1" a="1"/>
  <c r="J53" i="1" s="1"/>
  <c r="J52" i="1" a="1"/>
  <c r="J52" i="1" s="1"/>
  <c r="H53" i="1" a="1"/>
  <c r="H53" i="1" s="1"/>
  <c r="G53" i="1" a="1"/>
  <c r="G53" i="1" s="1"/>
  <c r="H52" i="1" a="1"/>
  <c r="H52" i="1" s="1"/>
  <c r="F51" i="1" a="1"/>
  <c r="F51" i="1"/>
  <c r="K53" i="1" a="1"/>
  <c r="K53" i="1"/>
  <c r="G58" i="1" a="1"/>
  <c r="G58" i="1" s="1"/>
  <c r="I57" i="1" a="1"/>
  <c r="I57" i="1" s="1"/>
  <c r="H57" i="1" a="1"/>
  <c r="H57" i="1" s="1"/>
  <c r="F57" i="1" a="1"/>
  <c r="F57" i="1" s="1"/>
  <c r="K51" i="1" a="1"/>
  <c r="K51" i="1"/>
  <c r="I52" i="1" a="1"/>
  <c r="I52" i="1"/>
  <c r="I53" i="1" a="1"/>
  <c r="I53" i="1" s="1"/>
  <c r="I51" i="1" a="1"/>
  <c r="I51" i="1" s="1"/>
  <c r="I59" i="1" a="1"/>
  <c r="I59" i="1" s="1"/>
  <c r="H59" i="1" a="1"/>
  <c r="H59" i="1" s="1"/>
  <c r="G59" i="1" a="1"/>
  <c r="G59" i="1"/>
  <c r="F59" i="1" a="1"/>
  <c r="F59" i="1" s="1"/>
  <c r="J58" i="1" a="1"/>
  <c r="J58" i="1" s="1"/>
  <c r="F58" i="1" a="1"/>
  <c r="F58" i="1" s="1"/>
  <c r="K57" i="1" a="1"/>
  <c r="K57" i="1" s="1"/>
  <c r="J51" i="1" a="1"/>
  <c r="J51" i="1" s="1"/>
  <c r="G51" i="1" a="1"/>
  <c r="G51" i="1" s="1"/>
  <c r="F52" i="1" a="1"/>
  <c r="F52" i="1" s="1"/>
  <c r="J273" i="1" a="1"/>
  <c r="J273" i="1" s="1"/>
  <c r="I273" i="1" a="1"/>
  <c r="I273" i="1" s="1"/>
  <c r="G273" i="1" a="1"/>
  <c r="G273" i="1" s="1"/>
  <c r="H240" i="1" a="1"/>
  <c r="H240" i="1" s="1"/>
  <c r="F240" i="1" a="1"/>
  <c r="F240" i="1" s="1"/>
  <c r="K240" i="1" a="1"/>
  <c r="K240" i="1"/>
  <c r="F273" i="1" a="1"/>
  <c r="F273" i="1" s="1"/>
  <c r="F272" i="1" s="1"/>
  <c r="K273" i="1" a="1"/>
  <c r="K273" i="1" s="1"/>
  <c r="J240" i="1" a="1"/>
  <c r="J240" i="1" s="1"/>
  <c r="H273" i="1" a="1"/>
  <c r="H273" i="1" s="1"/>
  <c r="H272" i="1" s="1"/>
  <c r="I240" i="1" a="1"/>
  <c r="I240" i="1" s="1"/>
  <c r="I315" i="1" s="1"/>
  <c r="I470" i="1" s="1"/>
  <c r="G240" i="1" a="1"/>
  <c r="G240" i="1" s="1"/>
  <c r="G315" i="1" s="1"/>
  <c r="G470" i="1" s="1"/>
  <c r="J282" i="1" a="1"/>
  <c r="J282" i="1" s="1"/>
  <c r="K282" i="1" a="1"/>
  <c r="K282" i="1" s="1"/>
  <c r="I282" i="1" a="1"/>
  <c r="I282" i="1" s="1"/>
  <c r="H282" i="1" a="1"/>
  <c r="H282" i="1" s="1"/>
  <c r="G282" i="1" a="1"/>
  <c r="G282" i="1" s="1"/>
  <c r="G281" i="1" s="1"/>
  <c r="F282" i="1" a="1"/>
  <c r="F282" i="1" s="1"/>
  <c r="F281" i="1" s="1"/>
  <c r="J197" i="1" a="1"/>
  <c r="J197" i="1" s="1"/>
  <c r="J196" i="1" s="1"/>
  <c r="G197" i="1" a="1"/>
  <c r="G197" i="1" s="1"/>
  <c r="I197" i="1" a="1"/>
  <c r="I197" i="1" s="1"/>
  <c r="I196" i="1" s="1"/>
  <c r="K197" i="1" a="1"/>
  <c r="K197" i="1" s="1"/>
  <c r="F197" i="1" a="1"/>
  <c r="F197" i="1" s="1"/>
  <c r="F196" i="1" s="1"/>
  <c r="H197" i="1" a="1"/>
  <c r="H197" i="1" s="1"/>
  <c r="H196" i="1" s="1"/>
  <c r="K50" i="1" a="1"/>
  <c r="K50" i="1" s="1"/>
  <c r="F50" i="1" a="1"/>
  <c r="F50" i="1" s="1"/>
  <c r="H50" i="1" a="1"/>
  <c r="H50" i="1" s="1"/>
  <c r="G50" i="1" a="1"/>
  <c r="G50" i="1" s="1"/>
  <c r="J50" i="1" a="1"/>
  <c r="J50" i="1" s="1"/>
  <c r="I50" i="1" a="1"/>
  <c r="I50" i="1" s="1"/>
  <c r="I15" i="1" a="1"/>
  <c r="I15" i="1" s="1"/>
  <c r="J15" i="1" a="1"/>
  <c r="J15" i="1" s="1"/>
  <c r="K15" i="1" a="1"/>
  <c r="K15" i="1" s="1"/>
  <c r="H15" i="1" a="1"/>
  <c r="H15" i="1" s="1"/>
  <c r="I14" i="1" a="1"/>
  <c r="I14" i="1" s="1"/>
  <c r="H14" i="1" a="1"/>
  <c r="H14" i="1" s="1"/>
  <c r="F14" i="1" a="1"/>
  <c r="F14" i="1" s="1"/>
  <c r="K13" i="1" a="1"/>
  <c r="K13" i="1" s="1"/>
  <c r="F13" i="1" a="1"/>
  <c r="F13" i="1" s="1"/>
  <c r="G14" i="1" a="1"/>
  <c r="G14" i="1" s="1"/>
  <c r="I13" i="1" a="1"/>
  <c r="I13" i="1" s="1"/>
  <c r="G15" i="1" a="1"/>
  <c r="G15" i="1" s="1"/>
  <c r="F15" i="1" a="1"/>
  <c r="F15" i="1" s="1"/>
  <c r="K14" i="1" a="1"/>
  <c r="K14" i="1" s="1"/>
  <c r="G13" i="1" a="1"/>
  <c r="G13" i="1" s="1"/>
  <c r="H13" i="1" a="1"/>
  <c r="H13" i="1" s="1"/>
  <c r="J13" i="1" a="1"/>
  <c r="J13" i="1" s="1"/>
  <c r="J14" i="1" a="1"/>
  <c r="J14" i="1" s="1"/>
  <c r="K4" i="1" a="1"/>
  <c r="K4" i="1" s="1"/>
  <c r="J4" i="1" a="1"/>
  <c r="J4" i="1" s="1"/>
  <c r="I4" i="1" a="1"/>
  <c r="I4" i="1" s="1"/>
  <c r="H4" i="1" a="1"/>
  <c r="H4" i="1" s="1"/>
  <c r="H10" i="1" a="1"/>
  <c r="H10" i="1" s="1"/>
  <c r="G10" i="1" a="1"/>
  <c r="G10" i="1" s="1"/>
  <c r="F10" i="1" a="1"/>
  <c r="F10" i="1" s="1"/>
  <c r="K9" i="1" a="1"/>
  <c r="K9" i="1" s="1"/>
  <c r="J9" i="1" a="1"/>
  <c r="J9" i="1" s="1"/>
  <c r="I9" i="1" a="1"/>
  <c r="I9" i="1" s="1"/>
  <c r="I10" i="1" a="1"/>
  <c r="I10" i="1" s="1"/>
  <c r="G48" i="1" a="1"/>
  <c r="G48" i="1" s="1"/>
  <c r="H48" i="1" a="1"/>
  <c r="H48" i="1" s="1"/>
  <c r="F4" i="1" a="1"/>
  <c r="F4" i="1" s="1"/>
  <c r="G4" i="1" a="1"/>
  <c r="G4" i="1" s="1"/>
  <c r="I54" i="1" a="1"/>
  <c r="I54" i="1" s="1"/>
  <c r="G54" i="1" a="1"/>
  <c r="G54" i="1" s="1"/>
  <c r="F54" i="1" a="1"/>
  <c r="F54" i="1" s="1"/>
  <c r="K54" i="1" a="1"/>
  <c r="K54" i="1" s="1"/>
  <c r="J54" i="1" a="1"/>
  <c r="J54" i="1" s="1"/>
  <c r="H54" i="1" a="1"/>
  <c r="H54" i="1" s="1"/>
  <c r="H5" i="1" a="1"/>
  <c r="H5" i="1" s="1"/>
  <c r="G5" i="1" a="1"/>
  <c r="G5" i="1" s="1"/>
  <c r="F5" i="1" a="1"/>
  <c r="F5" i="1"/>
  <c r="J6" i="1" a="1"/>
  <c r="J6" i="1" s="1"/>
  <c r="J10" i="1" a="1"/>
  <c r="J10" i="1" s="1"/>
  <c r="G11" i="1" a="1"/>
  <c r="G11" i="1" s="1"/>
  <c r="H11" i="1" a="1"/>
  <c r="H11" i="1" s="1"/>
  <c r="F11" i="1" a="1"/>
  <c r="F11" i="1" s="1"/>
  <c r="K10" i="1" a="1"/>
  <c r="K10" i="1" s="1"/>
  <c r="F48" i="1" a="1"/>
  <c r="F48" i="1" s="1"/>
  <c r="H7" i="1" a="1"/>
  <c r="H7" i="1" s="1"/>
  <c r="J7" i="1" a="1"/>
  <c r="J7" i="1" s="1"/>
  <c r="G9" i="1" a="1"/>
  <c r="G9" i="1" s="1"/>
  <c r="F9" i="1" a="1"/>
  <c r="F9" i="1" s="1"/>
  <c r="K7" i="1" a="1"/>
  <c r="K7" i="1" s="1"/>
  <c r="I7" i="1" a="1"/>
  <c r="I7" i="1" s="1"/>
  <c r="F6" i="1" a="1"/>
  <c r="F6" i="1" s="1"/>
  <c r="G6" i="1" a="1"/>
  <c r="G6" i="1" s="1"/>
  <c r="F43" i="1" a="1"/>
  <c r="F43" i="1" s="1"/>
  <c r="H43" i="1" a="1"/>
  <c r="H43" i="1" s="1"/>
  <c r="K43" i="1" a="1"/>
  <c r="K43" i="1" s="1"/>
  <c r="G43" i="1" a="1"/>
  <c r="G43" i="1" s="1"/>
  <c r="J43" i="1" a="1"/>
  <c r="J43" i="1" s="1"/>
  <c r="I43" i="1" a="1"/>
  <c r="I43" i="1" s="1"/>
  <c r="K5" i="1" a="1"/>
  <c r="K5" i="1" s="1"/>
  <c r="H9" i="1" a="1"/>
  <c r="H9" i="1" s="1"/>
  <c r="J5" i="1" a="1"/>
  <c r="J5" i="1"/>
  <c r="I5" i="1" a="1"/>
  <c r="I5" i="1" s="1"/>
  <c r="J48" i="1" a="1"/>
  <c r="J48" i="1" s="1"/>
  <c r="I48" i="1" a="1"/>
  <c r="I48" i="1" s="1"/>
  <c r="K48" i="1" a="1"/>
  <c r="K48" i="1" s="1"/>
  <c r="I6" i="1" a="1"/>
  <c r="I6" i="1" s="1"/>
  <c r="H6" i="1" a="1"/>
  <c r="H6" i="1" s="1"/>
  <c r="F28" i="1" a="1"/>
  <c r="F28" i="1" s="1"/>
  <c r="H28" i="1" a="1"/>
  <c r="H28" i="1" s="1"/>
  <c r="G28" i="1" a="1"/>
  <c r="G28" i="1" s="1"/>
  <c r="K27" i="1" a="1"/>
  <c r="K27" i="1" s="1"/>
  <c r="J28" i="1" a="1"/>
  <c r="J28" i="1" s="1"/>
  <c r="I28" i="1" a="1"/>
  <c r="I28" i="1" s="1"/>
  <c r="J27" i="1" a="1"/>
  <c r="J27" i="1" s="1"/>
  <c r="F26" i="1" a="1"/>
  <c r="F26" i="1" s="1"/>
  <c r="I27" i="1" a="1"/>
  <c r="I27" i="1" s="1"/>
  <c r="G26" i="1" a="1"/>
  <c r="G26" i="1" s="1"/>
  <c r="H26" i="1" a="1"/>
  <c r="H26" i="1" s="1"/>
  <c r="J25" i="1" a="1"/>
  <c r="J25" i="1"/>
  <c r="H27" i="1" a="1"/>
  <c r="H27" i="1" s="1"/>
  <c r="G27" i="1" a="1"/>
  <c r="G27" i="1" s="1"/>
  <c r="I26" i="1" a="1"/>
  <c r="I26" i="1" s="1"/>
  <c r="I25" i="1" a="1"/>
  <c r="I25" i="1" s="1"/>
  <c r="K25" i="1" a="1"/>
  <c r="K25" i="1" s="1"/>
  <c r="F25" i="1" a="1"/>
  <c r="F25" i="1" s="1"/>
  <c r="H24" i="1" a="1"/>
  <c r="H24" i="1" s="1"/>
  <c r="I24" i="1" a="1"/>
  <c r="I24" i="1" s="1"/>
  <c r="F27" i="1" a="1"/>
  <c r="F27" i="1" s="1"/>
  <c r="H25" i="1" a="1"/>
  <c r="H25" i="1" s="1"/>
  <c r="K26" i="1" a="1"/>
  <c r="K26" i="1" s="1"/>
  <c r="J26" i="1" a="1"/>
  <c r="J26" i="1" s="1"/>
  <c r="K24" i="1" a="1"/>
  <c r="K24" i="1" s="1"/>
  <c r="G25" i="1" a="1"/>
  <c r="G25" i="1" s="1"/>
  <c r="J24" i="1" a="1"/>
  <c r="J24" i="1" s="1"/>
  <c r="F24" i="1" a="1"/>
  <c r="F24" i="1" s="1"/>
  <c r="H16" i="1" a="1"/>
  <c r="H16" i="1" s="1"/>
  <c r="K17" i="1" a="1"/>
  <c r="K17" i="1"/>
  <c r="F17" i="1" a="1"/>
  <c r="F17" i="1" s="1"/>
  <c r="J21" i="1" a="1"/>
  <c r="J21" i="1" s="1"/>
  <c r="I21" i="1" a="1"/>
  <c r="I21" i="1" s="1"/>
  <c r="G17" i="1" a="1"/>
  <c r="G17" i="1" s="1"/>
  <c r="J17" i="1" a="1"/>
  <c r="J17" i="1" s="1"/>
  <c r="F16" i="1" a="1"/>
  <c r="F16" i="1" s="1"/>
  <c r="F21" i="1" a="1"/>
  <c r="F21" i="1" s="1"/>
  <c r="G16" i="1" a="1"/>
  <c r="G16" i="1" s="1"/>
  <c r="I17" i="1" a="1"/>
  <c r="I17" i="1" s="1"/>
  <c r="I16" i="1" a="1"/>
  <c r="I16" i="1" s="1"/>
  <c r="K16" i="1" a="1"/>
  <c r="K16" i="1" s="1"/>
  <c r="K21" i="1" a="1"/>
  <c r="K21" i="1" s="1"/>
  <c r="H21" i="1" a="1"/>
  <c r="H21" i="1" s="1"/>
  <c r="G21" i="1" a="1"/>
  <c r="G21" i="1" s="1"/>
  <c r="H17" i="1" a="1"/>
  <c r="H17" i="1" s="1"/>
  <c r="J16" i="1" a="1"/>
  <c r="J16" i="1" s="1"/>
  <c r="G24" i="1" a="1"/>
  <c r="G24" i="1" s="1"/>
  <c r="I11" i="1" a="1"/>
  <c r="I11" i="1"/>
  <c r="J11" i="1" a="1"/>
  <c r="J11" i="1" s="1"/>
  <c r="K11" i="1" a="1"/>
  <c r="K11" i="1" s="1"/>
  <c r="K42" i="1" a="1"/>
  <c r="K42" i="1" s="1"/>
  <c r="I42" i="1" a="1"/>
  <c r="I42" i="1" s="1"/>
  <c r="F42" i="1" a="1"/>
  <c r="F42" i="1" s="1"/>
  <c r="K41" i="1" a="1"/>
  <c r="K41" i="1" s="1"/>
  <c r="J41" i="1" a="1"/>
  <c r="J41" i="1" s="1"/>
  <c r="J42" i="1" a="1"/>
  <c r="J42" i="1" s="1"/>
  <c r="H42" i="1" a="1"/>
  <c r="H42" i="1" s="1"/>
  <c r="G42" i="1" a="1"/>
  <c r="G42" i="1" s="1"/>
  <c r="I41" i="1" a="1"/>
  <c r="I41" i="1" s="1"/>
  <c r="H41" i="1" a="1"/>
  <c r="H41" i="1" s="1"/>
  <c r="G41" i="1" a="1"/>
  <c r="G41" i="1" s="1"/>
  <c r="F41" i="1" a="1"/>
  <c r="F41" i="1" s="1"/>
  <c r="K28" i="1" a="1"/>
  <c r="K28" i="1" s="1"/>
  <c r="G7" i="1" a="1"/>
  <c r="G7" i="1" s="1"/>
  <c r="K6" i="1" a="1"/>
  <c r="K6" i="1" s="1"/>
  <c r="F7" i="1" a="1"/>
  <c r="F7" i="1"/>
  <c r="B2" i="1" a="1"/>
  <c r="B2" i="1" s="1"/>
  <c r="H740" i="1" l="1" a="1"/>
  <c r="H740" i="1" s="1"/>
  <c r="H742" i="1" s="1" a="1"/>
  <c r="H742" i="1" s="1"/>
  <c r="H724" i="1" a="1"/>
  <c r="H724" i="1" s="1"/>
  <c r="H726" i="1" s="1" a="1"/>
  <c r="H726" i="1" s="1"/>
  <c r="G272" i="1"/>
  <c r="G362" i="1"/>
  <c r="G359" i="1"/>
  <c r="G426" i="1" s="1"/>
  <c r="G380" i="1"/>
  <c r="G511" i="1" s="1"/>
  <c r="H362" i="1"/>
  <c r="G360" i="1"/>
  <c r="G427" i="1" s="1"/>
  <c r="G196" i="1"/>
  <c r="I272" i="1"/>
  <c r="I362" i="1"/>
  <c r="H312" i="1"/>
  <c r="H417" i="1" s="1"/>
  <c r="H116" i="1"/>
  <c r="H118" i="1"/>
  <c r="H120" i="1"/>
  <c r="H316" i="1"/>
  <c r="H471" i="1" s="1"/>
  <c r="H318" i="1"/>
  <c r="H473" i="1" s="1"/>
  <c r="H122" i="1"/>
  <c r="H320" i="1"/>
  <c r="H475" i="1" s="1"/>
  <c r="H124" i="1"/>
  <c r="H322" i="1"/>
  <c r="H477" i="1" s="1"/>
  <c r="H126" i="1"/>
  <c r="H359" i="1"/>
  <c r="H426" i="1" s="1"/>
  <c r="H138" i="1" a="1"/>
  <c r="H138" i="1" s="1"/>
  <c r="H361" i="1"/>
  <c r="H502" i="1" s="1"/>
  <c r="J272" i="1"/>
  <c r="J361" i="1" s="1"/>
  <c r="J502" i="1" s="1"/>
  <c r="J362" i="1"/>
  <c r="I361" i="1"/>
  <c r="I502" i="1" s="1"/>
  <c r="J239" i="1"/>
  <c r="J315" i="1"/>
  <c r="J470" i="1" s="1"/>
  <c r="K362" i="1"/>
  <c r="K272" i="1"/>
  <c r="K361" i="1" s="1"/>
  <c r="K502" i="1" s="1"/>
  <c r="G740" i="1" a="1"/>
  <c r="G740" i="1" s="1"/>
  <c r="G742" i="1" s="1" a="1"/>
  <c r="G742" i="1" s="1"/>
  <c r="H281" i="1"/>
  <c r="H380" i="1" s="1"/>
  <c r="H511" i="1" s="1"/>
  <c r="H381" i="1"/>
  <c r="H512" i="1" s="1"/>
  <c r="K239" i="1"/>
  <c r="K315" i="1"/>
  <c r="K470" i="1" s="1"/>
  <c r="H298" i="1"/>
  <c r="H411" i="1" s="1"/>
  <c r="H360" i="1"/>
  <c r="H427" i="1" s="1"/>
  <c r="I381" i="1"/>
  <c r="I512" i="1" s="1"/>
  <c r="I281" i="1"/>
  <c r="I380" i="1" s="1"/>
  <c r="I511" i="1" s="1"/>
  <c r="I360" i="1"/>
  <c r="I427" i="1" s="1"/>
  <c r="K281" i="1"/>
  <c r="K380" i="1" s="1"/>
  <c r="K511" i="1" s="1"/>
  <c r="K381" i="1"/>
  <c r="K512" i="1" s="1"/>
  <c r="J281" i="1"/>
  <c r="J380" i="1" s="1"/>
  <c r="J511" i="1" s="1"/>
  <c r="J381" i="1"/>
  <c r="J512" i="1" s="1"/>
  <c r="K360" i="1"/>
  <c r="K427" i="1" s="1"/>
  <c r="K196" i="1"/>
  <c r="K359" i="1" s="1"/>
  <c r="K426" i="1" s="1"/>
  <c r="F361" i="1"/>
  <c r="F502" i="1" s="1"/>
  <c r="H239" i="1"/>
  <c r="H314" i="1" s="1"/>
  <c r="H469" i="1" s="1"/>
  <c r="G724" i="1" a="1"/>
  <c r="G724" i="1" s="1"/>
  <c r="G726" i="1" s="1" a="1"/>
  <c r="G726" i="1" s="1"/>
  <c r="H119" i="1"/>
  <c r="H315" i="1"/>
  <c r="H470" i="1" s="1"/>
  <c r="H383" i="1"/>
  <c r="H514" i="1" s="1"/>
  <c r="H397" i="1"/>
  <c r="H517" i="1" s="1"/>
  <c r="I126" i="1"/>
  <c r="I318" i="1"/>
  <c r="I473" i="1" s="1"/>
  <c r="I784" i="1"/>
  <c r="I785" i="1" s="1"/>
  <c r="I781" i="1"/>
  <c r="I901" i="1"/>
  <c r="I923" i="1"/>
  <c r="I922" i="1" s="1"/>
  <c r="I897" i="1"/>
  <c r="I900" i="1"/>
  <c r="I298" i="1"/>
  <c r="I411" i="1" s="1"/>
  <c r="I121" i="1"/>
  <c r="I317" i="1"/>
  <c r="I472" i="1" s="1"/>
  <c r="I321" i="1"/>
  <c r="I476" i="1" s="1"/>
  <c r="I323" i="1"/>
  <c r="I478" i="1" s="1"/>
  <c r="I397" i="1"/>
  <c r="I517" i="1" s="1"/>
  <c r="F322" i="1"/>
  <c r="F477" i="1" s="1"/>
  <c r="J360" i="1"/>
  <c r="J427" i="1" s="1"/>
  <c r="G322" i="1"/>
  <c r="G477" i="1" s="1"/>
  <c r="F740" i="1" a="1"/>
  <c r="F740" i="1" s="1"/>
  <c r="F742" i="1" s="1" a="1"/>
  <c r="F742" i="1" s="1"/>
  <c r="I116" i="1"/>
  <c r="H123" i="1"/>
  <c r="F312" i="1"/>
  <c r="F417" i="1" s="1"/>
  <c r="F239" i="1"/>
  <c r="F314" i="1" s="1"/>
  <c r="F469" i="1" s="1"/>
  <c r="F316" i="1"/>
  <c r="F471" i="1" s="1"/>
  <c r="F318" i="1"/>
  <c r="F473" i="1" s="1"/>
  <c r="F122" i="1"/>
  <c r="F359" i="1"/>
  <c r="F426" i="1" s="1"/>
  <c r="F380" i="1"/>
  <c r="F511" i="1" s="1"/>
  <c r="F120" i="1"/>
  <c r="G312" i="1"/>
  <c r="G417" i="1" s="1"/>
  <c r="G316" i="1"/>
  <c r="G471" i="1" s="1"/>
  <c r="G901" i="1"/>
  <c r="G923" i="1"/>
  <c r="G922" i="1" s="1"/>
  <c r="G900" i="1"/>
  <c r="G239" i="1"/>
  <c r="G118" i="1"/>
  <c r="G320" i="1"/>
  <c r="G475" i="1" s="1"/>
  <c r="G124" i="1"/>
  <c r="G361" i="1"/>
  <c r="G502" i="1" s="1"/>
  <c r="H784" i="1"/>
  <c r="H785" i="1" s="1"/>
  <c r="H781" i="1"/>
  <c r="I359" i="1"/>
  <c r="I426" i="1" s="1"/>
  <c r="I239" i="1"/>
  <c r="I314" i="1" s="1"/>
  <c r="I469" i="1" s="1"/>
  <c r="I320" i="1"/>
  <c r="I475" i="1" s="1"/>
  <c r="J359" i="1"/>
  <c r="J426" i="1" s="1"/>
  <c r="K901" i="1"/>
  <c r="K923" i="1"/>
  <c r="K922" i="1" s="1"/>
  <c r="K900" i="1"/>
  <c r="I740" i="1" a="1"/>
  <c r="I740" i="1" s="1"/>
  <c r="I742" i="1" s="1" a="1"/>
  <c r="I742" i="1" s="1"/>
  <c r="K314" i="1"/>
  <c r="K469" i="1" s="1"/>
  <c r="J724" i="1" a="1"/>
  <c r="J724" i="1" s="1"/>
  <c r="J726" i="1" s="1" a="1"/>
  <c r="J726" i="1" s="1"/>
  <c r="F315" i="1"/>
  <c r="F470" i="1" s="1"/>
  <c r="F360" i="1"/>
  <c r="F427" i="1" s="1"/>
  <c r="F362" i="1"/>
  <c r="F381" i="1"/>
  <c r="F512" i="1" s="1"/>
  <c r="G314" i="1"/>
  <c r="G469" i="1" s="1"/>
  <c r="K724" i="1" a="1"/>
  <c r="K724" i="1" s="1"/>
  <c r="K726" i="1" s="1" a="1"/>
  <c r="K726" i="1" s="1"/>
  <c r="G381" i="1"/>
  <c r="G512" i="1" s="1"/>
  <c r="G122" i="1"/>
  <c r="H901" i="1"/>
  <c r="H923" i="1"/>
  <c r="H922" i="1" s="1"/>
  <c r="G313" i="1"/>
  <c r="G418" i="1" s="1"/>
  <c r="F923" i="1"/>
  <c r="F922" i="1" s="1"/>
  <c r="F893" i="1"/>
  <c r="G897" i="1"/>
  <c r="H897" i="1"/>
  <c r="J901" i="1"/>
  <c r="J923" i="1"/>
  <c r="J922" i="1" s="1"/>
  <c r="J900" i="1"/>
  <c r="J314" i="1"/>
  <c r="J469" i="1" s="1"/>
  <c r="J897" i="1"/>
  <c r="J323" i="1"/>
  <c r="J478" i="1" s="1"/>
  <c r="K897" i="1"/>
  <c r="H900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F901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H1838" i="1" l="1"/>
  <c r="F1857" i="1"/>
  <c r="F1880" i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G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G1657" i="1"/>
  <c r="I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569" i="1" l="1"/>
  <c r="G1569" i="1"/>
  <c r="H1569" i="1"/>
  <c r="G1616" i="1"/>
  <c r="H1616" i="1"/>
  <c r="I1569" i="1"/>
  <c r="F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H1608" i="1"/>
  <c r="G1601" i="1"/>
  <c r="H1561" i="1"/>
  <c r="F1554" i="1"/>
  <c r="G1608" i="1"/>
  <c r="G1561" i="1"/>
  <c r="F1608" i="1"/>
  <c r="H1554" i="1"/>
  <c r="H1601" i="1"/>
  <c r="G1554" i="1"/>
  <c r="I1601" i="1"/>
  <c r="F1561" i="1"/>
  <c r="I1554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F1510" i="1"/>
  <c r="G1413" i="1"/>
  <c r="H1413" i="1"/>
  <c r="I1427" i="1"/>
  <c r="F1427" i="1"/>
  <c r="H1427" i="1"/>
  <c r="G1427" i="1"/>
  <c r="I1510" i="1"/>
  <c r="I1413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I1343" i="1"/>
  <c r="F1343" i="1"/>
  <c r="H1343" i="1"/>
  <c r="I1329" i="1"/>
  <c r="F1329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182" i="1"/>
  <c r="H1182" i="1"/>
  <c r="F1182" i="1"/>
  <c r="H1205" i="1"/>
  <c r="G1205" i="1"/>
  <c r="I1182" i="1"/>
  <c r="F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H1159" i="1"/>
  <c r="F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568" i="1"/>
  <c r="I1426" i="1"/>
  <c r="I1342" i="1"/>
  <c r="I1204" i="1"/>
  <c r="F1568" i="1"/>
  <c r="F1615" i="1"/>
  <c r="F1426" i="1"/>
  <c r="F1342" i="1"/>
  <c r="F1341" i="1" s="1"/>
  <c r="F1340" i="1" s="1"/>
  <c r="F1204" i="1"/>
  <c r="F1203" i="1" s="1"/>
  <c r="G1568" i="1"/>
  <c r="G1615" i="1"/>
  <c r="G1614" i="1" s="1"/>
  <c r="G1613" i="1" s="1"/>
  <c r="G1426" i="1"/>
  <c r="G1342" i="1"/>
  <c r="G1341" i="1" s="1"/>
  <c r="G1340" i="1" s="1"/>
  <c r="G1204" i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G1567" i="1"/>
  <c r="G1566" i="1" s="1"/>
  <c r="I1203" i="1"/>
  <c r="I1202" i="1" s="1"/>
  <c r="F1614" i="1"/>
  <c r="F1613" i="1" s="1"/>
  <c r="F1567" i="1"/>
  <c r="F1566" i="1" s="1"/>
  <c r="F1425" i="1"/>
  <c r="F1424" i="1" s="1"/>
  <c r="G1425" i="1"/>
  <c r="G1424" i="1" s="1"/>
  <c r="G1203" i="1"/>
  <c r="G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616" i="1" l="1"/>
  <c r="J1569" i="1"/>
  <c r="J1427" i="1"/>
  <c r="J1343" i="1"/>
  <c r="J1205" i="1"/>
  <c r="K1616" i="1"/>
  <c r="K1569" i="1"/>
  <c r="K1343" i="1"/>
  <c r="K1205" i="1"/>
  <c r="K1427" i="1"/>
  <c r="K1426" i="1"/>
  <c r="K1568" i="1"/>
  <c r="J1204" i="1"/>
  <c r="J1342" i="1"/>
  <c r="J1426" i="1"/>
  <c r="J1615" i="1"/>
  <c r="J1568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567" i="1" l="1"/>
  <c r="J1566" i="1" s="1"/>
  <c r="K1567" i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327" i="1" s="1"/>
  <c r="F1326" i="1" s="1"/>
  <c r="F1181" i="1"/>
  <c r="F1180" i="1" s="1"/>
  <c r="F1179" i="1" s="1"/>
  <c r="G1656" i="1"/>
  <c r="G1607" i="1"/>
  <c r="G1560" i="1"/>
  <c r="G1412" i="1"/>
  <c r="G1328" i="1"/>
  <c r="G1327" i="1" s="1"/>
  <c r="G1326" i="1" s="1"/>
  <c r="G1181" i="1"/>
  <c r="G1180" i="1" s="1"/>
  <c r="G1179" i="1" s="1"/>
  <c r="H1656" i="1"/>
  <c r="H1607" i="1"/>
  <c r="H1560" i="1"/>
  <c r="H1412" i="1"/>
  <c r="H1328" i="1"/>
  <c r="H1327" i="1" s="1"/>
  <c r="H1326" i="1" s="1"/>
  <c r="H1181" i="1"/>
  <c r="H1180" i="1" s="1"/>
  <c r="H1179" i="1" s="1"/>
  <c r="I1656" i="1"/>
  <c r="I1607" i="1"/>
  <c r="I1606" i="1" s="1"/>
  <c r="I1605" i="1" s="1"/>
  <c r="I1560" i="1"/>
  <c r="I1559" i="1" s="1"/>
  <c r="I1558" i="1" s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553" i="1"/>
  <c r="G1600" i="1"/>
  <c r="G1509" i="1"/>
  <c r="G1158" i="1"/>
  <c r="G1157" i="1" s="1"/>
  <c r="G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I1650" i="1"/>
  <c r="I1649" i="1" s="1"/>
  <c r="I1600" i="1"/>
  <c r="I1599" i="1" s="1"/>
  <c r="I1598" i="1" s="1"/>
  <c r="I1553" i="1"/>
  <c r="I1509" i="1"/>
  <c r="I1158" i="1"/>
  <c r="F1650" i="1"/>
  <c r="F1600" i="1"/>
  <c r="F1553" i="1"/>
  <c r="F1509" i="1"/>
  <c r="F1508" i="1" s="1"/>
  <c r="F1507" i="1" s="1"/>
  <c r="F1158" i="1"/>
  <c r="F1157" i="1" s="1"/>
  <c r="F1156" i="1" s="1"/>
  <c r="F1606" i="1"/>
  <c r="F1605" i="1" s="1"/>
  <c r="F1559" i="1"/>
  <c r="F1558" i="1" s="1"/>
  <c r="F1411" i="1"/>
  <c r="F1410" i="1" s="1"/>
  <c r="H1559" i="1"/>
  <c r="H1558" i="1" s="1"/>
  <c r="G1552" i="1"/>
  <c r="G1551" i="1" s="1"/>
  <c r="G1508" i="1"/>
  <c r="G1507" i="1" s="1"/>
  <c r="I1552" i="1"/>
  <c r="I1551" i="1" s="1"/>
  <c r="I1508" i="1"/>
  <c r="I1507" i="1" s="1"/>
  <c r="F1649" i="1"/>
  <c r="F1599" i="1"/>
  <c r="F1598" i="1" s="1"/>
  <c r="F1552" i="1"/>
  <c r="F1551" i="1" s="1"/>
  <c r="I1157" i="1"/>
  <c r="I1156" i="1" s="1"/>
  <c r="G1649" i="1"/>
  <c r="G1599" i="1"/>
  <c r="G1598" i="1" s="1"/>
  <c r="H1411" i="1"/>
  <c r="H1410" i="1" s="1"/>
  <c r="H1606" i="1"/>
  <c r="H1605" i="1" s="1"/>
  <c r="G1606" i="1"/>
  <c r="G1605" i="1" s="1"/>
  <c r="G1411" i="1"/>
  <c r="G1410" i="1" s="1"/>
  <c r="G1559" i="1"/>
  <c r="G1558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60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560" i="1" s="1"/>
  <c r="K36" i="1"/>
  <c r="K1607" i="1" s="1"/>
  <c r="K1158" i="1" l="1"/>
  <c r="K1553" i="1"/>
  <c r="K1650" i="1"/>
  <c r="K1328" i="1"/>
  <c r="J1181" i="1"/>
  <c r="J1328" i="1"/>
  <c r="K1412" i="1"/>
  <c r="K1509" i="1"/>
  <c r="K1560" i="1"/>
  <c r="K1510" i="1"/>
  <c r="K1651" i="1"/>
  <c r="K1601" i="1"/>
  <c r="K1554" i="1"/>
  <c r="K1159" i="1"/>
  <c r="J1651" i="1"/>
  <c r="J1601" i="1"/>
  <c r="J1554" i="1"/>
  <c r="J1510" i="1"/>
  <c r="J1159" i="1"/>
  <c r="J1509" i="1"/>
  <c r="K1181" i="1"/>
  <c r="K1182" i="1"/>
  <c r="K1413" i="1"/>
  <c r="K1657" i="1"/>
  <c r="K1608" i="1"/>
  <c r="K1561" i="1"/>
  <c r="K1329" i="1"/>
  <c r="J1657" i="1"/>
  <c r="J1608" i="1"/>
  <c r="J1561" i="1"/>
  <c r="J1413" i="1"/>
  <c r="J1329" i="1"/>
  <c r="J1182" i="1"/>
  <c r="J1158" i="1"/>
  <c r="J1157" i="1" s="1"/>
  <c r="J1156" i="1" s="1"/>
  <c r="J1553" i="1"/>
  <c r="J1650" i="1"/>
  <c r="J1412" i="1"/>
  <c r="J1607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<sst xmlns="http://schemas.openxmlformats.org/spreadsheetml/2006/main" count="4755" uniqueCount="2179">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</sst>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4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3.0384298472058758E-3</v>
          </cell>
          <cell r="G4">
            <v>5.0175046372440725E-3</v>
          </cell>
          <cell r="H4">
            <v>5.3278303718845175E-3</v>
          </cell>
          <cell r="I4">
            <v>1.4726502622759856</v>
          </cell>
          <cell r="J4">
            <v>2.2089763229053396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3.0384298472058758E-3</v>
          </cell>
          <cell r="G5">
            <v>5.0175046372440725E-3</v>
          </cell>
          <cell r="H5">
            <v>5.3278303718845175E-3</v>
          </cell>
          <cell r="I5">
            <v>1.4726502622759856</v>
          </cell>
          <cell r="J5">
            <v>2.2089763229053396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3.7082837548156898E-4</v>
          </cell>
          <cell r="G6">
            <v>1.9865044840563199E-4</v>
          </cell>
          <cell r="H6">
            <v>2.2271009716197999E-6</v>
          </cell>
          <cell r="I6">
            <v>4.2724938363677203E-2</v>
          </cell>
          <cell r="J6">
            <v>8.5812447502704503E-2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3.7082837548156898E-4</v>
          </cell>
          <cell r="G7">
            <v>5.6947882388720097E-4</v>
          </cell>
          <cell r="H7">
            <v>5.7170592485882097E-4</v>
          </cell>
          <cell r="I7">
            <v>0.17016982994162899</v>
          </cell>
          <cell r="J7">
            <v>0.25598227744433399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3.2682058814057129</v>
          </cell>
          <cell r="F8">
            <v>3.8319852170853541</v>
          </cell>
          <cell r="G8">
            <v>3.7313478522665333</v>
          </cell>
          <cell r="H8">
            <v>3.885135924500184</v>
          </cell>
          <cell r="I8">
            <v>4.1380880131376072</v>
          </cell>
          <cell r="J8">
            <v>4.4889755658458705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3.2682058814057129</v>
          </cell>
          <cell r="F9">
            <v>3.8319852170853541</v>
          </cell>
          <cell r="G9">
            <v>3.7313478522665333</v>
          </cell>
          <cell r="H9">
            <v>3.885135924500184</v>
          </cell>
          <cell r="I9">
            <v>4.1380880131376072</v>
          </cell>
          <cell r="J9">
            <v>4.4889755658458705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0.66996187277197849</v>
          </cell>
          <cell r="F10">
            <v>9.0299477156260716E-2</v>
          </cell>
          <cell r="G10">
            <v>5.0314615756195856E-2</v>
          </cell>
          <cell r="H10">
            <v>4.126136034614309E-2</v>
          </cell>
          <cell r="I10">
            <v>2.2564557251360522E-2</v>
          </cell>
          <cell r="J10">
            <v>8.1237816458481025E-3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2.0850160005164153</v>
          </cell>
          <cell r="F11">
            <v>0.26314964930475981</v>
          </cell>
          <cell r="G11">
            <v>0.131686329824973</v>
          </cell>
          <cell r="H11">
            <v>8.7572066817821453E-2</v>
          </cell>
          <cell r="I11">
            <v>2.555680024680183E-2</v>
          </cell>
          <cell r="J11">
            <v>8.9789165559373968E-3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108.281338584262</v>
          </cell>
          <cell r="F12">
            <v>14.505532884761299</v>
          </cell>
          <cell r="G12">
            <v>8.1692740699538007</v>
          </cell>
          <cell r="H12">
            <v>6.4741665855883896</v>
          </cell>
          <cell r="I12">
            <v>3.5823051320074599</v>
          </cell>
          <cell r="J12">
            <v>1.2931576365202999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1.9198818897918892</v>
          </cell>
          <cell r="F13">
            <v>0.25719029937520071</v>
          </cell>
          <cell r="G13">
            <v>0.14484528492825882</v>
          </cell>
          <cell r="H13">
            <v>0.11479018768773754</v>
          </cell>
          <cell r="I13">
            <v>6.351604843984851E-2</v>
          </cell>
          <cell r="J13">
            <v>2.2928326888657747E-2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5.4951676864095104E-7</v>
          </cell>
          <cell r="G14">
            <v>1.73141938146086E-6</v>
          </cell>
          <cell r="H14">
            <v>2.0245106697551001E-3</v>
          </cell>
          <cell r="I14">
            <v>1.38659056831914E-4</v>
          </cell>
          <cell r="J14">
            <v>1.5591169812521701E-6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2.5335262239973705E-2</v>
          </cell>
          <cell r="F15">
            <v>1.8738147676192744E-2</v>
          </cell>
          <cell r="G15">
            <v>1.1966110995992804E-2</v>
          </cell>
          <cell r="H15">
            <v>5.6581091378173007E-3</v>
          </cell>
          <cell r="I15">
            <v>2.8004028910130741E-3</v>
          </cell>
          <cell r="J15">
            <v>1.1727611460358629E-3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6.7990988229194658</v>
          </cell>
          <cell r="F16">
            <v>3.6721740986691811E-4</v>
          </cell>
          <cell r="G16">
            <v>3.1545298457890124E-4</v>
          </cell>
          <cell r="H16">
            <v>1.2364717547776671E-4</v>
          </cell>
          <cell r="I16">
            <v>1.3740689912258516E-4</v>
          </cell>
          <cell r="J16">
            <v>9.5376106195484768E-5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6.7990988229194658</v>
          </cell>
          <cell r="F17">
            <v>3.6721740986691811E-4</v>
          </cell>
          <cell r="G17">
            <v>3.1545298457890124E-4</v>
          </cell>
          <cell r="H17">
            <v>1.2364717547776671E-4</v>
          </cell>
          <cell r="I17">
            <v>1.3740689912258516E-4</v>
          </cell>
          <cell r="J17">
            <v>9.5376106195484768E-5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1.02294761643327E-6</v>
          </cell>
          <cell r="F18">
            <v>8.2859890669789696E-7</v>
          </cell>
          <cell r="G18">
            <v>9.5432600429070298E-7</v>
          </cell>
          <cell r="H18">
            <v>1.0181340235434501E-6</v>
          </cell>
          <cell r="I18">
            <v>8.6868914182512903E-7</v>
          </cell>
          <cell r="J18">
            <v>1.19320018993135E-6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1.4621939735260852</v>
          </cell>
          <cell r="F19">
            <v>3.7991674057002989E-4</v>
          </cell>
          <cell r="G19">
            <v>3.6845815379993319E-4</v>
          </cell>
          <cell r="H19">
            <v>3.3805365027261836E-4</v>
          </cell>
          <cell r="I19">
            <v>3.3653710994085984E-4</v>
          </cell>
          <cell r="J19">
            <v>3.3592872349563763E-4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1.1181823723368232E-3</v>
          </cell>
          <cell r="F20">
            <v>1.1174962862073156E-3</v>
          </cell>
          <cell r="G20">
            <v>1.1279414765952038E-3</v>
          </cell>
          <cell r="H20">
            <v>1.9942039581952791E-3</v>
          </cell>
          <cell r="I20">
            <v>2.8949720364992012E-3</v>
          </cell>
          <cell r="J20">
            <v>1.954195065082404E-3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1.1181823723368221E-3</v>
          </cell>
          <cell r="F21">
            <v>1.1174962862073147E-3</v>
          </cell>
          <cell r="G21">
            <v>1.127941476595202E-3</v>
          </cell>
          <cell r="H21">
            <v>1.9942039581952774E-3</v>
          </cell>
          <cell r="I21">
            <v>2.8949720364991978E-3</v>
          </cell>
          <cell r="J21">
            <v>1.9541950650824014E-3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1.2368706616579426E-3</v>
          </cell>
          <cell r="F22">
            <v>1.2361119431597209E-3</v>
          </cell>
          <cell r="G22">
            <v>1.2476629115009347E-3</v>
          </cell>
          <cell r="H22">
            <v>2.2056320943114149E-3</v>
          </cell>
          <cell r="I22">
            <v>3.2017598017943243E-3</v>
          </cell>
          <cell r="J22">
            <v>2.1613884683608208E-3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1.2368706616579426E-3</v>
          </cell>
          <cell r="F23">
            <v>1.2361119431597209E-3</v>
          </cell>
          <cell r="G23">
            <v>1.2476629115009347E-3</v>
          </cell>
          <cell r="H23">
            <v>2.2056320943114149E-3</v>
          </cell>
          <cell r="I23">
            <v>3.2017598017943243E-3</v>
          </cell>
          <cell r="J23">
            <v>2.1613884683608208E-3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4.5613691877319403E-4</v>
          </cell>
          <cell r="F24">
            <v>1.10809960805116E-6</v>
          </cell>
          <cell r="G24">
            <v>4.1369785916637904E-6</v>
          </cell>
          <cell r="H24">
            <v>4.8973510502063405E-4</v>
          </cell>
          <cell r="I24">
            <v>1.3176917353710399E-4</v>
          </cell>
          <cell r="J24">
            <v>5.7419029631678201E-4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4.5849178134744746E-4</v>
          </cell>
          <cell r="F25">
            <v>4.594387345546446E-4</v>
          </cell>
          <cell r="G25">
            <v>4.6328318746482338E-4</v>
          </cell>
          <cell r="H25">
            <v>8.2809385518866187E-4</v>
          </cell>
          <cell r="I25">
            <v>1.1917596061098276E-3</v>
          </cell>
          <cell r="J25">
            <v>8.1096052177844803E-4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1.0944614440540697E-4</v>
          </cell>
          <cell r="G26">
            <v>2.0667347921062652E-2</v>
          </cell>
          <cell r="H26">
            <v>2.688317275421187E-2</v>
          </cell>
          <cell r="I26">
            <v>0.18003477354484226</v>
          </cell>
          <cell r="J26">
            <v>1.4232091663511096E-2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1.0935675956999832E-4</v>
          </cell>
          <cell r="G27">
            <v>2.064098650789805E-2</v>
          </cell>
          <cell r="H27">
            <v>2.6883172754211909E-2</v>
          </cell>
          <cell r="I27">
            <v>0.1800347735448424</v>
          </cell>
          <cell r="J27">
            <v>1.4232091663511096E-2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1.3314616098478464E-4</v>
          </cell>
          <cell r="G28">
            <v>2.4603985620305163E-2</v>
          </cell>
          <cell r="H28">
            <v>3.0900198568067614E-2</v>
          </cell>
          <cell r="I28">
            <v>0.19358577800521751</v>
          </cell>
          <cell r="J28">
            <v>1.4375850165164112E-2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1.3314616098478464E-4</v>
          </cell>
          <cell r="G29">
            <v>2.4603985620305163E-2</v>
          </cell>
          <cell r="H29">
            <v>3.0900198568067614E-2</v>
          </cell>
          <cell r="I29">
            <v>0.19358577800521751</v>
          </cell>
          <cell r="J29">
            <v>1.4375850165164112E-2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1.60810238548902E-3</v>
          </cell>
          <cell r="F30">
            <v>2.40411415874985E-5</v>
          </cell>
          <cell r="G30">
            <v>3.78801768045975E-3</v>
          </cell>
          <cell r="H30">
            <v>6.1935690339050102E-3</v>
          </cell>
          <cell r="I30">
            <v>9.9942280456705493E-6</v>
          </cell>
          <cell r="J30">
            <v>5.7316193922039202E-6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1.60810238548902E-3</v>
          </cell>
          <cell r="F31">
            <v>1.6291769040175914E-3</v>
          </cell>
          <cell r="G31">
            <v>5.4062953363794497E-3</v>
          </cell>
          <cell r="H31">
            <v>1.1583800418512646E-2</v>
          </cell>
          <cell r="I31">
            <v>6.0995072845391712E-2</v>
          </cell>
          <cell r="J31">
            <v>2.9088328502632002E-3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1.9687584881518443E-2</v>
          </cell>
          <cell r="J32">
            <v>2.7202718536079883E-2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1.9886449375271151E-2</v>
          </cell>
          <cell r="J33">
            <v>2.7477493470787744E-2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5.3971149392738702E-7</v>
          </cell>
          <cell r="I34">
            <v>2.4208912226359501E-3</v>
          </cell>
          <cell r="J34">
            <v>7.6162408096793995E-5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5.3971149392738702E-7</v>
          </cell>
          <cell r="I35">
            <v>2.4230732302917301E-3</v>
          </cell>
          <cell r="J35">
            <v>2.4992356383885298E-3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1.1127001584567532E-3</v>
          </cell>
          <cell r="F36">
            <v>1.1119459380973707E-3</v>
          </cell>
          <cell r="G36">
            <v>1.1224153121374939E-3</v>
          </cell>
          <cell r="H36">
            <v>1.9458386576448221E-3</v>
          </cell>
          <cell r="I36">
            <v>3.3319132537713882E-3</v>
          </cell>
          <cell r="J36">
            <v>2.3809298731803695E-3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1.1127001584567519E-3</v>
          </cell>
          <cell r="F37">
            <v>1.11194593809737E-3</v>
          </cell>
          <cell r="G37">
            <v>1.1224153121374932E-3</v>
          </cell>
          <cell r="H37">
            <v>1.9458386576448204E-3</v>
          </cell>
          <cell r="I37">
            <v>3.331913253771386E-3</v>
          </cell>
          <cell r="J37">
            <v>2.3809298731803661E-3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1.2308080743193932E-3</v>
          </cell>
          <cell r="F38">
            <v>1.2299740085780341E-3</v>
          </cell>
          <cell r="G38">
            <v>1.2415517207673807E-3</v>
          </cell>
          <cell r="H38">
            <v>2.152146611067259E-3</v>
          </cell>
          <cell r="I38">
            <v>3.6849577120549649E-3</v>
          </cell>
          <cell r="J38">
            <v>2.6332998577265512E-3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1.2308080743193932E-3</v>
          </cell>
          <cell r="F39">
            <v>1.2299740085780341E-3</v>
          </cell>
          <cell r="G39">
            <v>1.2415517207673807E-3</v>
          </cell>
          <cell r="H39">
            <v>2.152146611067259E-3</v>
          </cell>
          <cell r="I39">
            <v>3.6849577120549649E-3</v>
          </cell>
          <cell r="J39">
            <v>2.6332998577265512E-3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4.5417382258186503E-4</v>
          </cell>
          <cell r="F40">
            <v>1.1056981516884801E-6</v>
          </cell>
          <cell r="G40">
            <v>4.1376438403055796E-6</v>
          </cell>
          <cell r="H40">
            <v>4.8050377775667001E-4</v>
          </cell>
          <cell r="I40">
            <v>2.0845003717191E-4</v>
          </cell>
          <cell r="J40">
            <v>6.8534891775336605E-4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4.5627079959682082E-4</v>
          </cell>
          <cell r="F41">
            <v>4.5721700050024714E-4</v>
          </cell>
          <cell r="G41">
            <v>4.6106428550694747E-4</v>
          </cell>
          <cell r="H41">
            <v>8.174248895540839E-4</v>
          </cell>
          <cell r="I41">
            <v>1.371722648549567E-3</v>
          </cell>
          <cell r="J41">
            <v>9.7898708366820123E-4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3.248214365729317</v>
          </cell>
          <cell r="J42">
            <v>4.444127651700116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833.90467042335115</v>
          </cell>
          <cell r="J43">
            <v>1140.928026121265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-833.90467042335001</v>
          </cell>
          <cell r="J44">
            <v>-1140.92802612127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900.58779296570299</v>
          </cell>
          <cell r="J45">
            <v>1208.00220351095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9.7046098379924945</v>
          </cell>
          <cell r="J46">
            <v>13.01726512404038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0.121176128277051</v>
          </cell>
          <cell r="J47">
            <v>4.4614536646876403E-2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0.121176128277051</v>
          </cell>
          <cell r="J48">
            <v>0.16579063438546351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5.4453273125236096E-2</v>
          </cell>
          <cell r="G49">
            <v>7.0514564675636326E-2</v>
          </cell>
          <cell r="H49">
            <v>0.11352504515666509</v>
          </cell>
          <cell r="I49">
            <v>0.25171496935670568</v>
          </cell>
          <cell r="J49">
            <v>0.45636415988703893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2.0319269489828606</v>
          </cell>
          <cell r="F50">
            <v>3.8269940468093355</v>
          </cell>
          <cell r="G50">
            <v>4.1129948719483638</v>
          </cell>
          <cell r="H50">
            <v>4.1327546206450929</v>
          </cell>
          <cell r="I50">
            <v>3.6022245691549104</v>
          </cell>
          <cell r="J50">
            <v>3.2371613245530955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1.7875864925645486</v>
          </cell>
          <cell r="F51">
            <v>3.539186557496409</v>
          </cell>
          <cell r="G51">
            <v>3.5702403673710186</v>
          </cell>
          <cell r="H51">
            <v>3.3276977015305218</v>
          </cell>
          <cell r="I51">
            <v>2.5507823732045183</v>
          </cell>
          <cell r="J51">
            <v>1.998395068559224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4.5204892972812631</v>
          </cell>
          <cell r="F52">
            <v>1.8953434839814671</v>
          </cell>
          <cell r="G52">
            <v>1.8953437676529219</v>
          </cell>
          <cell r="H52">
            <v>1.8953441844856389</v>
          </cell>
          <cell r="I52">
            <v>1.8953456156006181</v>
          </cell>
          <cell r="J52">
            <v>1.8953503012384547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0.35008198183617795</v>
          </cell>
          <cell r="G53">
            <v>0.38254496240097208</v>
          </cell>
          <cell r="H53">
            <v>0.44347498671629848</v>
          </cell>
          <cell r="I53">
            <v>1.0015398401301512</v>
          </cell>
          <cell r="J53">
            <v>1.3459995533327447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9.2187310767593615</v>
          </cell>
          <cell r="F54">
            <v>10.68450508325868</v>
          </cell>
          <cell r="G54">
            <v>11.063963711329629</v>
          </cell>
          <cell r="H54">
            <v>10.892552911044852</v>
          </cell>
          <cell r="I54">
            <v>10.146083214500679</v>
          </cell>
          <cell r="J54">
            <v>9.6734442354030268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0.62767246661406795</v>
          </cell>
          <cell r="F55">
            <v>3.2237040040369397E-2</v>
          </cell>
          <cell r="G55">
            <v>3.0255531531483701E-3</v>
          </cell>
          <cell r="H55">
            <v>7.9119439666143505E-3</v>
          </cell>
          <cell r="I55">
            <v>4.4054094994370102E-2</v>
          </cell>
          <cell r="J55">
            <v>4.16328274383857E-2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0.62767246661406795</v>
          </cell>
          <cell r="F56">
            <v>0.65990950665443804</v>
          </cell>
          <cell r="G56">
            <v>0.66293505980758605</v>
          </cell>
          <cell r="H56">
            <v>0.67084700377420003</v>
          </cell>
          <cell r="I56">
            <v>0.72536216347501103</v>
          </cell>
          <cell r="J56">
            <v>0.76699499091339696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5.7137768134979949E-3</v>
          </cell>
          <cell r="F57">
            <v>1.6360128344844563E-4</v>
          </cell>
          <cell r="G57">
            <v>2.861752541725107E-3</v>
          </cell>
          <cell r="H57">
            <v>1.3041816181674228E-3</v>
          </cell>
          <cell r="I57">
            <v>6.3189667003491976E-3</v>
          </cell>
          <cell r="J57">
            <v>1.362572360272838E-2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5.7137768134980123E-3</v>
          </cell>
          <cell r="F58">
            <v>1.6349228858938636E-4</v>
          </cell>
          <cell r="G58">
            <v>2.858774651463173E-3</v>
          </cell>
          <cell r="H58">
            <v>1.3041816181674228E-3</v>
          </cell>
          <cell r="I58">
            <v>6.3189667003492201E-3</v>
          </cell>
          <cell r="J58">
            <v>1.3625723602728387E-2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7.6183690847030456E-3</v>
          </cell>
          <cell r="F59">
            <v>2.1526484658713631E-4</v>
          </cell>
          <cell r="G59">
            <v>3.6925839248092857E-3</v>
          </cell>
          <cell r="H59">
            <v>1.6302270227116498E-3</v>
          </cell>
          <cell r="I59">
            <v>7.4340784709872347E-3</v>
          </cell>
          <cell r="J59">
            <v>1.5139692891924688E-2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7.6183690847030456E-3</v>
          </cell>
          <cell r="F60">
            <v>2.1526484658713631E-4</v>
          </cell>
          <cell r="G60">
            <v>3.6925839248092857E-3</v>
          </cell>
          <cell r="H60">
            <v>1.6302270227116498E-3</v>
          </cell>
          <cell r="I60">
            <v>7.4340784709872347E-3</v>
          </cell>
          <cell r="J60">
            <v>1.5139692891924688E-2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2.0140653623755699E-3</v>
          </cell>
          <cell r="F61">
            <v>2.6131509391395199E-5</v>
          </cell>
          <cell r="G61">
            <v>6.06592120418514E-5</v>
          </cell>
          <cell r="H61">
            <v>2.1094744622130999E-5</v>
          </cell>
          <cell r="I61">
            <v>8.6349915862302904E-5</v>
          </cell>
          <cell r="J61">
            <v>2.9126052367984402E-3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2.0140653623755699E-3</v>
          </cell>
          <cell r="F62">
            <v>2.0366252457445101E-3</v>
          </cell>
          <cell r="G62">
            <v>2.086412576755358E-3</v>
          </cell>
          <cell r="H62">
            <v>2.0817916593707277E-3</v>
          </cell>
          <cell r="I62">
            <v>3.7055336536574485E-3</v>
          </cell>
          <cell r="J62">
            <v>4.4953950050617957E-3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1.2093161517313753E-3</v>
          </cell>
          <cell r="I63">
            <v>1.8467996631970438E-3</v>
          </cell>
          <cell r="J63">
            <v>5.2863959540016387E-4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4.4796657516478456E-4</v>
          </cell>
          <cell r="I64">
            <v>7.1359685099260531E-4</v>
          </cell>
          <cell r="J64">
            <v>2.1270514842935503E-4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2.1462543999676361E-3</v>
          </cell>
          <cell r="I65">
            <v>3.3643949015592124E-3</v>
          </cell>
          <cell r="J65">
            <v>8.9723980725446865E-4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3.9705588008759298E-5</v>
          </cell>
          <cell r="I66">
            <v>1.5036785860406501E-6</v>
          </cell>
          <cell r="J66">
            <v>4.8123523828013797E-6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3.9705588008759298E-5</v>
          </cell>
          <cell r="I67">
            <v>6.3334149389522359E-5</v>
          </cell>
          <cell r="J67">
            <v>2.0571224264882188E-5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3.5600014081139504</v>
          </cell>
          <cell r="F68">
            <v>3.4647178221811759</v>
          </cell>
          <cell r="G68">
            <v>7.3624792538051018E-3</v>
          </cell>
          <cell r="H68">
            <v>4.7081843614511847E-4</v>
          </cell>
          <cell r="I68">
            <v>7.7496102894718179E-4</v>
          </cell>
          <cell r="J68">
            <v>2.1194624581086715E-4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330.01213053216298</v>
          </cell>
          <cell r="F69">
            <v>321.17934211619502</v>
          </cell>
          <cell r="G69">
            <v>0.68250182682773297</v>
          </cell>
          <cell r="H69">
            <v>4.3644869030652497E-2</v>
          </cell>
          <cell r="I69">
            <v>7.1838887383403799E-2</v>
          </cell>
          <cell r="J69">
            <v>1.9647416986667401E-2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3.5600014081139504</v>
          </cell>
          <cell r="F70">
            <v>3.4647178221811759</v>
          </cell>
          <cell r="G70">
            <v>7.3624792538051018E-3</v>
          </cell>
          <cell r="H70">
            <v>4.7081843614511847E-4</v>
          </cell>
          <cell r="I70">
            <v>7.7496102894718179E-4</v>
          </cell>
          <cell r="J70">
            <v>2.1194624581086715E-4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3.4976759342897959E-6</v>
          </cell>
          <cell r="F71">
            <v>4.6376991012299166E-6</v>
          </cell>
          <cell r="G71">
            <v>4.7815868995472173E-6</v>
          </cell>
          <cell r="H71">
            <v>1.0021577441830377E-3</v>
          </cell>
          <cell r="I71">
            <v>2.0335444733773468E-3</v>
          </cell>
          <cell r="J71">
            <v>6.2741181707881555E-4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3.4976759342898048E-6</v>
          </cell>
          <cell r="F72">
            <v>4.6346093616554926E-6</v>
          </cell>
          <cell r="G72">
            <v>4.7766112628151241E-6</v>
          </cell>
          <cell r="H72">
            <v>1.0021577441830377E-3</v>
          </cell>
          <cell r="I72">
            <v>2.0335444733773534E-3</v>
          </cell>
          <cell r="J72">
            <v>6.274118170788162E-4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2.7907268514487008E-6</v>
          </cell>
          <cell r="F73">
            <v>3.3669019906210383E-6</v>
          </cell>
          <cell r="G73">
            <v>3.5417706341579624E-6</v>
          </cell>
          <cell r="H73">
            <v>1.2526971802375338E-3</v>
          </cell>
          <cell r="I73">
            <v>2.3924052627791732E-3</v>
          </cell>
          <cell r="J73">
            <v>6.9712424119556659E-4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2.7907268514487008E-6</v>
          </cell>
          <cell r="F74">
            <v>3.3669019906210383E-6</v>
          </cell>
          <cell r="G74">
            <v>3.5417706341579624E-6</v>
          </cell>
          <cell r="H74">
            <v>1.2526971802375338E-3</v>
          </cell>
          <cell r="I74">
            <v>2.3924052627791732E-3</v>
          </cell>
          <cell r="J74">
            <v>6.9712424119556659E-4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1.9592012897178702E-3</v>
          </cell>
          <cell r="F75">
            <v>4.5986885981758197E-5</v>
          </cell>
          <cell r="G75">
            <v>6.9983261230395304E-5</v>
          </cell>
          <cell r="H75">
            <v>5.5511757154616603E-5</v>
          </cell>
          <cell r="I75">
            <v>1.6279094014301301E-4</v>
          </cell>
          <cell r="J75">
            <v>3.2306172690624199E-4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1.9592012897178702E-3</v>
          </cell>
          <cell r="F76">
            <v>1.9996260836433904E-3</v>
          </cell>
          <cell r="G76">
            <v>2.0551217805362637E-3</v>
          </cell>
          <cell r="H76">
            <v>2.0874190018807079E-3</v>
          </cell>
          <cell r="I76">
            <v>2.7680691185240562E-3</v>
          </cell>
          <cell r="J76">
            <v>1.518520472409725E-3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0.72609951860916411</v>
          </cell>
          <cell r="J77">
            <v>151.01176744764743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-0.726099518609164</v>
          </cell>
          <cell r="J78">
            <v>-151.011767447647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7.8835811148695971E-3</v>
          </cell>
          <cell r="J79">
            <v>1.6546432404216704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0.85672604725314705</v>
          </cell>
          <cell r="J80">
            <v>171.222998213963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1.5190178142786294E-2</v>
          </cell>
          <cell r="J81">
            <v>3.0358687626589114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6.8686676465747E-4</v>
          </cell>
          <cell r="J82">
            <v>0.15025941226127035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6.8686676465747E-4</v>
          </cell>
          <cell r="J83">
            <v>0.14957269005453699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6.8686676465747E-4</v>
          </cell>
          <cell r="J84">
            <v>0.1502594122612709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0.54334401795295595</v>
          </cell>
          <cell r="J85">
            <v>0.71175510370353334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930.20767304142237</v>
          </cell>
          <cell r="J86">
            <v>1088.616250464486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-930.20767304142203</v>
          </cell>
          <cell r="J87">
            <v>-1088.6162504644899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5.098017382333194</v>
          </cell>
          <cell r="J88">
            <v>6.306150218813305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1045.1771607206999</v>
          </cell>
          <cell r="J89">
            <v>1223.1643263645899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11.262684921559272</v>
          </cell>
          <cell r="J90">
            <v>13.180650068583951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2.9685785970992799E-2</v>
          </cell>
          <cell r="J91">
            <v>9.2013289434989091E-3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2.9685785970992799E-2</v>
          </cell>
          <cell r="J92">
            <v>3.8887081980247269E-2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1.4147641421533999E-2</v>
          </cell>
          <cell r="I93">
            <v>4.2056317989546801E-2</v>
          </cell>
          <cell r="J93">
            <v>2.79608223604371E-2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1.1799734972853844E-4</v>
          </cell>
          <cell r="I94">
            <v>3.4778487075043699E-4</v>
          </cell>
          <cell r="J94">
            <v>2.2309166776944466E-4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1.0535477654333789E-4</v>
          </cell>
          <cell r="I95">
            <v>3.2809893467022373E-4</v>
          </cell>
          <cell r="J95">
            <v>2.2309166776944466E-4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2.508447060555664E-4</v>
          </cell>
          <cell r="I96">
            <v>7.456793969777809E-4</v>
          </cell>
          <cell r="J96">
            <v>4.9575926170987721E-4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9.30648092931974E-6</v>
          </cell>
          <cell r="I97">
            <v>1.2979815289195601E-7</v>
          </cell>
          <cell r="J97">
            <v>1.56348814045777E-6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9.30648092931974E-6</v>
          </cell>
          <cell r="I98">
            <v>2.9143620088125265E-5</v>
          </cell>
          <cell r="J98">
            <v>1.9790491532789387E-5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310.972189277175</v>
          </cell>
          <cell r="F99">
            <v>94.527029938063507</v>
          </cell>
          <cell r="G99">
            <v>130.72263024061701</v>
          </cell>
          <cell r="H99">
            <v>32.993475464169201</v>
          </cell>
          <cell r="I99">
            <v>27.894945252287702</v>
          </cell>
          <cell r="J99">
            <v>3.0968401451683499E-2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5.7059348525185731</v>
          </cell>
          <cell r="F100">
            <v>1.670784176582736</v>
          </cell>
          <cell r="G100">
            <v>2.7400757323006748</v>
          </cell>
          <cell r="H100">
            <v>0.58357491875627698</v>
          </cell>
          <cell r="I100">
            <v>0.49742087461655182</v>
          </cell>
          <cell r="J100">
            <v>3.1862392604486991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5.5136912992406852</v>
          </cell>
          <cell r="F101">
            <v>1.6760111691146011</v>
          </cell>
          <cell r="G101">
            <v>2.3177771319258373</v>
          </cell>
          <cell r="H101">
            <v>0.58499069971931206</v>
          </cell>
          <cell r="I101">
            <v>0.49459122787744231</v>
          </cell>
          <cell r="J101">
            <v>5.4908513212204751E-4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0.21047184452594897</v>
          </cell>
          <cell r="F102">
            <v>1.1052732607179909E-4</v>
          </cell>
          <cell r="G102">
            <v>0.43060966975107673</v>
          </cell>
          <cell r="H102">
            <v>2.8459380011365104E-4</v>
          </cell>
          <cell r="I102">
            <v>1.3321067083483136E-3</v>
          </cell>
          <cell r="J102">
            <v>3.1866967625570561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4.3710463832377199E-4</v>
          </cell>
          <cell r="H103">
            <v>1.6454838659916778E-4</v>
          </cell>
          <cell r="I103">
            <v>3.0872337835098009E-3</v>
          </cell>
          <cell r="J103">
            <v>9.1728587648764806E-3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1.28973179802196E-6</v>
          </cell>
          <cell r="F104">
            <v>2.2453804158782399E-7</v>
          </cell>
          <cell r="G104">
            <v>2.7792675454646699E-7</v>
          </cell>
          <cell r="H104">
            <v>3.4681590996176098E-7</v>
          </cell>
          <cell r="I104">
            <v>7.9903480649251805E-7</v>
          </cell>
          <cell r="J104">
            <v>1.34111733125052E-6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1.0275132842727781</v>
          </cell>
          <cell r="F105">
            <v>1.0275135088108196</v>
          </cell>
          <cell r="G105">
            <v>1.0275137867375743</v>
          </cell>
          <cell r="H105">
            <v>1.0275141335534841</v>
          </cell>
          <cell r="I105">
            <v>1.02751554046011</v>
          </cell>
          <cell r="J105">
            <v>0.72468156835122111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689.039946793073</v>
          </cell>
          <cell r="F106">
            <v>646.67467885492601</v>
          </cell>
          <cell r="G106">
            <v>594.07697944465804</v>
          </cell>
          <cell r="H106">
            <v>516.01301907925904</v>
          </cell>
          <cell r="I106">
            <v>236.35105399359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9.1931095885703655</v>
          </cell>
          <cell r="F107">
            <v>8.6278759577523019</v>
          </cell>
          <cell r="G107">
            <v>7.92635927505445</v>
          </cell>
          <cell r="H107">
            <v>7.1322987852129689</v>
          </cell>
          <cell r="I107">
            <v>3.4013687118961982</v>
          </cell>
          <cell r="J107">
            <v>0.24799459115157879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9.3492530094039807</v>
          </cell>
          <cell r="F108">
            <v>8.7744189803924737</v>
          </cell>
          <cell r="G108">
            <v>8.0607459897511244</v>
          </cell>
          <cell r="H108">
            <v>7.0015335017538565</v>
          </cell>
          <cell r="I108">
            <v>3.2069342468601056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2.4116502554356864E-4</v>
          </cell>
          <cell r="H109">
            <v>0.25190709977291048</v>
          </cell>
          <cell r="I109">
            <v>0.25220734189695754</v>
          </cell>
          <cell r="J109">
            <v>0.25220687813900683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1.7328984839474264</v>
          </cell>
          <cell r="F110">
            <v>1.4242219804710814</v>
          </cell>
          <cell r="G110">
            <v>2.3066541896239774</v>
          </cell>
          <cell r="H110">
            <v>0.46113918555835975</v>
          </cell>
          <cell r="I110">
            <v>7.2973711479103767E-2</v>
          </cell>
          <cell r="J110">
            <v>9.3155280643748161E-5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114.383406058463</v>
          </cell>
          <cell r="F111">
            <v>94.008600399095201</v>
          </cell>
          <cell r="G111">
            <v>152.255290919983</v>
          </cell>
          <cell r="H111">
            <v>30.4384077889186</v>
          </cell>
          <cell r="I111">
            <v>4.8167747557223004</v>
          </cell>
          <cell r="J111">
            <v>6.1488993100689698E-3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2.0280745755046574</v>
          </cell>
          <cell r="F112">
            <v>1.6668191560123267</v>
          </cell>
          <cell r="G112">
            <v>2.6995618957443832</v>
          </cell>
          <cell r="H112">
            <v>0.53968808136380497</v>
          </cell>
          <cell r="I112">
            <v>8.5403807725572711E-2</v>
          </cell>
          <cell r="J112">
            <v>1.0902303741257029E-4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7.0757008239796902E-6</v>
          </cell>
          <cell r="F113">
            <v>6.3514313930738203E-6</v>
          </cell>
          <cell r="G113">
            <v>8.6177156939711001E-6</v>
          </cell>
          <cell r="H113">
            <v>1.2711225880139701E-5</v>
          </cell>
          <cell r="I113">
            <v>5.0728017963894701E-6</v>
          </cell>
          <cell r="J113">
            <v>3.1676066308138099E-6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0.292834057652819</v>
          </cell>
          <cell r="F114">
            <v>0.29263750121520105</v>
          </cell>
          <cell r="G114">
            <v>0.29260125059723302</v>
          </cell>
          <cell r="H114">
            <v>5.8545345355581202E-2</v>
          </cell>
          <cell r="I114">
            <v>1.224223281423935E-2</v>
          </cell>
          <cell r="J114">
            <v>8.2429258808018081E-4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15.013806421271898</v>
          </cell>
          <cell r="F115">
            <v>9.4122008413657259</v>
          </cell>
          <cell r="G115">
            <v>6.706050879018103</v>
          </cell>
          <cell r="H115">
            <v>2.8475648956522943</v>
          </cell>
          <cell r="I115">
            <v>4.582046607159139</v>
          </cell>
          <cell r="J115">
            <v>6.0280340343802905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15.013806421271898</v>
          </cell>
          <cell r="F116">
            <v>9.4122008413657259</v>
          </cell>
          <cell r="G116">
            <v>6.706050879018103</v>
          </cell>
          <cell r="H116">
            <v>2.8475648956522943</v>
          </cell>
          <cell r="I116">
            <v>4.582046607159139</v>
          </cell>
          <cell r="J116">
            <v>6.0280340343802905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1.0958075077329901E-6</v>
          </cell>
          <cell r="F117">
            <v>9.4670887866703304E-7</v>
          </cell>
          <cell r="G117">
            <v>1.40232638599966E-6</v>
          </cell>
          <cell r="H117">
            <v>2.1544892928629398E-6</v>
          </cell>
          <cell r="I117">
            <v>5.5684128480040897E-3</v>
          </cell>
          <cell r="J117">
            <v>5.5484189622115104E-3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1.1896386434894211</v>
          </cell>
          <cell r="F118">
            <v>1.189635248199806</v>
          </cell>
          <cell r="G118">
            <v>1.189634478159324</v>
          </cell>
          <cell r="H118">
            <v>1.1896348438639011</v>
          </cell>
          <cell r="I118">
            <v>1.1896370012494251</v>
          </cell>
          <cell r="J118">
            <v>1.1999979547381006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1.4050492639953429</v>
          </cell>
          <cell r="F119">
            <v>1.2995362067683571</v>
          </cell>
          <cell r="G119">
            <v>1.3189399170356133</v>
          </cell>
          <cell r="H119">
            <v>1.2901771759129983</v>
          </cell>
          <cell r="I119">
            <v>0.73199547090427075</v>
          </cell>
          <cell r="J119">
            <v>0.50243782259969516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14.159824448168072</v>
          </cell>
          <cell r="F120">
            <v>13.051656197692347</v>
          </cell>
          <cell r="G120">
            <v>13.178288843667628</v>
          </cell>
          <cell r="H120">
            <v>12.779642473567829</v>
          </cell>
          <cell r="I120">
            <v>6.8680716289440218</v>
          </cell>
          <cell r="J120">
            <v>4.4515991082332986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2783.9897142833802</v>
          </cell>
          <cell r="F121">
            <v>2574.9242575980802</v>
          </cell>
          <cell r="G121">
            <v>2613.3711157882099</v>
          </cell>
          <cell r="H121">
            <v>2556.3801066528799</v>
          </cell>
          <cell r="I121">
            <v>1450.3889038770801</v>
          </cell>
          <cell r="J121">
            <v>995.53927825061896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29.999889162536391</v>
          </cell>
          <cell r="F122">
            <v>27.747028637910383</v>
          </cell>
          <cell r="G122">
            <v>28.161326678752289</v>
          </cell>
          <cell r="H122">
            <v>27.547199425138778</v>
          </cell>
          <cell r="I122">
            <v>15.629190774537529</v>
          </cell>
          <cell r="J122">
            <v>10.727793946666161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6.4445813213977705E-8</v>
          </cell>
          <cell r="G123">
            <v>1.11661371409065E-7</v>
          </cell>
          <cell r="H123">
            <v>1.47747840543863E-7</v>
          </cell>
          <cell r="I123">
            <v>1.23728332652254E-2</v>
          </cell>
          <cell r="J123">
            <v>2.6967391633698601E-2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7.6766407969370204E-2</v>
          </cell>
          <cell r="F124">
            <v>7.2061593724288345E-2</v>
          </cell>
          <cell r="G124">
            <v>7.2061162678406301E-2</v>
          </cell>
          <cell r="H124">
            <v>7.048977897609203E-2</v>
          </cell>
          <cell r="I124">
            <v>6.2843787099622947E-2</v>
          </cell>
          <cell r="J124">
            <v>6.1568467911444401E-2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3.6714650418381201</v>
          </cell>
          <cell r="F125">
            <v>0.58385428997605904</v>
          </cell>
          <cell r="G125">
            <v>2.0886782086436799</v>
          </cell>
          <cell r="H125">
            <v>1.8124830178982101</v>
          </cell>
          <cell r="I125">
            <v>10.386633530873</v>
          </cell>
          <cell r="J125">
            <v>21.0534295218824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1.4063891369163724E-2</v>
          </cell>
          <cell r="F126">
            <v>2.7844520712067881E-3</v>
          </cell>
          <cell r="G126">
            <v>9.6160435151209697E-3</v>
          </cell>
          <cell r="H126">
            <v>8.8589484825728603E-3</v>
          </cell>
          <cell r="I126">
            <v>5.2140454610596187E-2</v>
          </cell>
          <cell r="J126">
            <v>0.10789850657958887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3.3857516259097907E-2</v>
          </cell>
          <cell r="F127">
            <v>6.635540808844119E-3</v>
          </cell>
          <cell r="G127">
            <v>2.256463121140824E-2</v>
          </cell>
          <cell r="H127">
            <v>2.0249025103023694E-2</v>
          </cell>
          <cell r="I127">
            <v>0.117087336669409</v>
          </cell>
          <cell r="J127">
            <v>0.23440020394876235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6.5096897904931297E-2</v>
          </cell>
          <cell r="F128">
            <v>1.035202641801523E-2</v>
          </cell>
          <cell r="G128">
            <v>3.7033301571696577E-2</v>
          </cell>
          <cell r="H128">
            <v>3.213622372159948E-2</v>
          </cell>
          <cell r="I128">
            <v>0.18416016898711016</v>
          </cell>
          <cell r="J128">
            <v>0.37328775748018517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1.5770405092836401E-7</v>
          </cell>
          <cell r="G129">
            <v>3.5172625865071799E-5</v>
          </cell>
          <cell r="H129">
            <v>1.12739824239429E-7</v>
          </cell>
          <cell r="I129">
            <v>1.17056777457092E-4</v>
          </cell>
          <cell r="J129">
            <v>5.9998023706450696E-3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4.141095196605331E-3</v>
          </cell>
          <cell r="F130">
            <v>8.4079889858874836E-4</v>
          </cell>
          <cell r="G130">
            <v>8.7037385345868428E-4</v>
          </cell>
          <cell r="H130">
            <v>7.8745099521991763E-4</v>
          </cell>
          <cell r="I130">
            <v>4.6347858431219358E-3</v>
          </cell>
          <cell r="J130">
            <v>9.5911801919857619E-3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9.8473955341660474E-4</v>
          </cell>
          <cell r="I131">
            <v>1.5075102286143955E-3</v>
          </cell>
          <cell r="J131">
            <v>3.7378451666448528E-4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2.619504230763384E-3</v>
          </cell>
          <cell r="I132">
            <v>4.010125731289527E-3</v>
          </cell>
          <cell r="J132">
            <v>9.9430364038828687E-4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4.0476095410000319E-3</v>
          </cell>
          <cell r="I133">
            <v>6.0401454356840958E-3</v>
          </cell>
          <cell r="J133">
            <v>1.4075482385287851E-3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7.3128369577683203E-5</v>
          </cell>
          <cell r="I134">
            <v>2.56894613764546E-5</v>
          </cell>
          <cell r="J134">
            <v>1.9139656276763301E-6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7.3128369577683203E-5</v>
          </cell>
          <cell r="I135">
            <v>1.1209076460518477E-4</v>
          </cell>
          <cell r="J135">
            <v>3.5937645549686269E-5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28.948622001437588</v>
          </cell>
          <cell r="F136">
            <v>21.439330660341209</v>
          </cell>
          <cell r="G136">
            <v>26.962628864756514</v>
          </cell>
          <cell r="H136">
            <v>13.460597260150985</v>
          </cell>
          <cell r="I136">
            <v>7.9493896429699742</v>
          </cell>
          <cell r="J136">
            <v>6.0251108579875829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28.948622001437588</v>
          </cell>
          <cell r="F137">
            <v>21.439330660341209</v>
          </cell>
          <cell r="G137">
            <v>26.962628864756514</v>
          </cell>
          <cell r="H137">
            <v>13.460597260150985</v>
          </cell>
          <cell r="I137">
            <v>7.9493896429699742</v>
          </cell>
          <cell r="J137">
            <v>6.0251108579875829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1.1444980201613001E-6</v>
          </cell>
          <cell r="F138">
            <v>9.6459305359021695E-7</v>
          </cell>
          <cell r="G138">
            <v>1.07892996163436E-6</v>
          </cell>
          <cell r="H138">
            <v>1.04800780153518E-6</v>
          </cell>
          <cell r="I138">
            <v>1.2689433045456599E-6</v>
          </cell>
          <cell r="J138">
            <v>1.84139962453357E-6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1.6999975201754685</v>
          </cell>
          <cell r="F139">
            <v>1.6999952206742612</v>
          </cell>
          <cell r="G139">
            <v>1.6999944009604986</v>
          </cell>
          <cell r="H139">
            <v>1.6999943221101677</v>
          </cell>
          <cell r="I139">
            <v>1.1999996538662927</v>
          </cell>
          <cell r="J139">
            <v>1.1999997081310321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314.77296078459085</v>
          </cell>
          <cell r="J140">
            <v>715.14051042960193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-314.77296078459102</v>
          </cell>
          <cell r="J141">
            <v>-715.14051042960205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1.2541970395043429</v>
          </cell>
          <cell r="J142">
            <v>2.0112520508680869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0.24761844008323958</v>
          </cell>
          <cell r="J143">
            <v>0.59289664829265509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411.99161654112498</v>
          </cell>
          <cell r="J144">
            <v>986.47115493414799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4.4395648334172941</v>
          </cell>
          <cell r="J145">
            <v>10.630077100583499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2.3210795301323101E-2</v>
          </cell>
          <cell r="J146">
            <v>2.95763384723262E-2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2.3210795301323101E-2</v>
          </cell>
          <cell r="J147">
            <v>5.2787108637478257E-2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6.1981957526327298E-2</v>
          </cell>
          <cell r="I148">
            <v>0.24873392964031099</v>
          </cell>
          <cell r="J148">
            <v>0.173797004856975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5.169559010706449E-4</v>
          </cell>
          <cell r="I149">
            <v>2.0569061131957629E-3</v>
          </cell>
          <cell r="J149">
            <v>1.3866782302418233E-3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4.6156776881307529E-4</v>
          </cell>
          <cell r="I150">
            <v>1.9404774652790223E-3</v>
          </cell>
          <cell r="J150">
            <v>1.3866782302418233E-3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1.0989708781263699E-3</v>
          </cell>
          <cell r="I151">
            <v>4.4101760574523233E-3</v>
          </cell>
          <cell r="J151">
            <v>3.0815071783151606E-3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4.10209057154259E-5</v>
          </cell>
          <cell r="I152">
            <v>4.62566379518964E-7</v>
          </cell>
          <cell r="J152">
            <v>7.8203686358891393E-6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4.10209057154259E-5</v>
          </cell>
          <cell r="I153">
            <v>1.7254141668539061E-4</v>
          </cell>
          <cell r="J153">
            <v>1.2327971257062407E-4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1.3687634779891115E-3</v>
          </cell>
          <cell r="G154">
            <v>1.7540990956022048E-3</v>
          </cell>
          <cell r="H154">
            <v>1.7995189663822658E-3</v>
          </cell>
          <cell r="I154">
            <v>1.8713270045636957E-3</v>
          </cell>
          <cell r="J154">
            <v>1.9214248164378073E-3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1.3687634779891115E-3</v>
          </cell>
          <cell r="G155">
            <v>1.7540990956022048E-3</v>
          </cell>
          <cell r="H155">
            <v>1.7995189663822658E-3</v>
          </cell>
          <cell r="I155">
            <v>1.8713270045636957E-3</v>
          </cell>
          <cell r="J155">
            <v>1.9214248164378073E-3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1.23684474305855E-4</v>
          </cell>
          <cell r="G156">
            <v>3.50284099563117E-5</v>
          </cell>
          <cell r="H156">
            <v>6.0844390520255596E-7</v>
          </cell>
          <cell r="I156">
            <v>1.17335719264019E-7</v>
          </cell>
          <cell r="J156">
            <v>7.7076155634895506E-8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1.23684474305855E-4</v>
          </cell>
          <cell r="G157">
            <v>1.5871288426216599E-4</v>
          </cell>
          <cell r="H157">
            <v>1.5932132816736901E-4</v>
          </cell>
          <cell r="I157">
            <v>1.59714295085448E-4</v>
          </cell>
          <cell r="J157">
            <v>1.5979137124108299E-4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0.11258823150436718</v>
          </cell>
          <cell r="F158">
            <v>0.11274332276740312</v>
          </cell>
          <cell r="G158">
            <v>0.10855956709161621</v>
          </cell>
          <cell r="H158">
            <v>0.11235387766465228</v>
          </cell>
          <cell r="I158">
            <v>0.10889070921331398</v>
          </cell>
          <cell r="J158">
            <v>0.10265234074529551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5.6294115752183593</v>
          </cell>
          <cell r="F159">
            <v>5.6371661383701595</v>
          </cell>
          <cell r="G159">
            <v>5.4279783545808087</v>
          </cell>
          <cell r="H159">
            <v>5.6176938832326133</v>
          </cell>
          <cell r="I159">
            <v>5.4445354606656959</v>
          </cell>
          <cell r="J159">
            <v>5.1326170372647741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9.6793711027611593</v>
          </cell>
          <cell r="F160">
            <v>9.6927045202033089</v>
          </cell>
          <cell r="G160">
            <v>9.3330210679620844</v>
          </cell>
          <cell r="H160">
            <v>9.6592233683696804</v>
          </cell>
          <cell r="I160">
            <v>9.3614898292246131</v>
          </cell>
          <cell r="J160">
            <v>8.8251683800741141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4.0971345585427803E-3</v>
          </cell>
          <cell r="F161">
            <v>2.92915932338639E-4</v>
          </cell>
          <cell r="G161">
            <v>5.5349784997867405E-7</v>
          </cell>
          <cell r="H161">
            <v>7.2850528873773496E-2</v>
          </cell>
          <cell r="I161">
            <v>1.4393276867454801E-2</v>
          </cell>
          <cell r="J161">
            <v>6.7446279725935102E-2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0.2126673552428254</v>
          </cell>
          <cell r="F162">
            <v>0.21295979166769016</v>
          </cell>
          <cell r="G162">
            <v>0.21295751425664708</v>
          </cell>
          <cell r="H162">
            <v>0.21222409646043836</v>
          </cell>
          <cell r="I162">
            <v>0.20568139069887376</v>
          </cell>
          <cell r="J162">
            <v>0.19389854005742091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0.85573211710571462</v>
          </cell>
          <cell r="J163">
            <v>0.72836477395651589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-0.85573211710571495</v>
          </cell>
          <cell r="J164">
            <v>-0.728364773956516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5.5234920300870774E-3</v>
          </cell>
          <cell r="J165">
            <v>4.701374347794861E-3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6.2559517966711241E-3</v>
          </cell>
          <cell r="J166">
            <v>5.1962558580890697E-3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0.988741689101446</v>
          </cell>
          <cell r="J167">
            <v>0.82837474085309803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1.7530881012436977E-2</v>
          </cell>
          <cell r="J168">
            <v>1.4687495405196793E-2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4.5900316310536302E-4</v>
          </cell>
          <cell r="J169">
            <v>3.81913596483475E-7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4.5900316310536302E-4</v>
          </cell>
          <cell r="J170">
            <v>4.5921285733273038E-4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3.2944551087180045</v>
          </cell>
          <cell r="G171">
            <v>6.8323999740680588</v>
          </cell>
          <cell r="H171">
            <v>8.7665970532283968</v>
          </cell>
          <cell r="I171">
            <v>11.781585705533002</v>
          </cell>
          <cell r="J171">
            <v>15.833481095993088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3.2944551087180045</v>
          </cell>
          <cell r="G172">
            <v>6.8323999740680588</v>
          </cell>
          <cell r="H172">
            <v>8.7665970532283968</v>
          </cell>
          <cell r="I172">
            <v>11.781585705533002</v>
          </cell>
          <cell r="J172">
            <v>15.833481095993088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3.2944551087180098</v>
          </cell>
          <cell r="G173">
            <v>6.8323999740680499</v>
          </cell>
          <cell r="H173">
            <v>8.7665970532284003</v>
          </cell>
          <cell r="I173">
            <v>11.781585705533001</v>
          </cell>
          <cell r="J173">
            <v>15.8334810959931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2.4202189558386699E-8</v>
          </cell>
          <cell r="G174">
            <v>1.00471594731252</v>
          </cell>
          <cell r="H174">
            <v>0.43177881532495899</v>
          </cell>
          <cell r="I174">
            <v>0.87407155759888899</v>
          </cell>
          <cell r="J174">
            <v>2.8852380983849799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1.1231012857701996</v>
          </cell>
          <cell r="G175">
            <v>2.1799449715147103</v>
          </cell>
          <cell r="H175">
            <v>2.5271539650803501</v>
          </cell>
          <cell r="I175">
            <v>3.3962872905900992</v>
          </cell>
          <cell r="J175">
            <v>4.5643305562435401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5.6100009590189739</v>
          </cell>
          <cell r="F176">
            <v>6.0767033084376498</v>
          </cell>
          <cell r="G176">
            <v>6.0769381011034733</v>
          </cell>
          <cell r="H176">
            <v>8.0840878206599154</v>
          </cell>
          <cell r="I176">
            <v>8.084095470925126</v>
          </cell>
          <cell r="J176">
            <v>8.0841378832741668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6.0987767762743887</v>
          </cell>
          <cell r="F177">
            <v>6.6044047671870842</v>
          </cell>
          <cell r="G177">
            <v>6.6020572985599788</v>
          </cell>
          <cell r="H177">
            <v>8.7768840450371624</v>
          </cell>
          <cell r="I177">
            <v>8.7653861994379572</v>
          </cell>
          <cell r="J177">
            <v>8.7539561031186768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0.84970034588159604</v>
          </cell>
          <cell r="F178">
            <v>8.9240136296543602E-8</v>
          </cell>
          <cell r="G178">
            <v>7.1426660580653002E-8</v>
          </cell>
          <cell r="H178">
            <v>6.0344198013892496E-8</v>
          </cell>
          <cell r="I178">
            <v>7.2352531326192499E-8</v>
          </cell>
          <cell r="J178">
            <v>9.1339990458891004E-8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0.84970034588159604</v>
          </cell>
          <cell r="F179">
            <v>0.84970043512173299</v>
          </cell>
          <cell r="G179">
            <v>0.84970050654839302</v>
          </cell>
          <cell r="H179">
            <v>0.84970056689259099</v>
          </cell>
          <cell r="I179">
            <v>0.84970072909409</v>
          </cell>
          <cell r="J179">
            <v>0.84970082043408102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3.8435792648111415E-4</v>
          </cell>
          <cell r="G180">
            <v>7.6433533971797391E-4</v>
          </cell>
          <cell r="H180">
            <v>7.8637671590374826E-4</v>
          </cell>
          <cell r="I180">
            <v>1.7949985834407962E-3</v>
          </cell>
          <cell r="J180">
            <v>1.8967730057028842E-3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3.8435792648111415E-4</v>
          </cell>
          <cell r="G181">
            <v>7.6433533971797391E-4</v>
          </cell>
          <cell r="H181">
            <v>7.8637671590374826E-4</v>
          </cell>
          <cell r="I181">
            <v>1.7949985834407962E-3</v>
          </cell>
          <cell r="J181">
            <v>1.8967730057028842E-3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3.3198196651531901E-5</v>
          </cell>
          <cell r="G182">
            <v>3.1116558400981201E-5</v>
          </cell>
          <cell r="H182">
            <v>6.4630367980199596E-7</v>
          </cell>
          <cell r="I182">
            <v>3.4946122838885098E-7</v>
          </cell>
          <cell r="J182">
            <v>1.9683014861459599E-7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3.3198196651531901E-5</v>
          </cell>
          <cell r="G183">
            <v>6.4314755052513102E-5</v>
          </cell>
          <cell r="H183">
            <v>6.4961058732315103E-5</v>
          </cell>
          <cell r="I183">
            <v>1.30116652127068E-4</v>
          </cell>
          <cell r="J183">
            <v>1.3031348227568199E-4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2.0729923521559924E-3</v>
          </cell>
          <cell r="G184">
            <v>2.1137078964323991E-3</v>
          </cell>
          <cell r="H184">
            <v>2.1647278650266692E-3</v>
          </cell>
          <cell r="I184">
            <v>2.2355206099924367E-3</v>
          </cell>
          <cell r="J184">
            <v>2.1364874853489176E-3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2.0729923521559924E-3</v>
          </cell>
          <cell r="G185">
            <v>2.1137078964323991E-3</v>
          </cell>
          <cell r="H185">
            <v>2.1647278650266692E-3</v>
          </cell>
          <cell r="I185">
            <v>2.2355206099924367E-3</v>
          </cell>
          <cell r="J185">
            <v>2.1364874853489176E-3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1.7898990464013199E-4</v>
          </cell>
          <cell r="G186">
            <v>1.85084775997263E-6</v>
          </cell>
          <cell r="H186">
            <v>3.4751827569210302E-7</v>
          </cell>
          <cell r="I186">
            <v>1.60456068349829E-7</v>
          </cell>
          <cell r="J186">
            <v>7.2704861273135105E-8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1.7898990464013199E-4</v>
          </cell>
          <cell r="G187">
            <v>1.8084075240010501E-4</v>
          </cell>
          <cell r="H187">
            <v>1.81188270675797E-4</v>
          </cell>
          <cell r="I187">
            <v>1.8161166063086599E-4</v>
          </cell>
          <cell r="J187">
            <v>1.8168436549213901E-4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0.65969117745589312</v>
          </cell>
          <cell r="F188">
            <v>1.8166450365539701</v>
          </cell>
          <cell r="G188">
            <v>3.3633455802306775</v>
          </cell>
          <cell r="H188">
            <v>5.5743592637864676</v>
          </cell>
          <cell r="I188">
            <v>8.0018485560042407</v>
          </cell>
          <cell r="J188">
            <v>7.7534565443818548E-4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0.17249406475321891</v>
          </cell>
          <cell r="F189">
            <v>0.521631782237019</v>
          </cell>
          <cell r="G189">
            <v>1.1324752633678887</v>
          </cell>
          <cell r="H189">
            <v>2.635151651971781</v>
          </cell>
          <cell r="I189">
            <v>3.782692044656546</v>
          </cell>
          <cell r="J189">
            <v>3.6652703664350541E-4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0.8732015728011171</v>
          </cell>
          <cell r="F190">
            <v>2.3100600625657561</v>
          </cell>
          <cell r="G190">
            <v>4.4875647870916335</v>
          </cell>
          <cell r="H190">
            <v>7.7846478759871252</v>
          </cell>
          <cell r="I190">
            <v>10.732753740140428</v>
          </cell>
          <cell r="J190">
            <v>1.0968489534698292E-3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1.76081122134179E-2</v>
          </cell>
          <cell r="G191">
            <v>2.2585700219763499E-2</v>
          </cell>
          <cell r="H191">
            <v>5.5561057378665901E-2</v>
          </cell>
          <cell r="I191">
            <v>1.7172514147047398E-2</v>
          </cell>
          <cell r="J191">
            <v>1.0625868215091201E-7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6.5211038328939902E-3</v>
          </cell>
          <cell r="F192">
            <v>1.9287055211929867E-2</v>
          </cell>
          <cell r="G192">
            <v>4.1872650821144275E-2</v>
          </cell>
          <cell r="H192">
            <v>9.7433323171938854E-2</v>
          </cell>
          <cell r="I192">
            <v>0.15273274847692719</v>
          </cell>
          <cell r="J192">
            <v>2.7313426173895816E-5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6.587410266436722E-4</v>
          </cell>
          <cell r="G193">
            <v>1.1484835121845398E-3</v>
          </cell>
          <cell r="H193">
            <v>1.228085910003898E-3</v>
          </cell>
          <cell r="I193">
            <v>5.6491907345100539E-2</v>
          </cell>
          <cell r="J193">
            <v>6.0099285014033823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6.587410266436722E-4</v>
          </cell>
          <cell r="G194">
            <v>1.1484835121845398E-3</v>
          </cell>
          <cell r="H194">
            <v>1.228085910003898E-3</v>
          </cell>
          <cell r="I194">
            <v>5.6491907345100539E-2</v>
          </cell>
          <cell r="J194">
            <v>6.0099285014033823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5.6732224995607897E-5</v>
          </cell>
          <cell r="G195">
            <v>4.01915558689183E-5</v>
          </cell>
          <cell r="H195">
            <v>9.9330443543488405E-7</v>
          </cell>
          <cell r="I195">
            <v>3.42666861238252E-3</v>
          </cell>
          <cell r="J195">
            <v>0.42324227444990697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5.6732224995607897E-5</v>
          </cell>
          <cell r="G196">
            <v>9.6923780864526204E-5</v>
          </cell>
          <cell r="H196">
            <v>9.7917085299961096E-5</v>
          </cell>
          <cell r="I196">
            <v>4.0161622005665401E-3</v>
          </cell>
          <cell r="J196">
            <v>0.42725843665047297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2.2755018986567232E-6</v>
          </cell>
          <cell r="F197">
            <v>4.614654196870065E-6</v>
          </cell>
          <cell r="G197">
            <v>4.7135396427958674E-6</v>
          </cell>
          <cell r="H197">
            <v>1.7324919080063308E-3</v>
          </cell>
          <cell r="I197">
            <v>5.0263070885829906E-3</v>
          </cell>
          <cell r="J197">
            <v>5.1020656338593819E-3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2.2755018986567258E-6</v>
          </cell>
          <cell r="F198">
            <v>4.6184260725865418E-6</v>
          </cell>
          <cell r="G198">
            <v>4.7195594890829673E-6</v>
          </cell>
          <cell r="H198">
            <v>1.7324919080063277E-3</v>
          </cell>
          <cell r="I198">
            <v>5.0263070885829845E-3</v>
          </cell>
          <cell r="J198">
            <v>5.102065633859381E-3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2.2755018986567258E-6</v>
          </cell>
          <cell r="F199">
            <v>4.6184260725865418E-6</v>
          </cell>
          <cell r="G199">
            <v>4.7195594890829673E-6</v>
          </cell>
          <cell r="H199">
            <v>1.9913700092089627E-3</v>
          </cell>
          <cell r="I199">
            <v>5.4046312780480282E-3</v>
          </cell>
          <cell r="J199">
            <v>5.1536016503543952E-3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2.2755018986567258E-6</v>
          </cell>
          <cell r="F200">
            <v>4.6184260725865418E-6</v>
          </cell>
          <cell r="G200">
            <v>4.7195594890829673E-6</v>
          </cell>
          <cell r="H200">
            <v>1.9913700092089627E-3</v>
          </cell>
          <cell r="I200">
            <v>5.4046312780480282E-3</v>
          </cell>
          <cell r="J200">
            <v>5.1536016503543952E-3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9.9088184331212205E-4</v>
          </cell>
          <cell r="F201">
            <v>2.52497423382625E-5</v>
          </cell>
          <cell r="G201">
            <v>4.4212133205103899E-5</v>
          </cell>
          <cell r="H201">
            <v>4.3486618711834299E-5</v>
          </cell>
          <cell r="I201">
            <v>8.7010089859342605E-5</v>
          </cell>
          <cell r="J201">
            <v>1.8092950890168601E-4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9.9088184331212205E-4</v>
          </cell>
          <cell r="F202">
            <v>1.0132879816889141E-3</v>
          </cell>
          <cell r="G202">
            <v>1.0503656659775883E-3</v>
          </cell>
          <cell r="H202">
            <v>1.0831543286585004E-3</v>
          </cell>
          <cell r="I202">
            <v>1.5418334236472237E-3</v>
          </cell>
          <cell r="J202">
            <v>8.4255230405135256E-4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1.9600943910466108E-5</v>
          </cell>
          <cell r="G203">
            <v>2.081443014201009</v>
          </cell>
          <cell r="H203">
            <v>2.6706834413049223</v>
          </cell>
          <cell r="I203">
            <v>3.5892185998181234</v>
          </cell>
          <cell r="J203">
            <v>9.7947835341400786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1.9600943910466108E-5</v>
          </cell>
          <cell r="G204">
            <v>2.081443014201009</v>
          </cell>
          <cell r="H204">
            <v>2.6706834413049223</v>
          </cell>
          <cell r="I204">
            <v>3.5892185998181234</v>
          </cell>
          <cell r="J204">
            <v>9.7947835341400786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1.9600943910466101E-5</v>
          </cell>
          <cell r="G205">
            <v>2.0814430142010099</v>
          </cell>
          <cell r="H205">
            <v>2.6706834413049201</v>
          </cell>
          <cell r="I205">
            <v>3.5892185998181199</v>
          </cell>
          <cell r="J205">
            <v>9.7947835341400804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6.7186558780958002E-6</v>
          </cell>
          <cell r="G206">
            <v>0.66409808368075696</v>
          </cell>
          <cell r="H206">
            <v>0.10577504700167401</v>
          </cell>
          <cell r="I206">
            <v>0.142160610122989</v>
          </cell>
          <cell r="J206">
            <v>2.55616561068936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6.7186558780958002E-6</v>
          </cell>
          <cell r="G207">
            <v>0.66410480233663505</v>
          </cell>
          <cell r="H207">
            <v>0.769879849338309</v>
          </cell>
          <cell r="I207">
            <v>1.0346667626664401</v>
          </cell>
          <cell r="J207">
            <v>2.8235501507239902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0.96588093631625771</v>
          </cell>
          <cell r="F208">
            <v>3.5715773426987546E-4</v>
          </cell>
          <cell r="G208">
            <v>6.5672332832101069E-3</v>
          </cell>
          <cell r="H208">
            <v>9.1446926204236684E-3</v>
          </cell>
          <cell r="I208">
            <v>1.4734390827850071E-2</v>
          </cell>
          <cell r="J208">
            <v>3.4298949927362557E-4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1.8035515685837109</v>
          </cell>
          <cell r="F209">
            <v>6.8629821768667848E-4</v>
          </cell>
          <cell r="G209">
            <v>1.3154143818907962E-2</v>
          </cell>
          <cell r="H209">
            <v>1.9558044885390015E-2</v>
          </cell>
          <cell r="I209">
            <v>3.1174061683316476E-2</v>
          </cell>
          <cell r="J209">
            <v>7.1795483450133514E-4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207.43131962358501</v>
          </cell>
          <cell r="F210">
            <v>0.12557854630433499</v>
          </cell>
          <cell r="G210">
            <v>1.5438260090042699</v>
          </cell>
          <cell r="H210">
            <v>2.1148812127089198</v>
          </cell>
          <cell r="I210">
            <v>3.3681110805209502</v>
          </cell>
          <cell r="J210">
            <v>8.8165766674132395E-2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3.6778602770139153</v>
          </cell>
          <cell r="F211">
            <v>2.2265699699350223E-3</v>
          </cell>
          <cell r="G211">
            <v>2.737280157808995E-2</v>
          </cell>
          <cell r="H211">
            <v>3.7497893842356814E-2</v>
          </cell>
          <cell r="I211">
            <v>5.9718281569520457E-2</v>
          </cell>
          <cell r="J211">
            <v>1.5632228133711421E-3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6.7806353652197102E-7</v>
          </cell>
          <cell r="G212">
            <v>6.0342506277985498E-4</v>
          </cell>
          <cell r="H212">
            <v>4.3382070053121601E-5</v>
          </cell>
          <cell r="I212">
            <v>6.4244461589399895E-7</v>
          </cell>
          <cell r="J212">
            <v>1.7929820872700201E-6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4.5919834404802504E-2</v>
          </cell>
          <cell r="F213">
            <v>1.2151367806632896E-4</v>
          </cell>
          <cell r="G213">
            <v>7.24377972412385E-4</v>
          </cell>
          <cell r="H213">
            <v>7.6610461362160154E-4</v>
          </cell>
          <cell r="I213">
            <v>1.93876120340606E-3</v>
          </cell>
          <cell r="J213">
            <v>1.1617720136148984E-4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12.841920498102603</v>
          </cell>
          <cell r="F214">
            <v>16.032966020365897</v>
          </cell>
          <cell r="G214">
            <v>5.6024605651376538</v>
          </cell>
          <cell r="H214">
            <v>12.632590742778746</v>
          </cell>
          <cell r="I214">
            <v>13.150245930807705</v>
          </cell>
          <cell r="J214">
            <v>13.87290676287369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12.841920498102603</v>
          </cell>
          <cell r="F215">
            <v>16.032966020365897</v>
          </cell>
          <cell r="G215">
            <v>5.6024605651376538</v>
          </cell>
          <cell r="H215">
            <v>12.632590742778746</v>
          </cell>
          <cell r="I215">
            <v>13.150245930807705</v>
          </cell>
          <cell r="J215">
            <v>13.87290676287369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16.052400934767807</v>
          </cell>
          <cell r="F216">
            <v>20.041207837597067</v>
          </cell>
          <cell r="G216">
            <v>7.0030760187102814</v>
          </cell>
          <cell r="H216">
            <v>15.790738743909749</v>
          </cell>
          <cell r="I216">
            <v>16.437807725427508</v>
          </cell>
          <cell r="J216">
            <v>17.341133770251865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16.052400934767807</v>
          </cell>
          <cell r="F217">
            <v>20.041207837597067</v>
          </cell>
          <cell r="G217">
            <v>7.0030760187102814</v>
          </cell>
          <cell r="H217">
            <v>15.790738743909749</v>
          </cell>
          <cell r="I217">
            <v>16.437807725427508</v>
          </cell>
          <cell r="J217">
            <v>17.341133770251865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3.4976758298174201E-6</v>
          </cell>
          <cell r="F219">
            <v>1.5901802509857372E-4</v>
          </cell>
          <cell r="G219">
            <v>1.3908431776362971E-3</v>
          </cell>
          <cell r="H219">
            <v>1.0591483133648234E-3</v>
          </cell>
          <cell r="I219">
            <v>2.3329913276105372E-3</v>
          </cell>
          <cell r="J219">
            <v>9.9685847386763457E-4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3.4976758298174307E-6</v>
          </cell>
          <cell r="F220">
            <v>1.5891208370943436E-4</v>
          </cell>
          <cell r="G220">
            <v>1.3893958902506205E-3</v>
          </cell>
          <cell r="H220">
            <v>1.0591483133648234E-3</v>
          </cell>
          <cell r="I220">
            <v>2.3329913276105467E-3</v>
          </cell>
          <cell r="J220">
            <v>9.9685847386763544E-4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2.7907267016544465E-6</v>
          </cell>
          <cell r="F221">
            <v>2.0923424358986387E-4</v>
          </cell>
          <cell r="G221">
            <v>1.7946363582541549E-3</v>
          </cell>
          <cell r="H221">
            <v>1.3239353917039011E-3</v>
          </cell>
          <cell r="I221">
            <v>2.7446956795427534E-3</v>
          </cell>
          <cell r="J221">
            <v>1.1076205265181359E-3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2.7907267016544465E-6</v>
          </cell>
          <cell r="F222">
            <v>2.0923424358986387E-4</v>
          </cell>
          <cell r="G222">
            <v>1.7946363582541549E-3</v>
          </cell>
          <cell r="H222">
            <v>1.3239353917039011E-3</v>
          </cell>
          <cell r="I222">
            <v>2.7446956795427534E-3</v>
          </cell>
          <cell r="J222">
            <v>1.1076205265181359E-3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1.68302227989035E-3</v>
          </cell>
          <cell r="F223">
            <v>4.6936506498977002E-5</v>
          </cell>
          <cell r="G223">
            <v>3.7083685021010399E-5</v>
          </cell>
          <cell r="H223">
            <v>1.8536108682465198E-5</v>
          </cell>
          <cell r="I223">
            <v>1.3623743237002801E-4</v>
          </cell>
          <cell r="J223">
            <v>2.0126978866174199E-4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1.68302227989035E-3</v>
          </cell>
          <cell r="F224">
            <v>1.7270936966672988E-3</v>
          </cell>
          <cell r="G224">
            <v>1.754806392794502E-3</v>
          </cell>
          <cell r="H224">
            <v>1.7479757443605252E-3</v>
          </cell>
          <cell r="I224">
            <v>1.7073334281617204E-3</v>
          </cell>
          <cell r="J224">
            <v>9.5296989188825348E-4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4.8259988833728427E-4</v>
          </cell>
          <cell r="I225">
            <v>3.2338319922919621E-3</v>
          </cell>
          <cell r="J225">
            <v>5.8466225404792322E-4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2.4129994416864214E-4</v>
          </cell>
          <cell r="I226">
            <v>1.4537409873606069E-3</v>
          </cell>
          <cell r="J226">
            <v>2.3591634812460092E-4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5.23435263504285E-2</v>
          </cell>
          <cell r="I227">
            <v>0.33465710892709399</v>
          </cell>
          <cell r="J227">
            <v>5.7850791453162902E-2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9.2807670834093117E-4</v>
          </cell>
          <cell r="I228">
            <v>5.9336366831045139E-3</v>
          </cell>
          <cell r="J228">
            <v>1.0257232527156556E-3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7.4772694408776596E-5</v>
          </cell>
          <cell r="I229">
            <v>8.4552027040521799E-5</v>
          </cell>
          <cell r="J229">
            <v>1.8707007768374901E-6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7.4772694408776596E-5</v>
          </cell>
          <cell r="I230">
            <v>1.7846908376910282E-4</v>
          </cell>
          <cell r="J230">
            <v>8.1323128938374497E-5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6.5270394497126262E-4</v>
          </cell>
          <cell r="F231">
            <v>4.7793461571423693E-4</v>
          </cell>
          <cell r="G231">
            <v>6.8510123264443279E-2</v>
          </cell>
          <cell r="H231">
            <v>2.4717248327616641E-3</v>
          </cell>
          <cell r="I231">
            <v>0.20391712096901268</v>
          </cell>
          <cell r="J231">
            <v>0.16778177708800138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6.5270394497126132E-4</v>
          </cell>
          <cell r="F232">
            <v>4.7754428577439508E-4</v>
          </cell>
          <cell r="G232">
            <v>6.8422737903136618E-2</v>
          </cell>
          <cell r="H232">
            <v>2.4717248327616684E-3</v>
          </cell>
          <cell r="I232">
            <v>0.20391712096901299</v>
          </cell>
          <cell r="J232">
            <v>0.16778177708800143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8.0580733965804558E-4</v>
          </cell>
          <cell r="F233">
            <v>5.814289728181078E-4</v>
          </cell>
          <cell r="G233">
            <v>8.1559670552905333E-2</v>
          </cell>
          <cell r="H233">
            <v>2.8410630261605425E-3</v>
          </cell>
          <cell r="I233">
            <v>0.21926572147204876</v>
          </cell>
          <cell r="J233">
            <v>0.16947654251313568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8.0580733965804558E-4</v>
          </cell>
          <cell r="F234">
            <v>5.814289728181078E-4</v>
          </cell>
          <cell r="G234">
            <v>8.1559670552905333E-2</v>
          </cell>
          <cell r="H234">
            <v>2.8410630261605425E-3</v>
          </cell>
          <cell r="I234">
            <v>0.21926572147204876</v>
          </cell>
          <cell r="J234">
            <v>0.16947654251313568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2.3027048278947602E-3</v>
          </cell>
          <cell r="F235">
            <v>3.4998544404285499E-5</v>
          </cell>
          <cell r="G235">
            <v>1.9960632688219601E-3</v>
          </cell>
          <cell r="H235">
            <v>1.1419899194811501E-5</v>
          </cell>
          <cell r="I235">
            <v>2.11389260731055E-2</v>
          </cell>
          <cell r="J235">
            <v>4.1981310514763604E-3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2.3127445480920945E-3</v>
          </cell>
          <cell r="F236">
            <v>2.3438083613018636E-3</v>
          </cell>
          <cell r="G236">
            <v>4.3327290155547342E-3</v>
          </cell>
          <cell r="H236">
            <v>3.0115573821189283E-3</v>
          </cell>
          <cell r="I236">
            <v>5.6955690273309524E-2</v>
          </cell>
          <cell r="J236">
            <v>3.4534260060004582E-2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26.775646919715001</v>
          </cell>
          <cell r="F237">
            <v>162.26782282952101</v>
          </cell>
          <cell r="G237">
            <v>1.3124869364405001</v>
          </cell>
          <cell r="H237">
            <v>0.30790452118898298</v>
          </cell>
          <cell r="I237">
            <v>0.50945510259781801</v>
          </cell>
          <cell r="J237">
            <v>4.2584976552436502E-5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0.35723829595576223</v>
          </cell>
          <cell r="F238">
            <v>2.1649628369347576</v>
          </cell>
          <cell r="G238">
            <v>1.7511083786101563E-2</v>
          </cell>
          <cell r="H238">
            <v>4.1080346927355573E-3</v>
          </cell>
          <cell r="I238">
            <v>6.7971045952211033E-3</v>
          </cell>
          <cell r="J238">
            <v>5.6816496357767317E-7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0.36330592835434156</v>
          </cell>
          <cell r="F239">
            <v>2.201734366750622</v>
          </cell>
          <cell r="G239">
            <v>1.7808506600278107E-2</v>
          </cell>
          <cell r="H239">
            <v>4.17780897135662E-3</v>
          </cell>
          <cell r="I239">
            <v>6.9125522740545176E-3</v>
          </cell>
          <cell r="J239">
            <v>5.7781514996521723E-7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66.745680929538494</v>
          </cell>
          <cell r="F240">
            <v>49.780678060217021</v>
          </cell>
          <cell r="G240">
            <v>68.467921371497724</v>
          </cell>
          <cell r="H240">
            <v>69.517404736590578</v>
          </cell>
          <cell r="I240">
            <v>70.76477655819734</v>
          </cell>
          <cell r="J240">
            <v>66.296638358825689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66.745680929538494</v>
          </cell>
          <cell r="F241">
            <v>49.780678060217021</v>
          </cell>
          <cell r="G241">
            <v>68.467921371497724</v>
          </cell>
          <cell r="H241">
            <v>69.517404736590578</v>
          </cell>
          <cell r="I241">
            <v>70.76477655819734</v>
          </cell>
          <cell r="J241">
            <v>66.296638358825689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3.497675782088199E-6</v>
          </cell>
          <cell r="F243">
            <v>4.6346094233220627E-6</v>
          </cell>
          <cell r="G243">
            <v>4.776610900166632E-6</v>
          </cell>
          <cell r="H243">
            <v>5.2688536138715181E-4</v>
          </cell>
          <cell r="I243">
            <v>9.3863717446126833E-4</v>
          </cell>
          <cell r="J243">
            <v>5.0511883909725548E-4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3.4976757820881901E-6</v>
          </cell>
          <cell r="F244">
            <v>4.6376991629375992E-6</v>
          </cell>
          <cell r="G244">
            <v>4.7815865365209646E-6</v>
          </cell>
          <cell r="H244">
            <v>5.2688536138715181E-4</v>
          </cell>
          <cell r="I244">
            <v>9.3863717446126551E-4</v>
          </cell>
          <cell r="J244">
            <v>5.0511883909725515E-4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2.7907266461372584E-6</v>
          </cell>
          <cell r="F245">
            <v>3.3669020758196932E-6</v>
          </cell>
          <cell r="G245">
            <v>3.5417701601606185E-6</v>
          </cell>
          <cell r="H245">
            <v>6.5860670173962176E-4</v>
          </cell>
          <cell r="I245">
            <v>1.1042790287774651E-3</v>
          </cell>
          <cell r="J245">
            <v>5.6124315454922152E-4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2.7907266461372584E-6</v>
          </cell>
          <cell r="F246">
            <v>3.3669020758196932E-6</v>
          </cell>
          <cell r="G246">
            <v>3.5417701601606185E-6</v>
          </cell>
          <cell r="H246">
            <v>6.5860670173962176E-4</v>
          </cell>
          <cell r="I246">
            <v>1.1042790287774651E-3</v>
          </cell>
          <cell r="J246">
            <v>5.6124315454922152E-4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1.2291559905276399E-3</v>
          </cell>
          <cell r="F247">
            <v>2.88198809034974E-5</v>
          </cell>
          <cell r="G247">
            <v>4.3885558466102001E-5</v>
          </cell>
          <cell r="H247">
            <v>3.4803271602259297E-5</v>
          </cell>
          <cell r="I247">
            <v>1.0188929447158201E-4</v>
          </cell>
          <cell r="J247">
            <v>2.02447856845016E-4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1.2291559905276399E-3</v>
          </cell>
          <cell r="F248">
            <v>1.2544832614625146E-3</v>
          </cell>
          <cell r="G248">
            <v>1.2893015020665202E-3</v>
          </cell>
          <cell r="H248">
            <v>1.3095654986701813E-3</v>
          </cell>
          <cell r="I248">
            <v>1.7370859011081503E-3</v>
          </cell>
          <cell r="J248">
            <v>9.525879989969485E-4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3.7357227110605524E-3</v>
          </cell>
          <cell r="F249">
            <v>1.3627346005049942E-3</v>
          </cell>
          <cell r="G249">
            <v>1.5024590882597869E-3</v>
          </cell>
          <cell r="H249">
            <v>6.3605325156259251E-4</v>
          </cell>
          <cell r="I249">
            <v>9.8960422126658431E-4</v>
          </cell>
          <cell r="J249">
            <v>6.9571911313930882E-4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55.821590410460871</v>
          </cell>
          <cell r="F250">
            <v>57.234330892995843</v>
          </cell>
          <cell r="G250">
            <v>54.135128091612842</v>
          </cell>
          <cell r="H250">
            <v>53.208428546119862</v>
          </cell>
          <cell r="I250">
            <v>37.169653915896959</v>
          </cell>
          <cell r="J250">
            <v>35.105364513904505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3.5031285793354172E-3</v>
          </cell>
          <cell r="F251">
            <v>9.4617006288036777E-4</v>
          </cell>
          <cell r="G251">
            <v>1.1612013806940457E-3</v>
          </cell>
          <cell r="H251">
            <v>4.7699938332763464E-4</v>
          </cell>
          <cell r="I251">
            <v>7.402259083333229E-4</v>
          </cell>
          <cell r="J251">
            <v>5.3871024968764369E-4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25.754191030073113</v>
          </cell>
          <cell r="F252">
            <v>57.23354348629195</v>
          </cell>
          <cell r="G252">
            <v>54.132808717226645</v>
          </cell>
          <cell r="H252">
            <v>24.378368859577758</v>
          </cell>
          <cell r="I252">
            <v>16.883135467255165</v>
          </cell>
          <cell r="J252">
            <v>15.84267987589698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30.074636224313284</v>
          </cell>
          <cell r="F253">
            <v>3.095374946739705E-3</v>
          </cell>
          <cell r="G253">
            <v>4.9820984346168225E-3</v>
          </cell>
          <cell r="H253">
            <v>28.831170866336095</v>
          </cell>
          <cell r="I253">
            <v>20.288248278771349</v>
          </cell>
          <cell r="J253">
            <v>19.263910961299729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2.1600713432397699E-7</v>
          </cell>
          <cell r="F254">
            <v>2.2360012417780499E-7</v>
          </cell>
          <cell r="G254">
            <v>2.5575162302946701E-7</v>
          </cell>
          <cell r="H254">
            <v>3.0632225263507801E-7</v>
          </cell>
          <cell r="I254">
            <v>5.1019628734586005E-7</v>
          </cell>
          <cell r="J254">
            <v>9.1965444270908397E-7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4.492737433394157</v>
          </cell>
          <cell r="G255">
            <v>4.4927378027694678</v>
          </cell>
          <cell r="H255">
            <v>4.4927382270563294</v>
          </cell>
          <cell r="I255">
            <v>4.4927390010375374</v>
          </cell>
          <cell r="J255">
            <v>4.4927399460910964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4.0441299900761968E-3</v>
          </cell>
          <cell r="I256">
            <v>8.4678516619567308</v>
          </cell>
          <cell r="J256">
            <v>7.3126802947637044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4.0441299900761968E-3</v>
          </cell>
          <cell r="I257">
            <v>8.4678516619567308</v>
          </cell>
          <cell r="J257">
            <v>7.3126802947637044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2.32191587756606E-4</v>
          </cell>
          <cell r="I258">
            <v>0.24514486685563699</v>
          </cell>
          <cell r="J258">
            <v>0.17368176048807901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2.32191587756606E-4</v>
          </cell>
          <cell r="I259">
            <v>0.29836276498358999</v>
          </cell>
          <cell r="J259">
            <v>0.25764908591644797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3.7788052986850969E-6</v>
          </cell>
          <cell r="I260">
            <v>0.32334387230906586</v>
          </cell>
          <cell r="J260">
            <v>4.3798022918501482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3.7788052986850969E-6</v>
          </cell>
          <cell r="I261">
            <v>0.32334387230906586</v>
          </cell>
          <cell r="J261">
            <v>4.3798022918501482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3.7788052986850998E-6</v>
          </cell>
          <cell r="I262">
            <v>0.32334387230906603</v>
          </cell>
          <cell r="J262">
            <v>4.37980229185015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1.1733463987671999E-6</v>
          </cell>
          <cell r="I263">
            <v>2.5045519215668301E-2</v>
          </cell>
          <cell r="J263">
            <v>1.1693588473841201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1.1733463987671999E-6</v>
          </cell>
          <cell r="I264">
            <v>9.3210533505982102E-2</v>
          </cell>
          <cell r="J264">
            <v>1.2625693808901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6.5070009356284686</v>
          </cell>
          <cell r="F265">
            <v>7.3027694905430485</v>
          </cell>
          <cell r="G265">
            <v>7.4118181900134603</v>
          </cell>
          <cell r="H265">
            <v>7.3981401847658583</v>
          </cell>
          <cell r="I265">
            <v>4.3760236830542043</v>
          </cell>
          <cell r="J265">
            <v>4.6534322346454964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1689.29343931989</v>
          </cell>
          <cell r="F266">
            <v>1895.8842500993601</v>
          </cell>
          <cell r="G266">
            <v>1924.1945660812</v>
          </cell>
          <cell r="H266">
            <v>1920.6435961710399</v>
          </cell>
          <cell r="I266">
            <v>1136.0668564861601</v>
          </cell>
          <cell r="J266">
            <v>1208.0853563834801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18.203593096119516</v>
          </cell>
          <cell r="F267">
            <v>20.429787177794857</v>
          </cell>
          <cell r="G267">
            <v>20.73485523794395</v>
          </cell>
          <cell r="H267">
            <v>20.696590475981051</v>
          </cell>
          <cell r="I267">
            <v>12.242099746618099</v>
          </cell>
          <cell r="J267">
            <v>13.018161167925394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2.10617803788935E-7</v>
          </cell>
          <cell r="G268">
            <v>6.2618511796418601E-7</v>
          </cell>
          <cell r="H268">
            <v>6.7315298521379893E-2</v>
          </cell>
          <cell r="I268">
            <v>1.39899158263373E-7</v>
          </cell>
          <cell r="J268">
            <v>2.0044694906847599E-2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0.2765041817761365</v>
          </cell>
          <cell r="F269">
            <v>0.27650250434877255</v>
          </cell>
          <cell r="G269">
            <v>0.27650260077203154</v>
          </cell>
          <cell r="H269">
            <v>0.27599233144433383</v>
          </cell>
          <cell r="I269">
            <v>0.17730522139269231</v>
          </cell>
          <cell r="J269">
            <v>0.18725027630633148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0.43672503198007084</v>
          </cell>
          <cell r="F270">
            <v>0.55206603003397958</v>
          </cell>
          <cell r="G270">
            <v>3.1365110566256322</v>
          </cell>
          <cell r="H270">
            <v>7.2914289046811831</v>
          </cell>
          <cell r="I270">
            <v>7.291440460278837</v>
          </cell>
          <cell r="J270">
            <v>7.2914444578970379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0.43672503198007084</v>
          </cell>
          <cell r="F271">
            <v>0.55206603003397958</v>
          </cell>
          <cell r="G271">
            <v>3.1365110566256322</v>
          </cell>
          <cell r="H271">
            <v>7.2914289046811831</v>
          </cell>
          <cell r="I271">
            <v>7.291440460278837</v>
          </cell>
          <cell r="J271">
            <v>7.2914444578970379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3.9565313587908175</v>
          </cell>
          <cell r="F272">
            <v>2.3015983227296721</v>
          </cell>
          <cell r="G272">
            <v>3.1514478627465423</v>
          </cell>
          <cell r="H272">
            <v>1.3306073964916587</v>
          </cell>
          <cell r="I272">
            <v>2.6873241895364455</v>
          </cell>
          <cell r="J272">
            <v>24.464398213099681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3.9565313587908175</v>
          </cell>
          <cell r="F273">
            <v>2.3015983227296721</v>
          </cell>
          <cell r="G273">
            <v>3.1514478627465423</v>
          </cell>
          <cell r="H273">
            <v>1.3306073964916587</v>
          </cell>
          <cell r="I273">
            <v>2.6873241895364455</v>
          </cell>
          <cell r="J273">
            <v>24.464398213099681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1.5491736027515783</v>
          </cell>
          <cell r="F274">
            <v>1.398129563348846</v>
          </cell>
          <cell r="G274">
            <v>1.1987218476809307</v>
          </cell>
          <cell r="H274">
            <v>0.92754865088605454</v>
          </cell>
          <cell r="I274">
            <v>0.55535864450050154</v>
          </cell>
          <cell r="J274">
            <v>0.33251574568576475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2.213105146787969</v>
          </cell>
          <cell r="F275">
            <v>1.9973279476412076</v>
          </cell>
          <cell r="G275">
            <v>1.7124597824013288</v>
          </cell>
          <cell r="H275">
            <v>1.3250695012657918</v>
          </cell>
          <cell r="I275">
            <v>0.79336949214357377</v>
          </cell>
          <cell r="J275">
            <v>0.47502249383680673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0.196497158548084</v>
          </cell>
          <cell r="F276">
            <v>6.4312073622790901E-7</v>
          </cell>
          <cell r="G276">
            <v>7.4223078660325701E-7</v>
          </cell>
          <cell r="H276">
            <v>8.30416135164501E-7</v>
          </cell>
          <cell r="I276">
            <v>3.4699075125427803E-2</v>
          </cell>
          <cell r="J276">
            <v>1.84477244405605E-2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0.196497158548084</v>
          </cell>
          <cell r="F277">
            <v>0.19649780166882</v>
          </cell>
          <cell r="G277">
            <v>0.196498543899606</v>
          </cell>
          <cell r="H277">
            <v>0.19649937431574199</v>
          </cell>
          <cell r="I277">
            <v>0.103465055868005</v>
          </cell>
          <cell r="J277">
            <v>5.3151033511208201E-2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1.0063335420596052E-2</v>
          </cell>
          <cell r="J278">
            <v>1.3625611488866894E-3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0.942092200197303</v>
          </cell>
          <cell r="J279">
            <v>0.138203977724319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1.6703762414845801E-2</v>
          </cell>
          <cell r="J280">
            <v>2.4504251369560056E-3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6.9427224196878996E-4</v>
          </cell>
          <cell r="J281">
            <v>2.8212489153935219E-4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6.9427224196878996E-4</v>
          </cell>
          <cell r="J282">
            <v>2.0950681151015201E-7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6.9427224196878996E-4</v>
          </cell>
          <cell r="J283">
            <v>2.8212489153935197E-4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1522.42435669053</v>
          </cell>
          <cell r="F284">
            <v>1361.7901090923699</v>
          </cell>
          <cell r="G284">
            <v>1550.4994028056799</v>
          </cell>
          <cell r="H284">
            <v>1710.4024073149201</v>
          </cell>
          <cell r="I284">
            <v>1616.70319168067</v>
          </cell>
          <cell r="J284">
            <v>886.50432128870602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27.211962048110713</v>
          </cell>
          <cell r="F285">
            <v>28.488448967332815</v>
          </cell>
          <cell r="G285">
            <v>27.406227341851388</v>
          </cell>
          <cell r="H285">
            <v>30.230158263327361</v>
          </cell>
          <cell r="I285">
            <v>28.64819984710865</v>
          </cell>
          <cell r="J285">
            <v>15.72288580834101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26.993339657633545</v>
          </cell>
          <cell r="F286">
            <v>24.145214700219256</v>
          </cell>
          <cell r="G286">
            <v>27.491124163221233</v>
          </cell>
          <cell r="H286">
            <v>30.326283817640437</v>
          </cell>
          <cell r="I286">
            <v>28.664950207104003</v>
          </cell>
          <cell r="J286">
            <v>15.718161724977072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0.30555425746566872</v>
          </cell>
          <cell r="F287">
            <v>4.4342440242181285</v>
          </cell>
          <cell r="G287">
            <v>2.0550070855999032E-3</v>
          </cell>
          <cell r="H287">
            <v>2.5030703586444267E-4</v>
          </cell>
          <cell r="I287">
            <v>3.2760716364284856E-4</v>
          </cell>
          <cell r="J287">
            <v>4.5498665967145879E-4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6.0064224572008455E-4</v>
          </cell>
          <cell r="H288">
            <v>1.9986423881061474E-4</v>
          </cell>
          <cell r="I288">
            <v>7.4444002058478023E-2</v>
          </cell>
          <cell r="J288">
            <v>5.4502306886189136E-2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3.7385915145758899E-7</v>
          </cell>
          <cell r="F289">
            <v>8.5668056139463605E-8</v>
          </cell>
          <cell r="G289">
            <v>1.20250716025822E-7</v>
          </cell>
          <cell r="H289">
            <v>1.4066043672872501E-7</v>
          </cell>
          <cell r="I289">
            <v>2.8562171235383801E-7</v>
          </cell>
          <cell r="J289">
            <v>4.8549842867133805E-7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2.2350525754842918</v>
          </cell>
          <cell r="F290">
            <v>2.2350526611523476</v>
          </cell>
          <cell r="G290">
            <v>2.2350527814030636</v>
          </cell>
          <cell r="H290">
            <v>2.2350529220635007</v>
          </cell>
          <cell r="I290">
            <v>2.2350534209155604</v>
          </cell>
          <cell r="J290">
            <v>1.120892207277709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3.7428960318022331E-4</v>
          </cell>
          <cell r="I291">
            <v>7.5723086100880181E-4</v>
          </cell>
          <cell r="J291">
            <v>2.560592087120343E-4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1.0104201689254833E-3</v>
          </cell>
          <cell r="I292">
            <v>1.9597251545157872E-3</v>
          </cell>
          <cell r="J292">
            <v>6.3638815276243019E-4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1.8455744397292118E-3</v>
          </cell>
          <cell r="I293">
            <v>3.5399925119420704E-3</v>
          </cell>
          <cell r="J293">
            <v>1.0599997297907782E-3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3.3131545091454401E-5</v>
          </cell>
          <cell r="I294">
            <v>1.21262362317183E-5</v>
          </cell>
          <cell r="J294">
            <v>1.6389280163883899E-7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3.3131545091454401E-5</v>
          </cell>
          <cell r="I295">
            <v>6.7157108177467195E-5</v>
          </cell>
          <cell r="J295">
            <v>2.2651304002530357E-5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14.42473329338938</v>
          </cell>
          <cell r="F296">
            <v>14.90799792807789</v>
          </cell>
          <cell r="G296">
            <v>14.439822423410318</v>
          </cell>
          <cell r="H296">
            <v>14.553741924628806</v>
          </cell>
          <cell r="I296">
            <v>17.372916325166731</v>
          </cell>
          <cell r="J296">
            <v>17.846171039001021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46.981324843760902</v>
          </cell>
          <cell r="F297">
            <v>3.0993770487733022E-3</v>
          </cell>
          <cell r="G297">
            <v>5.0124757333381374E-3</v>
          </cell>
          <cell r="H297">
            <v>1.7806753820766908E-3</v>
          </cell>
          <cell r="I297">
            <v>0.3270175297784722</v>
          </cell>
          <cell r="J297">
            <v>2.9199681908739294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22.355881702258483</v>
          </cell>
          <cell r="F298">
            <v>18.363474077124557</v>
          </cell>
          <cell r="G298">
            <v>18.830615788733553</v>
          </cell>
          <cell r="H298">
            <v>17.14719454873676</v>
          </cell>
          <cell r="I298">
            <v>18.841799515519469</v>
          </cell>
          <cell r="J298">
            <v>20.214879320089363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10.138876421728591</v>
          </cell>
          <cell r="F299">
            <v>14.998455398031604</v>
          </cell>
          <cell r="G299">
            <v>14.941531196023643</v>
          </cell>
          <cell r="H299">
            <v>15.251273173405902</v>
          </cell>
          <cell r="I299">
            <v>18.331296628107992</v>
          </cell>
          <cell r="J299">
            <v>18.212417708312181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23.369413322355154</v>
          </cell>
          <cell r="F300">
            <v>19.376060188485763</v>
          </cell>
          <cell r="G300">
            <v>19.511278886747441</v>
          </cell>
          <cell r="H300">
            <v>18.225774605344842</v>
          </cell>
          <cell r="I300">
            <v>19.887760104506167</v>
          </cell>
          <cell r="J300">
            <v>21.289742605065655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117.27022552567038</v>
          </cell>
          <cell r="F301">
            <v>67.649086968768586</v>
          </cell>
          <cell r="G301">
            <v>67.728260770648276</v>
          </cell>
          <cell r="H301">
            <v>65.179764927498354</v>
          </cell>
          <cell r="I301">
            <v>74.760790103078847</v>
          </cell>
          <cell r="J301">
            <v>80.483178863342189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2.9492906179031899E-8</v>
          </cell>
          <cell r="F302">
            <v>3.2239889964638102E-8</v>
          </cell>
          <cell r="G302">
            <v>3.5366553852507998E-8</v>
          </cell>
          <cell r="H302">
            <v>4.0867228855319303E-8</v>
          </cell>
          <cell r="I302">
            <v>7.3556393593020799E-8</v>
          </cell>
          <cell r="J302">
            <v>1.2168945761040499E-7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4.3300925238719694</v>
          </cell>
          <cell r="G303">
            <v>4.3300925760155256</v>
          </cell>
          <cell r="H303">
            <v>4.3300926338667933</v>
          </cell>
          <cell r="I303">
            <v>4.3300927466784094</v>
          </cell>
          <cell r="J303">
            <v>4.3300928748640253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93.808658982951997</v>
          </cell>
          <cell r="F304">
            <v>98.060873076102794</v>
          </cell>
          <cell r="G304">
            <v>82.531773069264801</v>
          </cell>
          <cell r="H304">
            <v>248.87479356144101</v>
          </cell>
          <cell r="I304">
            <v>232.84674873934401</v>
          </cell>
          <cell r="J304">
            <v>8.3762613554803291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0.59439787278489231</v>
          </cell>
          <cell r="F305">
            <v>0.62588922257842505</v>
          </cell>
          <cell r="G305">
            <v>0.52617261826816208</v>
          </cell>
          <cell r="H305">
            <v>1.5884673294807488</v>
          </cell>
          <cell r="I305">
            <v>1.4834832664488224</v>
          </cell>
          <cell r="J305">
            <v>5.3404676711085376E-2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0.69257625660066069</v>
          </cell>
          <cell r="F306">
            <v>0.75022559321032023</v>
          </cell>
          <cell r="G306">
            <v>0.65712626420669784</v>
          </cell>
          <cell r="H306">
            <v>2.1167699906476471</v>
          </cell>
          <cell r="I306">
            <v>2.2252248996732344</v>
          </cell>
          <cell r="J306">
            <v>8.0107015066628109E-2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1.663274095442411</v>
          </cell>
          <cell r="F307">
            <v>1.7386679623422472</v>
          </cell>
          <cell r="G307">
            <v>1.4633293097387372</v>
          </cell>
          <cell r="H307">
            <v>4.4126736447064046</v>
          </cell>
          <cell r="I307">
            <v>4.1284884528252555</v>
          </cell>
          <cell r="J307">
            <v>0.14851527226028949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2.7172652930996799E-2</v>
          </cell>
          <cell r="G308">
            <v>2.3608332194427201E-5</v>
          </cell>
          <cell r="H308">
            <v>8.2936251185294393E-2</v>
          </cell>
          <cell r="I308">
            <v>3.77900851504536E-7</v>
          </cell>
          <cell r="J308">
            <v>1.46420346386628E-7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4.7877651014058172E-2</v>
          </cell>
          <cell r="G309">
            <v>3.9994662318073179E-2</v>
          </cell>
          <cell r="H309">
            <v>0.12116581067938224</v>
          </cell>
          <cell r="I309">
            <v>0.11253768901459534</v>
          </cell>
          <cell r="J309">
            <v>4.2632481591289954E-3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0.62578797229173877</v>
          </cell>
          <cell r="F310">
            <v>0.73757404267203652</v>
          </cell>
          <cell r="G310">
            <v>0.73633722351312136</v>
          </cell>
          <cell r="H310">
            <v>0.73428991710606806</v>
          </cell>
          <cell r="I310">
            <v>0.73025094485934117</v>
          </cell>
          <cell r="J310">
            <v>0.72625968857194945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0.62578797229173877</v>
          </cell>
          <cell r="F311">
            <v>0.73757404267203652</v>
          </cell>
          <cell r="G311">
            <v>0.73633722351312136</v>
          </cell>
          <cell r="H311">
            <v>0.73428991710606806</v>
          </cell>
          <cell r="I311">
            <v>0.73025094485934117</v>
          </cell>
          <cell r="J311">
            <v>0.72625968857194945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2.8606334102825346E-4</v>
          </cell>
          <cell r="F312">
            <v>1.5518228192116105E-3</v>
          </cell>
          <cell r="G312">
            <v>2.5266756757393919E-3</v>
          </cell>
          <cell r="H312">
            <v>1.0594228718482136E-3</v>
          </cell>
          <cell r="I312">
            <v>1.7731753995626064E-3</v>
          </cell>
          <cell r="J312">
            <v>2.3301717314465759E-2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2.860633410282527E-4</v>
          </cell>
          <cell r="F313">
            <v>1.552857367757748E-3</v>
          </cell>
          <cell r="G313">
            <v>2.5293076295682848E-3</v>
          </cell>
          <cell r="H313">
            <v>1.0594228718482136E-3</v>
          </cell>
          <cell r="I313">
            <v>1.7731753995625993E-3</v>
          </cell>
          <cell r="J313">
            <v>2.3301717314465734E-2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3.8141778799695658E-4</v>
          </cell>
          <cell r="F314">
            <v>2.0432333786283762E-3</v>
          </cell>
          <cell r="G314">
            <v>3.2636227478299554E-3</v>
          </cell>
          <cell r="H314">
            <v>1.3242785898081651E-3</v>
          </cell>
          <cell r="I314">
            <v>2.0860887053673E-3</v>
          </cell>
          <cell r="J314">
            <v>2.5890797016061555E-2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3.8141778799695658E-4</v>
          </cell>
          <cell r="F315">
            <v>2.0432333786283762E-3</v>
          </cell>
          <cell r="G315">
            <v>3.2636227478299554E-3</v>
          </cell>
          <cell r="H315">
            <v>1.3242785898081651E-3</v>
          </cell>
          <cell r="I315">
            <v>2.0860887053673E-3</v>
          </cell>
          <cell r="J315">
            <v>2.5890797016061555E-2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1.18525852919487E-4</v>
          </cell>
          <cell r="F316">
            <v>3.9503629102023103E-6</v>
          </cell>
          <cell r="G316">
            <v>2.8577886852060199E-6</v>
          </cell>
          <cell r="H316">
            <v>3.0759020878136498E-6</v>
          </cell>
          <cell r="I316">
            <v>2.6247432558070401E-5</v>
          </cell>
          <cell r="J316">
            <v>4.3237737280243702E-2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2.8353184664246572E-4</v>
          </cell>
          <cell r="F317">
            <v>2.857148639532328E-4</v>
          </cell>
          <cell r="G317">
            <v>2.8601470748745655E-4</v>
          </cell>
          <cell r="H317">
            <v>2.0441374942758628E-4</v>
          </cell>
          <cell r="I317">
            <v>1.310815946937736E-4</v>
          </cell>
          <cell r="J317">
            <v>4.3318495214433754E-2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0.92934259378248396</v>
          </cell>
          <cell r="F318">
            <v>2.0711661123546548</v>
          </cell>
          <cell r="G318">
            <v>3.3407136874945793E-2</v>
          </cell>
          <cell r="H318">
            <v>1.3160895212633106</v>
          </cell>
          <cell r="I318">
            <v>1.0981379762695023E-2</v>
          </cell>
          <cell r="J318">
            <v>1.4271925879903295E-3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7.0501851942119359E-2</v>
          </cell>
          <cell r="F319">
            <v>0.1713788387242986</v>
          </cell>
          <cell r="G319">
            <v>3.199750709150447E-3</v>
          </cell>
          <cell r="H319">
            <v>0.17093694334715007</v>
          </cell>
          <cell r="I319">
            <v>4.9538867989277575E-3</v>
          </cell>
          <cell r="J319">
            <v>6.4383080031444988E-4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21.7642279517624</v>
          </cell>
          <cell r="F320">
            <v>51.244084282079399</v>
          </cell>
          <cell r="G320">
            <v>1.00186520784764</v>
          </cell>
          <cell r="H320">
            <v>47.837212048668299</v>
          </cell>
          <cell r="I320">
            <v>1.4331366970221699</v>
          </cell>
          <cell r="J320">
            <v>0.19359912322947101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0.29530838469148457</v>
          </cell>
          <cell r="F321">
            <v>0.69530643530636949</v>
          </cell>
          <cell r="G321">
            <v>1.3593829143115936E-2</v>
          </cell>
          <cell r="H321">
            <v>0.649080217756693</v>
          </cell>
          <cell r="I321">
            <v>1.9445545414140772E-2</v>
          </cell>
          <cell r="J321">
            <v>2.6268537751624223E-3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6.5966759708221204E-3</v>
          </cell>
          <cell r="G322">
            <v>3.3201397226719301E-4</v>
          </cell>
          <cell r="H322">
            <v>1.70083609689545E-2</v>
          </cell>
          <cell r="I322">
            <v>5.6240364750651903E-6</v>
          </cell>
          <cell r="J322">
            <v>1.7004441434451E-5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8.3051455798796147E-3</v>
          </cell>
          <cell r="F323">
            <v>7.5292674038539694E-3</v>
          </cell>
          <cell r="G323">
            <v>7.8606549317117424E-3</v>
          </cell>
          <cell r="H323">
            <v>2.4868439217332731E-2</v>
          </cell>
          <cell r="I323">
            <v>1.1879475523176152E-2</v>
          </cell>
          <cell r="J323">
            <v>1.0518955915594615E-4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29.714400933355606</v>
          </cell>
          <cell r="F324">
            <v>29.714380858039267</v>
          </cell>
          <cell r="G324">
            <v>26.094983516034347</v>
          </cell>
          <cell r="H324">
            <v>29.714314107383782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89.580578167524337</v>
          </cell>
          <cell r="F325">
            <v>89.580517646080693</v>
          </cell>
          <cell r="G325">
            <v>78.669050602138213</v>
          </cell>
          <cell r="H325">
            <v>89.580316411590886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1.0099998686717377</v>
          </cell>
          <cell r="G326">
            <v>1.0099997701997752</v>
          </cell>
          <cell r="H326">
            <v>1.0099997308440369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2651.79357224962</v>
          </cell>
          <cell r="F327">
            <v>2731.8248759726598</v>
          </cell>
          <cell r="G327">
            <v>2709.9128529403301</v>
          </cell>
          <cell r="H327">
            <v>2617.5881494148198</v>
          </cell>
          <cell r="I327">
            <v>2328.16321255208</v>
          </cell>
          <cell r="J327">
            <v>1336.64489106372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47.177309353002002</v>
          </cell>
          <cell r="F328">
            <v>48.283001585133412</v>
          </cell>
          <cell r="G328">
            <v>47.896437454867787</v>
          </cell>
          <cell r="H328">
            <v>46.264180610057103</v>
          </cell>
          <cell r="I328">
            <v>41.243076371146678</v>
          </cell>
          <cell r="J328">
            <v>23.705765121744744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47.017616529248528</v>
          </cell>
          <cell r="F329">
            <v>48.436611276111037</v>
          </cell>
          <cell r="G329">
            <v>48.048100229438489</v>
          </cell>
          <cell r="H329">
            <v>46.411137400972017</v>
          </cell>
          <cell r="I329">
            <v>41.279489584256723</v>
          </cell>
          <cell r="J329">
            <v>23.699377501129806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0.31040638032462642</v>
          </cell>
          <cell r="F330">
            <v>6.3613165667016406E-4</v>
          </cell>
          <cell r="G330">
            <v>6.3675132733577531E-4</v>
          </cell>
          <cell r="H330">
            <v>6.3732128808570941E-4</v>
          </cell>
          <cell r="I330">
            <v>6.3998817721333751E-4</v>
          </cell>
          <cell r="J330">
            <v>6.4550077234644355E-4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7.1137139367334038E-4</v>
          </cell>
          <cell r="H331">
            <v>2.0234539952637787E-4</v>
          </cell>
          <cell r="I331">
            <v>9.4702738359960625E-2</v>
          </cell>
          <cell r="J331">
            <v>8.1473021450534963E-2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4.3820149064501299E-7</v>
          </cell>
          <cell r="F332">
            <v>8.6684018276091802E-8</v>
          </cell>
          <cell r="G332">
            <v>1.08436965525272E-7</v>
          </cell>
          <cell r="H332">
            <v>2.15321373412673E-7</v>
          </cell>
          <cell r="I332">
            <v>2.10170444821537E-7</v>
          </cell>
          <cell r="J332">
            <v>6.4501581873451496E-7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3.0972404455974107</v>
          </cell>
          <cell r="F333">
            <v>3.0972405322814289</v>
          </cell>
          <cell r="G333">
            <v>3.0972406407183946</v>
          </cell>
          <cell r="H333">
            <v>3.0972408560397677</v>
          </cell>
          <cell r="I333">
            <v>3.0972412978680168</v>
          </cell>
          <cell r="J333">
            <v>1.5532841835241356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1.45426774971581E-2</v>
          </cell>
          <cell r="I334">
            <v>4.6106465098978498E-2</v>
          </cell>
          <cell r="J334">
            <v>3.3108358205462797E-2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1.082965345533047E-4</v>
          </cell>
          <cell r="I335">
            <v>3.5969582701330706E-4</v>
          </cell>
          <cell r="J335">
            <v>2.6416243249039514E-4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1.2129211869970133E-4</v>
          </cell>
          <cell r="I336">
            <v>3.8127757663410582E-4</v>
          </cell>
          <cell r="J336">
            <v>2.6416243249039514E-4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2.5784889179358253E-4</v>
          </cell>
          <cell r="I337">
            <v>8.1749051593933524E-4</v>
          </cell>
          <cell r="J337">
            <v>5.8702762775643359E-4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9.5678364028694207E-6</v>
          </cell>
          <cell r="I338">
            <v>2.0003659774705799E-7</v>
          </cell>
          <cell r="J338">
            <v>3.1066527393254301E-6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9.5678364028694207E-6</v>
          </cell>
          <cell r="I339">
            <v>3.193833854913664E-5</v>
          </cell>
          <cell r="J339">
            <v>2.3433981549937175E-5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5.6573667755382647E-4</v>
          </cell>
          <cell r="I340">
            <v>0.24193062649317867</v>
          </cell>
          <cell r="J340">
            <v>0.12937437219290535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7.5686393348417297E-4</v>
          </cell>
          <cell r="I341">
            <v>0.4032177108219645</v>
          </cell>
          <cell r="J341">
            <v>0.25874874438581075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1.5271262887883461E-3</v>
          </cell>
          <cell r="I342">
            <v>0.73312140901114664</v>
          </cell>
          <cell r="J342">
            <v>0.43124650621728228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9.7912331508237901E-5</v>
          </cell>
          <cell r="I343">
            <v>3.9523907784149201E-2</v>
          </cell>
          <cell r="J343">
            <v>2.3645942231263601E-5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9.7912331508237901E-5</v>
          </cell>
          <cell r="I344">
            <v>3.9691058641583399E-2</v>
          </cell>
          <cell r="J344">
            <v>2.8749835471232242E-2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5.4725339158136412</v>
          </cell>
          <cell r="F345">
            <v>12.987634906772369</v>
          </cell>
          <cell r="G345">
            <v>16.351640964789681</v>
          </cell>
          <cell r="H345">
            <v>26.518345023860512</v>
          </cell>
          <cell r="I345">
            <v>24.422529909644801</v>
          </cell>
          <cell r="J345">
            <v>21.577277158763358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5.0515697684433647</v>
          </cell>
          <cell r="F346">
            <v>12.984692389055445</v>
          </cell>
          <cell r="G346">
            <v>16.346865929518639</v>
          </cell>
          <cell r="H346">
            <v>18.641608878159339</v>
          </cell>
          <cell r="I346">
            <v>12.749997232241046</v>
          </cell>
          <cell r="J346">
            <v>9.9009657848755985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0.4209641473702801</v>
          </cell>
          <cell r="F347">
            <v>2.9425177169326408E-3</v>
          </cell>
          <cell r="G347">
            <v>4.7750352710526148E-3</v>
          </cell>
          <cell r="H347">
            <v>7.8767361457011411</v>
          </cell>
          <cell r="I347">
            <v>11.672532677403755</v>
          </cell>
          <cell r="J347">
            <v>11.676311373887771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1.0708452908509599E-7</v>
          </cell>
          <cell r="F348">
            <v>1.1488243548157001E-7</v>
          </cell>
          <cell r="G348">
            <v>4.8060513692737995E-7</v>
          </cell>
          <cell r="H348">
            <v>4.9158910376725202E-7</v>
          </cell>
          <cell r="I348">
            <v>1.73110272407951E-7</v>
          </cell>
          <cell r="J348">
            <v>2.6698448199792798E-7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0.86351884109097721</v>
          </cell>
          <cell r="G349">
            <v>0.86351902824078164</v>
          </cell>
          <cell r="H349">
            <v>0.86351977931300372</v>
          </cell>
          <cell r="I349">
            <v>0.86352028071746267</v>
          </cell>
          <cell r="J349">
            <v>0.86352056803594579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2.5895862139393077E-4</v>
          </cell>
          <cell r="G350">
            <v>8.6664004776985416E-3</v>
          </cell>
          <cell r="H350">
            <v>3.6427034424708006E-3</v>
          </cell>
          <cell r="I350">
            <v>3.5902301904859685E-2</v>
          </cell>
          <cell r="J350">
            <v>0.15740555140101123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2.5917028616748427E-4</v>
          </cell>
          <cell r="G351">
            <v>8.6774686775423493E-3</v>
          </cell>
          <cell r="H351">
            <v>3.6427034424707954E-3</v>
          </cell>
          <cell r="I351">
            <v>3.5902301904859657E-2</v>
          </cell>
          <cell r="J351">
            <v>0.1574055514010112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3.1529231870456995E-4</v>
          </cell>
          <cell r="G352">
            <v>1.033031985418789E-2</v>
          </cell>
          <cell r="H352">
            <v>4.187015451074169E-3</v>
          </cell>
          <cell r="I352">
            <v>3.8604625704142942E-2</v>
          </cell>
          <cell r="J352">
            <v>0.15899550646567406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3.1529231870456995E-4</v>
          </cell>
          <cell r="G353">
            <v>1.033031985418789E-2</v>
          </cell>
          <cell r="H353">
            <v>4.187015451074169E-3</v>
          </cell>
          <cell r="I353">
            <v>3.8604625704142942E-2</v>
          </cell>
          <cell r="J353">
            <v>0.15899550646567406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2.0156024918503001E-3</v>
          </cell>
          <cell r="F354">
            <v>2.4873205947700199E-5</v>
          </cell>
          <cell r="G354">
            <v>3.3993583759185201E-5</v>
          </cell>
          <cell r="H354">
            <v>1.5300531130527999E-5</v>
          </cell>
          <cell r="I354">
            <v>1.7453302318824501E-3</v>
          </cell>
          <cell r="J354">
            <v>3.0617733216844401E-2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2.0156024918503001E-3</v>
          </cell>
          <cell r="F355">
            <v>2.0377140597348012E-3</v>
          </cell>
          <cell r="G355">
            <v>2.0645083765068678E-3</v>
          </cell>
          <cell r="H355">
            <v>2.0604038636205832E-3</v>
          </cell>
          <cell r="I355">
            <v>7.2862421245146539E-3</v>
          </cell>
          <cell r="J355">
            <v>3.421832758175207E-2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2.2755019000512753E-6</v>
          </cell>
          <cell r="F356">
            <v>4.6146541981406652E-6</v>
          </cell>
          <cell r="G356">
            <v>4.7135396471502274E-6</v>
          </cell>
          <cell r="H356">
            <v>6.4611309657085453E-4</v>
          </cell>
          <cell r="I356">
            <v>2.640268449606035E-3</v>
          </cell>
          <cell r="J356">
            <v>7.7618526019458305E-3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2.2755019000512787E-6</v>
          </cell>
          <cell r="F357">
            <v>4.6184260738581805E-6</v>
          </cell>
          <cell r="G357">
            <v>4.7195594934428847E-6</v>
          </cell>
          <cell r="H357">
            <v>6.4611309657085388E-4</v>
          </cell>
          <cell r="I357">
            <v>2.6402684496060311E-3</v>
          </cell>
          <cell r="J357">
            <v>7.7618526019458296E-3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2.2755019000512787E-6</v>
          </cell>
          <cell r="F358">
            <v>4.6184260738581805E-6</v>
          </cell>
          <cell r="G358">
            <v>4.7195594934428847E-6</v>
          </cell>
          <cell r="H358">
            <v>7.4265873168278184E-4</v>
          </cell>
          <cell r="I358">
            <v>2.8389983329212697E-3</v>
          </cell>
          <cell r="J358">
            <v>7.8402551534708965E-3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2.2755019000512787E-6</v>
          </cell>
          <cell r="F359">
            <v>4.6184260738581805E-6</v>
          </cell>
          <cell r="G359">
            <v>4.7195594934428847E-6</v>
          </cell>
          <cell r="H359">
            <v>7.4265873168278184E-4</v>
          </cell>
          <cell r="I359">
            <v>2.8389983329212697E-3</v>
          </cell>
          <cell r="J359">
            <v>7.8402551534708965E-3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9.907391633685069E-4</v>
          </cell>
          <cell r="F360">
            <v>2.52457357084705E-5</v>
          </cell>
          <cell r="G360">
            <v>4.41858777444477E-5</v>
          </cell>
          <cell r="H360">
            <v>4.3418626377729202E-5</v>
          </cell>
          <cell r="I360">
            <v>8.7004201426968904E-5</v>
          </cell>
          <cell r="J360">
            <v>1.83186415841033E-4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9.907391633685069E-4</v>
          </cell>
          <cell r="F361">
            <v>1.0131412008296608E-3</v>
          </cell>
          <cell r="G361">
            <v>1.0501906608030738E-3</v>
          </cell>
          <cell r="H361">
            <v>1.0829096327359465E-3</v>
          </cell>
          <cell r="I361">
            <v>1.5412864354130338E-3</v>
          </cell>
          <cell r="J361">
            <v>8.4459735749471047E-4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213.78048992154299</v>
          </cell>
          <cell r="F362">
            <v>3.14131833971871E-2</v>
          </cell>
          <cell r="G362">
            <v>8.7956817986170194E-2</v>
          </cell>
          <cell r="H362">
            <v>4.3650220163571701E-2</v>
          </cell>
          <cell r="I362">
            <v>7.9059964992257994E-2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2.7300013844292432</v>
          </cell>
          <cell r="F363">
            <v>4.011499561775879E-4</v>
          </cell>
          <cell r="G363">
            <v>1.123218657419858E-3</v>
          </cell>
          <cell r="H363">
            <v>5.5741831970225648E-4</v>
          </cell>
          <cell r="I363">
            <v>1.0096048239060624E-3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2.7763699989810844</v>
          </cell>
          <cell r="F364">
            <v>4.0796342074268989E-4</v>
          </cell>
          <cell r="G364">
            <v>1.1422963374827302E-3</v>
          </cell>
          <cell r="H364">
            <v>5.6688597615028153E-4</v>
          </cell>
          <cell r="I364">
            <v>1.0267527921072471E-3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0.24618831024121099</v>
          </cell>
          <cell r="G365">
            <v>1.07564473750391</v>
          </cell>
          <cell r="H365">
            <v>0.90026903312903295</v>
          </cell>
          <cell r="I365">
            <v>45.697462581019899</v>
          </cell>
          <cell r="J365">
            <v>34.135524064368397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1.2459713992123928E-3</v>
          </cell>
          <cell r="G366">
            <v>5.0677623598748686E-3</v>
          </cell>
          <cell r="H366">
            <v>4.6612076962179484E-3</v>
          </cell>
          <cell r="I366">
            <v>0.24660687697413974</v>
          </cell>
          <cell r="J366">
            <v>0.18724208969366976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2.6804138744435831E-3</v>
          </cell>
          <cell r="G367">
            <v>1.0741326197252042E-2</v>
          </cell>
          <cell r="H367">
            <v>9.6331625721837785E-3</v>
          </cell>
          <cell r="I367">
            <v>0.49725648963638025</v>
          </cell>
          <cell r="J367">
            <v>0.36844411197786592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4.3650409617235972E-3</v>
          </cell>
          <cell r="G368">
            <v>1.9071715203970122E-2</v>
          </cell>
          <cell r="H368">
            <v>1.5962216899450925E-2</v>
          </cell>
          <cell r="I368">
            <v>0.81023869824503347</v>
          </cell>
          <cell r="J368">
            <v>0.60523978837532688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1.6612711616734101E-4</v>
          </cell>
          <cell r="G369">
            <v>2.09980367716826E-4</v>
          </cell>
          <cell r="H369">
            <v>8.76994335027417E-7</v>
          </cell>
          <cell r="I369">
            <v>3.9150052264897099E-7</v>
          </cell>
          <cell r="J369">
            <v>2.1258565452886001E-4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1.6612711616734101E-4</v>
          </cell>
          <cell r="G370">
            <v>3.7607261555920823E-4</v>
          </cell>
          <cell r="H370">
            <v>3.7682872682504969E-4</v>
          </cell>
          <cell r="I370">
            <v>1.8486066268355916E-2</v>
          </cell>
          <cell r="J370">
            <v>1.4714724970834613E-2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26.492980188088168</v>
          </cell>
          <cell r="F371">
            <v>3.3870996287572449E-4</v>
          </cell>
          <cell r="G371">
            <v>3.7132350167853911E-4</v>
          </cell>
          <cell r="H371">
            <v>2.1657418900993713E-4</v>
          </cell>
          <cell r="I371">
            <v>6.6948390884117085E-4</v>
          </cell>
          <cell r="J371">
            <v>2.4224103056923307E-4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26.492980188088168</v>
          </cell>
          <cell r="F372">
            <v>3.3870996287572449E-4</v>
          </cell>
          <cell r="G372">
            <v>3.7132350167853911E-4</v>
          </cell>
          <cell r="H372">
            <v>2.1657418900993713E-4</v>
          </cell>
          <cell r="I372">
            <v>6.6948390884117085E-4</v>
          </cell>
          <cell r="J372">
            <v>2.4224103056923307E-4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1.06412545310176E-6</v>
          </cell>
          <cell r="F373">
            <v>8.9196460649070295E-7</v>
          </cell>
          <cell r="G373">
            <v>1.13840402492821E-6</v>
          </cell>
          <cell r="H373">
            <v>1.3587673226339801E-6</v>
          </cell>
          <cell r="I373">
            <v>2.40747163993442E-6</v>
          </cell>
          <cell r="J373">
            <v>3.68235544540636E-6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4.0264814744770199</v>
          </cell>
          <cell r="F374">
            <v>4.1008251627960846E-4</v>
          </cell>
          <cell r="G374">
            <v>4.0463577107008319E-4</v>
          </cell>
          <cell r="H374">
            <v>4.0073912600746553E-4</v>
          </cell>
          <cell r="I374">
            <v>3.9836726298680958E-4</v>
          </cell>
          <cell r="J374">
            <v>2.0335770685875332E-4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2.8487068941856902E-3</v>
          </cell>
          <cell r="F375">
            <v>2.336240732307255E-3</v>
          </cell>
          <cell r="G375">
            <v>2.845638225172514E-3</v>
          </cell>
          <cell r="H375">
            <v>1.5266476049047482E-3</v>
          </cell>
          <cell r="I375">
            <v>7.6186924239406248E-2</v>
          </cell>
          <cell r="J375">
            <v>1.7039889622923143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2.8487068941856803E-3</v>
          </cell>
          <cell r="F376">
            <v>2.3362407323072485E-3</v>
          </cell>
          <cell r="G376">
            <v>2.8456382251725058E-3</v>
          </cell>
          <cell r="H376">
            <v>1.5266476049047436E-3</v>
          </cell>
          <cell r="I376">
            <v>7.618692423940604E-2</v>
          </cell>
          <cell r="J376">
            <v>1.7039889622923103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3.2858687809424322E-3</v>
          </cell>
          <cell r="F377">
            <v>2.6948158352022842E-3</v>
          </cell>
          <cell r="G377">
            <v>3.2823295309236575E-3</v>
          </cell>
          <cell r="H377">
            <v>1.7610714470131371E-3</v>
          </cell>
          <cell r="I377">
            <v>8.7870774719189332E-2</v>
          </cell>
          <cell r="J377">
            <v>1.9652963763524471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3.2858687809424322E-3</v>
          </cell>
          <cell r="F378">
            <v>2.6948158352022842E-3</v>
          </cell>
          <cell r="G378">
            <v>3.2823295309236575E-3</v>
          </cell>
          <cell r="H378">
            <v>1.7610714470131371E-3</v>
          </cell>
          <cell r="I378">
            <v>8.7870774719189332E-2</v>
          </cell>
          <cell r="J378">
            <v>1.9652963763524471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4.8881101896330696E-4</v>
          </cell>
          <cell r="F379">
            <v>7.6989100018666096E-7</v>
          </cell>
          <cell r="G379">
            <v>1.5080330357471299E-6</v>
          </cell>
          <cell r="H379">
            <v>1.77708556864916E-6</v>
          </cell>
          <cell r="I379">
            <v>0.25188071296147801</v>
          </cell>
          <cell r="J379">
            <v>1.91464230946007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4.8881101896330696E-4</v>
          </cell>
          <cell r="F380">
            <v>4.8946587082476865E-4</v>
          </cell>
          <cell r="G380">
            <v>4.9064983395726838E-4</v>
          </cell>
          <cell r="H380">
            <v>3.6064479869593407E-4</v>
          </cell>
          <cell r="I380">
            <v>0.25310225972886935</v>
          </cell>
          <cell r="J380">
            <v>2.0411756970287671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0.14080519181439308</v>
          </cell>
          <cell r="H381">
            <v>0.1558490733851427</v>
          </cell>
          <cell r="I381">
            <v>1.4212468139677905</v>
          </cell>
          <cell r="J381">
            <v>5.8670635718163675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0.14080519181439308</v>
          </cell>
          <cell r="H382">
            <v>0.1558490733851427</v>
          </cell>
          <cell r="I382">
            <v>1.4212468139677905</v>
          </cell>
          <cell r="J382">
            <v>5.8670635718163675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0.14080519181439299</v>
          </cell>
          <cell r="H383">
            <v>0.15584907338514301</v>
          </cell>
          <cell r="I383">
            <v>1.4212468139677901</v>
          </cell>
          <cell r="J383">
            <v>5.8670635718163702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4.4925299769569299E-2</v>
          </cell>
          <cell r="H384">
            <v>1.44293866103334E-6</v>
          </cell>
          <cell r="I384">
            <v>0.17054030086649999</v>
          </cell>
          <cell r="J384">
            <v>1.36598292294223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4.4925299769569299E-2</v>
          </cell>
          <cell r="H385">
            <v>4.4926742708230397E-2</v>
          </cell>
          <cell r="I385">
            <v>0.40970400753188002</v>
          </cell>
          <cell r="J385">
            <v>1.6913033219801801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4.3370266447605541E-2</v>
          </cell>
          <cell r="F386">
            <v>1.9014425849202816E-4</v>
          </cell>
          <cell r="G386">
            <v>3.4550348730851706E-3</v>
          </cell>
          <cell r="H386">
            <v>1.0159775998105169E-2</v>
          </cell>
          <cell r="I386">
            <v>3.6348686153819164E-2</v>
          </cell>
          <cell r="J386">
            <v>5.4314032632068084E-2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4.3370266447605652E-2</v>
          </cell>
          <cell r="F387">
            <v>1.9001758010529175E-4</v>
          </cell>
          <cell r="G387">
            <v>3.4514396234773905E-3</v>
          </cell>
          <cell r="H387">
            <v>1.0159775998105169E-2</v>
          </cell>
          <cell r="I387">
            <v>3.6348686153819282E-2</v>
          </cell>
          <cell r="J387">
            <v>5.4314032632068132E-2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5.7827021930208944E-2</v>
          </cell>
          <cell r="F388">
            <v>2.5018981396011372E-4</v>
          </cell>
          <cell r="G388">
            <v>4.4581095136698957E-3</v>
          </cell>
          <cell r="H388">
            <v>1.2699719997629682E-2</v>
          </cell>
          <cell r="I388">
            <v>4.2763160180959013E-2</v>
          </cell>
          <cell r="J388">
            <v>6.0348925146748306E-2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5.7827021930208944E-2</v>
          </cell>
          <cell r="F389">
            <v>2.5018981396011372E-4</v>
          </cell>
          <cell r="G389">
            <v>4.4581095136698957E-3</v>
          </cell>
          <cell r="H389">
            <v>1.2699719997629682E-2</v>
          </cell>
          <cell r="I389">
            <v>4.2763160180959013E-2</v>
          </cell>
          <cell r="J389">
            <v>6.0348925146748306E-2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3.31027137860594E-3</v>
          </cell>
          <cell r="F390">
            <v>3.8792886951205702E-5</v>
          </cell>
          <cell r="G390">
            <v>1.5891688893732801E-3</v>
          </cell>
          <cell r="H390">
            <v>1.7052480546033401E-4</v>
          </cell>
          <cell r="I390">
            <v>1.2613265200690199E-4</v>
          </cell>
          <cell r="J390">
            <v>1.45081462558652E-2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3.31027137860594E-3</v>
          </cell>
          <cell r="F391">
            <v>3.3429575731309829E-3</v>
          </cell>
          <cell r="G391">
            <v>4.9132408411275879E-3</v>
          </cell>
          <cell r="H391">
            <v>5.0524900573407968E-3</v>
          </cell>
          <cell r="I391">
            <v>2.4673736384249845E-2</v>
          </cell>
          <cell r="J391">
            <v>2.496288518673298E-2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1.814688989451918E-5</v>
          </cell>
          <cell r="G392">
            <v>3.8186285729342471</v>
          </cell>
          <cell r="H392">
            <v>4.8996513546007261</v>
          </cell>
          <cell r="I392">
            <v>6.5847267511501526</v>
          </cell>
          <cell r="J392">
            <v>8.849330378533697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1.814688989451918E-5</v>
          </cell>
          <cell r="G393">
            <v>3.8186285729342471</v>
          </cell>
          <cell r="H393">
            <v>4.8996513546007261</v>
          </cell>
          <cell r="I393">
            <v>6.5847267511501526</v>
          </cell>
          <cell r="J393">
            <v>8.849330378533697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1.8146889894519201E-5</v>
          </cell>
          <cell r="G394">
            <v>3.8186285729342502</v>
          </cell>
          <cell r="H394">
            <v>4.8996513546007296</v>
          </cell>
          <cell r="I394">
            <v>6.5847267511501499</v>
          </cell>
          <cell r="J394">
            <v>8.8493303785336899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6.2202467909653498E-6</v>
          </cell>
          <cell r="G395">
            <v>1.2183649480938299</v>
          </cell>
          <cell r="H395">
            <v>0.19405512526219701</v>
          </cell>
          <cell r="I395">
            <v>0.26079755794755699</v>
          </cell>
          <cell r="J395">
            <v>2.0604801853072798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6.2202467909653498E-6</v>
          </cell>
          <cell r="G396">
            <v>1.21837116834062</v>
          </cell>
          <cell r="H396">
            <v>1.41242629360282</v>
          </cell>
          <cell r="I396">
            <v>1.89818440231705</v>
          </cell>
          <cell r="J396">
            <v>2.5510035789284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8.4415774958926697</v>
          </cell>
          <cell r="F397">
            <v>2.6704304785995478E-4</v>
          </cell>
          <cell r="G397">
            <v>0.24280620880235529</v>
          </cell>
          <cell r="H397">
            <v>1.2419425379009936E-2</v>
          </cell>
          <cell r="I397">
            <v>3.7343312329993425E-2</v>
          </cell>
          <cell r="J397">
            <v>4.4209429564824904E-2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8.4415774958926502</v>
          </cell>
          <cell r="F398">
            <v>2.6722107655852747E-4</v>
          </cell>
          <cell r="G398">
            <v>0.2430591319365242</v>
          </cell>
          <cell r="H398">
            <v>1.2419425379009936E-2</v>
          </cell>
          <cell r="I398">
            <v>3.7343312329993265E-2</v>
          </cell>
          <cell r="J398">
            <v>4.4209429564824862E-2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11.255436661190227</v>
          </cell>
          <cell r="F399">
            <v>3.5160667967549494E-4</v>
          </cell>
          <cell r="G399">
            <v>0.31362468636970192</v>
          </cell>
          <cell r="H399">
            <v>1.5524281723765194E-2</v>
          </cell>
          <cell r="I399">
            <v>4.3933308623525007E-2</v>
          </cell>
          <cell r="J399">
            <v>4.9121588405365832E-2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11.255436661190227</v>
          </cell>
          <cell r="F400">
            <v>3.5160667967549494E-4</v>
          </cell>
          <cell r="G400">
            <v>0.31362468636970192</v>
          </cell>
          <cell r="H400">
            <v>1.5524281723765194E-2</v>
          </cell>
          <cell r="I400">
            <v>4.3933308623525007E-2</v>
          </cell>
          <cell r="J400">
            <v>4.9121588405365832E-2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0.53468949548185896</v>
          </cell>
          <cell r="F401">
            <v>1.7294134655109299E-5</v>
          </cell>
          <cell r="G401">
            <v>2.1357196675093999E-5</v>
          </cell>
          <cell r="H401">
            <v>1.769147835738E-5</v>
          </cell>
          <cell r="I401">
            <v>7.0457679973927904E-3</v>
          </cell>
          <cell r="J401">
            <v>1.2979900945295499E-4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0.53537312154098926</v>
          </cell>
          <cell r="F402">
            <v>1.6973809061585854E-2</v>
          </cell>
          <cell r="G402">
            <v>1.6815114682703913E-2</v>
          </cell>
          <cell r="H402">
            <v>5.0583857023511758E-3</v>
          </cell>
          <cell r="I402">
            <v>2.0334544609881152E-2</v>
          </cell>
          <cell r="J402">
            <v>1.0844116714094127E-2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54.487694781351571</v>
          </cell>
          <cell r="F403">
            <v>3.1055602853259658E-3</v>
          </cell>
          <cell r="G403">
            <v>5.0014916974876747E-3</v>
          </cell>
          <cell r="H403">
            <v>1.7886133614885078E-3</v>
          </cell>
          <cell r="I403">
            <v>0.35894757630378288</v>
          </cell>
          <cell r="J403">
            <v>3.957121670888617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60.446943794355178</v>
          </cell>
          <cell r="F404">
            <v>58.272980668771297</v>
          </cell>
          <cell r="G404">
            <v>61.880388965113646</v>
          </cell>
          <cell r="H404">
            <v>63.081037587030742</v>
          </cell>
          <cell r="I404">
            <v>66.485153896945221</v>
          </cell>
          <cell r="J404">
            <v>69.115686443251562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114.93463763928621</v>
          </cell>
          <cell r="F405">
            <v>58.276086229056595</v>
          </cell>
          <cell r="G405">
            <v>61.885390456811166</v>
          </cell>
          <cell r="H405">
            <v>63.082826200392233</v>
          </cell>
          <cell r="I405">
            <v>66.844101473248998</v>
          </cell>
          <cell r="J405">
            <v>73.072808114140145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4.1266051969073699E-8</v>
          </cell>
          <cell r="F406">
            <v>4.3007477211957699E-8</v>
          </cell>
          <cell r="G406">
            <v>4.9238182791707203E-8</v>
          </cell>
          <cell r="H406">
            <v>5.7965345549166801E-8</v>
          </cell>
          <cell r="I406">
            <v>1.08592468864197E-7</v>
          </cell>
          <cell r="J406">
            <v>1.8838739793538001E-7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4.3683888723661468</v>
          </cell>
          <cell r="G407">
            <v>4.3683889432225493</v>
          </cell>
          <cell r="H407">
            <v>4.3683890243526475</v>
          </cell>
          <cell r="I407">
            <v>4.36838918699807</v>
          </cell>
          <cell r="J407">
            <v>4.3683893827043505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0.42515795237946652</v>
          </cell>
          <cell r="F408">
            <v>7.6020336286570719E-2</v>
          </cell>
          <cell r="G408">
            <v>0.37326574653027006</v>
          </cell>
          <cell r="H408">
            <v>1.4036214298725062E-3</v>
          </cell>
          <cell r="I408">
            <v>0.57789964794856408</v>
          </cell>
          <cell r="J408">
            <v>1.9006362127523742E-4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1.1118665872300242</v>
          </cell>
          <cell r="F409">
            <v>0.19880722304257312</v>
          </cell>
          <cell r="G409">
            <v>0.97615888260290429</v>
          </cell>
          <cell r="H409">
            <v>3.6707293377929175E-3</v>
          </cell>
          <cell r="I409">
            <v>1.5113143379534135</v>
          </cell>
          <cell r="J409">
            <v>4.9705148112874479E-4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1.7434262120028527</v>
          </cell>
          <cell r="F410">
            <v>0.30427037508846588</v>
          </cell>
          <cell r="G410">
            <v>1.4389880803452102</v>
          </cell>
          <cell r="H410">
            <v>5.5378952258680839E-3</v>
          </cell>
          <cell r="I410">
            <v>1.8877182901547862</v>
          </cell>
          <cell r="J410">
            <v>7.4371525816900575E-4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1.6069860914389E-7</v>
          </cell>
          <cell r="G411">
            <v>4.2132370191129198E-5</v>
          </cell>
          <cell r="H411">
            <v>9.5442107858322807E-7</v>
          </cell>
          <cell r="I411">
            <v>2.5827866021158E-2</v>
          </cell>
          <cell r="J411">
            <v>2.43475143215541E-7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1.5883000372121099E-2</v>
          </cell>
          <cell r="F412">
            <v>1.3883688407511446E-2</v>
          </cell>
          <cell r="G412">
            <v>1.3925157110713869E-2</v>
          </cell>
          <cell r="H412">
            <v>1.9531162153975379E-4</v>
          </cell>
          <cell r="I412">
            <v>2.5991700555121983E-2</v>
          </cell>
          <cell r="J412">
            <v>3.4366696437099914E-5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2.6207443693825787E-3</v>
          </cell>
          <cell r="J413">
            <v>6.7625698475744338E-3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2.6207443693825787E-3</v>
          </cell>
          <cell r="J414">
            <v>6.7625698475744338E-3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2.9559307001800097E-4</v>
          </cell>
          <cell r="J415">
            <v>3.64245213451974E-4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2.9572688640494999E-4</v>
          </cell>
          <cell r="J416">
            <v>4.6549212032352802E-4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124.98758032875976</v>
          </cell>
          <cell r="F417">
            <v>139.83480584096202</v>
          </cell>
          <cell r="G417">
            <v>123.81241815043568</v>
          </cell>
          <cell r="H417">
            <v>127.05088250856699</v>
          </cell>
          <cell r="I417">
            <v>111.12934342569878</v>
          </cell>
          <cell r="J417">
            <v>65.715132522271702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126.30382920873684</v>
          </cell>
          <cell r="F418">
            <v>143.45930092156152</v>
          </cell>
          <cell r="G418">
            <v>126.74588125544564</v>
          </cell>
          <cell r="H418">
            <v>129.5922163960237</v>
          </cell>
          <cell r="I418">
            <v>112.5408095725401</v>
          </cell>
          <cell r="J418">
            <v>66.076797053763329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8.0163586889651194E-8</v>
          </cell>
          <cell r="F419">
            <v>8.4170759937965394E-8</v>
          </cell>
          <cell r="G419">
            <v>9.9007889906926902E-8</v>
          </cell>
          <cell r="H419">
            <v>1.20501585580517E-7</v>
          </cell>
          <cell r="I419">
            <v>2.7924651200808701E-7</v>
          </cell>
          <cell r="J419">
            <v>8.919389693279E-7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15.305609262370464</v>
          </cell>
          <cell r="I420">
            <v>15.305609567809023</v>
          </cell>
          <cell r="J420">
            <v>15.305610119541978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12.240000935127256</v>
          </cell>
          <cell r="F421">
            <v>12.241895272251972</v>
          </cell>
          <cell r="G421">
            <v>12.246405772064543</v>
          </cell>
          <cell r="H421">
            <v>12.254520637624941</v>
          </cell>
          <cell r="I421">
            <v>12.270786071864761</v>
          </cell>
          <cell r="J421">
            <v>12.287089092408159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12.240000935127256</v>
          </cell>
          <cell r="F422">
            <v>12.241895272251972</v>
          </cell>
          <cell r="G422">
            <v>12.246405772064543</v>
          </cell>
          <cell r="H422">
            <v>12.254520637624941</v>
          </cell>
          <cell r="I422">
            <v>12.270786071864761</v>
          </cell>
          <cell r="J422">
            <v>12.287089092408159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3.4976757684197753E-6</v>
          </cell>
          <cell r="F424">
            <v>4.6346090448896275E-6</v>
          </cell>
          <cell r="G424">
            <v>4.7766109291328481E-6</v>
          </cell>
          <cell r="H424">
            <v>6.2794165526859473E-4</v>
          </cell>
          <cell r="I424">
            <v>1.4817739944756614E-3</v>
          </cell>
          <cell r="J424">
            <v>5.8029488812814695E-4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3.497675768419766E-6</v>
          </cell>
          <cell r="F425">
            <v>4.6376987842528803E-6</v>
          </cell>
          <cell r="G425">
            <v>4.7815865655173605E-6</v>
          </cell>
          <cell r="H425">
            <v>6.2794165526859473E-4</v>
          </cell>
          <cell r="I425">
            <v>1.4817739944756551E-3</v>
          </cell>
          <cell r="J425">
            <v>5.8029488812814652E-4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2.7907266178701723E-6</v>
          </cell>
          <cell r="F426">
            <v>3.3669015766628394E-6</v>
          </cell>
          <cell r="G426">
            <v>3.5417701988051753E-6</v>
          </cell>
          <cell r="H426">
            <v>7.8492706908774295E-4</v>
          </cell>
          <cell r="I426">
            <v>1.7432635229124927E-3</v>
          </cell>
          <cell r="J426">
            <v>6.4477209792462267E-4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2.7907266178701723E-6</v>
          </cell>
          <cell r="F427">
            <v>3.3669015766628394E-6</v>
          </cell>
          <cell r="G427">
            <v>3.5417701988051753E-6</v>
          </cell>
          <cell r="H427">
            <v>7.8492706908774295E-4</v>
          </cell>
          <cell r="I427">
            <v>1.7432635229124927E-3</v>
          </cell>
          <cell r="J427">
            <v>6.4477209792462267E-4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1.2291999056063599E-3</v>
          </cell>
          <cell r="F428">
            <v>2.8825409574777901E-5</v>
          </cell>
          <cell r="G428">
            <v>4.3883657283302201E-5</v>
          </cell>
          <cell r="H428">
            <v>3.4807010485257303E-5</v>
          </cell>
          <cell r="I428">
            <v>1.01921086810357E-4</v>
          </cell>
          <cell r="J428">
            <v>2.0245411298171399E-4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1.2291999056063599E-3</v>
          </cell>
          <cell r="F429">
            <v>1.2545370110929805E-3</v>
          </cell>
          <cell r="G429">
            <v>1.2893471120353551E-3</v>
          </cell>
          <cell r="H429">
            <v>1.3096186900088296E-3</v>
          </cell>
          <cell r="I429">
            <v>1.7369787268474667E-3</v>
          </cell>
          <cell r="J429">
            <v>9.5255766066568094E-4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0.18406429724846593</v>
          </cell>
          <cell r="F430">
            <v>1.8471787318664679</v>
          </cell>
          <cell r="G430">
            <v>1.0608970200028521E-3</v>
          </cell>
          <cell r="H430">
            <v>4.5425939530888799E-4</v>
          </cell>
          <cell r="I430">
            <v>2.6787591054077645E-4</v>
          </cell>
          <cell r="J430">
            <v>8.9880792985779063E-7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15.8762468834588</v>
          </cell>
          <cell r="F431">
            <v>159.32620298112101</v>
          </cell>
          <cell r="G431">
            <v>9.1506409766989094E-2</v>
          </cell>
          <cell r="H431">
            <v>3.9181603476959599E-2</v>
          </cell>
          <cell r="I431">
            <v>2.31053178343208E-2</v>
          </cell>
          <cell r="J431">
            <v>7.7525608217058695E-5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0.21541718973485491</v>
          </cell>
          <cell r="F432">
            <v>2.1618209359717859</v>
          </cell>
          <cell r="G432">
            <v>1.241606645413692E-3</v>
          </cell>
          <cell r="H432">
            <v>5.3163641081356312E-4</v>
          </cell>
          <cell r="I432">
            <v>3.1350499096771716E-4</v>
          </cell>
          <cell r="J432">
            <v>1.0519078455503213E-6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6.2309123796411899E-4</v>
          </cell>
          <cell r="F433">
            <v>0.194100301729623</v>
          </cell>
          <cell r="G433">
            <v>3.8088008344513802E-6</v>
          </cell>
          <cell r="H433">
            <v>4.0123220915737E-6</v>
          </cell>
          <cell r="I433">
            <v>1.16594192579686E-5</v>
          </cell>
          <cell r="J433">
            <v>2.1967105239750599E-4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4.0196294418203958E-2</v>
          </cell>
          <cell r="F434">
            <v>0.23429536811980439</v>
          </cell>
          <cell r="G434">
            <v>2.315541675738414E-3</v>
          </cell>
          <cell r="H434">
            <v>1.7042327247998867E-3</v>
          </cell>
          <cell r="I434">
            <v>8.6350661215199576E-4</v>
          </cell>
          <cell r="J434">
            <v>2.3383207553219875E-4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3.364281723910964E-2</v>
          </cell>
          <cell r="I435">
            <v>1.3711410192582958</v>
          </cell>
          <cell r="J435">
            <v>16.936326055642027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2.0674181150843763E-4</v>
          </cell>
          <cell r="I436">
            <v>2.4425231080059426E-3</v>
          </cell>
          <cell r="J436">
            <v>1.2041406107858208E-3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1.918454697785652E-4</v>
          </cell>
          <cell r="I437">
            <v>3.6155029605867326E-3</v>
          </cell>
          <cell r="J437">
            <v>1.2781417303740481E-3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1.3482878910648451E-4</v>
          </cell>
          <cell r="I438">
            <v>3.9943505863596166E-4</v>
          </cell>
          <cell r="J438">
            <v>5.4984687620814813E-4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2.1128423895974737E-4</v>
          </cell>
          <cell r="I439">
            <v>3.2761779917685207E-4</v>
          </cell>
          <cell r="J439">
            <v>1.9941969832492474E-4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3.9948659423565411E-3</v>
          </cell>
          <cell r="I440">
            <v>0.44086762444501082</v>
          </cell>
          <cell r="J440">
            <v>4.6571607298918067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2.4286407386796285E-3</v>
          </cell>
          <cell r="I441">
            <v>0.19141908738649077</v>
          </cell>
          <cell r="J441">
            <v>2.7929876883983864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4.7971501521298391E-3</v>
          </cell>
          <cell r="I442">
            <v>0.25107057975933578</v>
          </cell>
          <cell r="J442">
            <v>2.034730521350101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2.3424113056058305E-3</v>
          </cell>
          <cell r="I443">
            <v>0.19883017306816539</v>
          </cell>
          <cell r="J443">
            <v>2.6584387699383751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9.064704395734184E-4</v>
          </cell>
          <cell r="I444">
            <v>1.386893121770754E-3</v>
          </cell>
          <cell r="J444">
            <v>1.3846723234112385E-3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1.4647591023725509E-4</v>
          </cell>
          <cell r="I445">
            <v>3.7909346480360196E-4</v>
          </cell>
          <cell r="J445">
            <v>4.0269146301364164E-4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3.8724720175710419E-3</v>
          </cell>
          <cell r="I446">
            <v>0.20986484386898993</v>
          </cell>
          <cell r="J446">
            <v>4.7336127642109123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1.0347655518894374E-3</v>
          </cell>
          <cell r="I447">
            <v>2.9460737360647118E-3</v>
          </cell>
          <cell r="J447">
            <v>8.805696558468755E-4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1.111772317607652E-4</v>
          </cell>
          <cell r="I448">
            <v>1.2177060253258569E-2</v>
          </cell>
          <cell r="J448">
            <v>1.1127230127229146E-2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2.424931150271013E-3</v>
          </cell>
          <cell r="I449">
            <v>3.7338546457284507E-3</v>
          </cell>
          <cell r="J449">
            <v>2.4904247104980295E-3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3.090803811499582E-3</v>
          </cell>
          <cell r="I450">
            <v>6.9992939370845395E-3</v>
          </cell>
          <cell r="J450">
            <v>4.1469576461595431E-3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3.1216851808380779E-3</v>
          </cell>
          <cell r="I451">
            <v>8.147353020347782E-3</v>
          </cell>
          <cell r="J451">
            <v>6.7540757480130231E-3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1.1888324924969378E-4</v>
          </cell>
          <cell r="I452">
            <v>2.0570701993999504E-4</v>
          </cell>
          <cell r="J452">
            <v>1.2836121152268602E-4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1.2859004446523004E-4</v>
          </cell>
          <cell r="I453">
            <v>1.5212905787871637E-4</v>
          </cell>
          <cell r="J453">
            <v>1.1042680890685548E-4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1.0637129928916078E-4</v>
          </cell>
          <cell r="I454">
            <v>7.2427503664357606E-5</v>
          </cell>
          <cell r="J454">
            <v>5.848539589240481E-5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1.2328221169824268E-4</v>
          </cell>
          <cell r="I455">
            <v>1.7267845885565844E-4</v>
          </cell>
          <cell r="J455">
            <v>1.2432551153342787E-4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5.4518209468091574E-4</v>
          </cell>
          <cell r="I456">
            <v>6.2270614532973761E-4</v>
          </cell>
          <cell r="J456">
            <v>3.5058133553705196E-4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3.6327526853002987E-3</v>
          </cell>
          <cell r="I457">
            <v>3.5329519280731962E-2</v>
          </cell>
          <cell r="J457">
            <v>2.8227416400401932E-2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3.4415242138011301E-3</v>
          </cell>
          <cell r="I458">
            <v>0.94737808469449203</v>
          </cell>
          <cell r="J458">
            <v>4.4146562668234504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3.4415242138011301E-3</v>
          </cell>
          <cell r="I459">
            <v>1.1613738714548163</v>
          </cell>
          <cell r="J459">
            <v>5.1917236563669995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1.1839503154071798</v>
          </cell>
          <cell r="F460">
            <v>2.9064887891889417E-4</v>
          </cell>
          <cell r="G460">
            <v>1.3935892172555068E-3</v>
          </cell>
          <cell r="H460">
            <v>3.2001083054304744E-4</v>
          </cell>
          <cell r="I460">
            <v>4.7786445467268935E-4</v>
          </cell>
          <cell r="J460">
            <v>1.8705657835954567E-4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1.1839503154071798</v>
          </cell>
          <cell r="F461">
            <v>2.9064887891889417E-4</v>
          </cell>
          <cell r="G461">
            <v>1.3935892172555068E-3</v>
          </cell>
          <cell r="H461">
            <v>3.2001083054304744E-4</v>
          </cell>
          <cell r="I461">
            <v>4.7786445467268935E-4</v>
          </cell>
          <cell r="J461">
            <v>1.8705657835954567E-4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144.91614141869604</v>
          </cell>
          <cell r="F462">
            <v>104.88134237319038</v>
          </cell>
          <cell r="G462">
            <v>99.185649194910582</v>
          </cell>
          <cell r="H462">
            <v>129.67758352717217</v>
          </cell>
          <cell r="I462">
            <v>126.50227211251898</v>
          </cell>
          <cell r="J462">
            <v>97.994607850592914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30.805760798516477</v>
          </cell>
          <cell r="F463">
            <v>70.218235875347347</v>
          </cell>
          <cell r="G463">
            <v>70.479674646745266</v>
          </cell>
          <cell r="H463">
            <v>43.019977737737108</v>
          </cell>
          <cell r="I463">
            <v>29.633132699496208</v>
          </cell>
          <cell r="J463">
            <v>25.74364566077255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1.8629211880883442E-2</v>
          </cell>
          <cell r="F464">
            <v>1.8487590617730081E-3</v>
          </cell>
          <cell r="G464">
            <v>2.8831668571636625E-3</v>
          </cell>
          <cell r="H464">
            <v>1.0901421251008089E-3</v>
          </cell>
          <cell r="I464">
            <v>0.91930721868820919</v>
          </cell>
          <cell r="J464">
            <v>2.2480101935408627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179.42209662459433</v>
          </cell>
          <cell r="F465">
            <v>183.35343945475762</v>
          </cell>
          <cell r="G465">
            <v>177.08038627965698</v>
          </cell>
          <cell r="H465">
            <v>179.26150572185585</v>
          </cell>
          <cell r="I465">
            <v>161.26634473223356</v>
          </cell>
          <cell r="J465">
            <v>127.98560718234371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1.07377070805533E-7</v>
          </cell>
          <cell r="F466">
            <v>1.12729824544002E-7</v>
          </cell>
          <cell r="G466">
            <v>1.32395124619391E-7</v>
          </cell>
          <cell r="H466">
            <v>1.61035290061863E-7</v>
          </cell>
          <cell r="I466">
            <v>3.6596739001152399E-7</v>
          </cell>
          <cell r="J466">
            <v>1.1680843662150999E-6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13.91419027225693</v>
          </cell>
          <cell r="I467">
            <v>13.914190680778411</v>
          </cell>
          <cell r="J467">
            <v>13.914191403688902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0.90177453632841575</v>
          </cell>
          <cell r="F468">
            <v>2.2137732860125906E-4</v>
          </cell>
          <cell r="G468">
            <v>1.0614493309971918E-3</v>
          </cell>
          <cell r="H468">
            <v>2.4374132476478203E-4</v>
          </cell>
          <cell r="I468">
            <v>3.6397304129446759E-4</v>
          </cell>
          <cell r="J468">
            <v>1.424746098060259E-4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1.1839503154071798</v>
          </cell>
          <cell r="F469">
            <v>2.9064887891889417E-4</v>
          </cell>
          <cell r="G469">
            <v>1.3935892172555068E-3</v>
          </cell>
          <cell r="H469">
            <v>3.2001083054304744E-4</v>
          </cell>
          <cell r="I469">
            <v>4.7786445467268935E-4</v>
          </cell>
          <cell r="J469">
            <v>1.8705657835954567E-4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1.08537101813325E-5</v>
          </cell>
          <cell r="F470">
            <v>6.8655328643585503E-6</v>
          </cell>
          <cell r="G470">
            <v>5.7501488424219903E-6</v>
          </cell>
          <cell r="H470">
            <v>8.06913958979389E-6</v>
          </cell>
          <cell r="I470">
            <v>1.19745006424806E-5</v>
          </cell>
          <cell r="J470">
            <v>5.7121271976584201E-6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0.11438784694461183</v>
          </cell>
          <cell r="F471">
            <v>2.2215854650846911E-3</v>
          </cell>
          <cell r="G471">
            <v>2.1342035367821199E-3</v>
          </cell>
          <cell r="H471">
            <v>9.2715539480800468E-4</v>
          </cell>
          <cell r="I471">
            <v>3.9897893225984731E-4</v>
          </cell>
          <cell r="J471">
            <v>3.1506288737274572E-4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7.3908210813978761E-2</v>
          </cell>
          <cell r="J472">
            <v>4.9008946049851371E-2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9.4232968787822891E-2</v>
          </cell>
          <cell r="J473">
            <v>6.4936853516053078E-2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10.421057724771</v>
          </cell>
          <cell r="J474">
            <v>6.9102613930290504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0.18477052703494684</v>
          </cell>
          <cell r="J475">
            <v>0.12252236512462839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3.22614651897644E-3</v>
          </cell>
          <cell r="J476">
            <v>1.2841604728034001E-6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3.22614651897644E-3</v>
          </cell>
          <cell r="J477">
            <v>3.2273552112625009E-3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259.97845235414906</v>
          </cell>
          <cell r="F478">
            <v>119.52558917561969</v>
          </cell>
          <cell r="G478">
            <v>116.19225100107357</v>
          </cell>
          <cell r="H478">
            <v>145.85308083102638</v>
          </cell>
          <cell r="I478">
            <v>143.64088765375183</v>
          </cell>
          <cell r="J478">
            <v>138.76460648970519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7.9564510234373068E-2</v>
          </cell>
          <cell r="F479">
            <v>1.6047389984412777E-3</v>
          </cell>
          <cell r="G479">
            <v>2.6174708179240638E-3</v>
          </cell>
          <cell r="H479">
            <v>9.7463784597176181E-4</v>
          </cell>
          <cell r="I479">
            <v>1.4700550401846701E-3</v>
          </cell>
          <cell r="J479">
            <v>0.68268611310753835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268.27162779307855</v>
          </cell>
          <cell r="F480">
            <v>125.18001221298708</v>
          </cell>
          <cell r="G480">
            <v>121.42592972062313</v>
          </cell>
          <cell r="H480">
            <v>151.87090585979973</v>
          </cell>
          <cell r="I480">
            <v>148.49733308304565</v>
          </cell>
          <cell r="J480">
            <v>143.13588402583986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6.0494300892239005E-7</v>
          </cell>
          <cell r="F481">
            <v>6.6060223016423505E-7</v>
          </cell>
          <cell r="G481">
            <v>7.3979491153537401E-7</v>
          </cell>
          <cell r="H481">
            <v>8.4101413113994698E-7</v>
          </cell>
          <cell r="I481">
            <v>1.3653184523226599E-6</v>
          </cell>
          <cell r="J481">
            <v>4.1254993063067999E-6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12.649264390433737</v>
          </cell>
          <cell r="I482">
            <v>12.649266634755282</v>
          </cell>
          <cell r="J482">
            <v>12.649269235959816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2267.7887068626001</v>
          </cell>
          <cell r="F483">
            <v>2049.5343843893602</v>
          </cell>
          <cell r="G483">
            <v>1984.58485865287</v>
          </cell>
          <cell r="H483">
            <v>1432.8129518665801</v>
          </cell>
          <cell r="I483">
            <v>468.21805554115099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30.256634906206877</v>
          </cell>
          <cell r="F484">
            <v>27.344705178454333</v>
          </cell>
          <cell r="G484">
            <v>26.478322439837743</v>
          </cell>
          <cell r="H484">
            <v>19.116690566673064</v>
          </cell>
          <cell r="I484">
            <v>6.2476098919888923</v>
          </cell>
          <cell r="J484">
            <v>0.83027072094740861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30.770538763400339</v>
          </cell>
          <cell r="F485">
            <v>27.809150398770083</v>
          </cell>
          <cell r="G485">
            <v>26.927881392847585</v>
          </cell>
          <cell r="H485">
            <v>19.44115267118838</v>
          </cell>
          <cell r="I485">
            <v>6.3530265338012306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1.7108182150247093E-4</v>
          </cell>
          <cell r="H486">
            <v>2.3185198891941672E-4</v>
          </cell>
          <cell r="I486">
            <v>6.9820247943068285E-4</v>
          </cell>
          <cell r="J486">
            <v>0.84437217760250272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9.2701142843229594</v>
          </cell>
          <cell r="F487">
            <v>9.2700655725340795</v>
          </cell>
          <cell r="G487">
            <v>0.155821497929299</v>
          </cell>
          <cell r="H487">
            <v>7.8603339613264697E-2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0.10000123284059283</v>
          </cell>
          <cell r="F488">
            <v>0.10000070736282723</v>
          </cell>
          <cell r="G488">
            <v>1.6809223077594347E-3</v>
          </cell>
          <cell r="H488">
            <v>8.4793246616250879E-4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0.10000123284059283</v>
          </cell>
          <cell r="F489">
            <v>0.10000070736282723</v>
          </cell>
          <cell r="G489">
            <v>1.6809223077594347E-3</v>
          </cell>
          <cell r="H489">
            <v>8.4793246616250879E-4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54.392400928307097</v>
          </cell>
          <cell r="F490">
            <v>43.517624436657343</v>
          </cell>
          <cell r="G490">
            <v>53.297227199775612</v>
          </cell>
          <cell r="H490">
            <v>52.204132103996237</v>
          </cell>
          <cell r="I490">
            <v>50.017960206010756</v>
          </cell>
          <cell r="J490">
            <v>47.831956866858391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54.392400928307097</v>
          </cell>
          <cell r="F491">
            <v>43.517624436657343</v>
          </cell>
          <cell r="G491">
            <v>53.297227199775612</v>
          </cell>
          <cell r="H491">
            <v>52.204132103996237</v>
          </cell>
          <cell r="I491">
            <v>50.017960206010756</v>
          </cell>
          <cell r="J491">
            <v>47.831956866858391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3.7445688607487115</v>
          </cell>
          <cell r="G493">
            <v>3.8584574856475475</v>
          </cell>
          <cell r="H493">
            <v>13.411572027677517</v>
          </cell>
          <cell r="I493">
            <v>15.5923306067025</v>
          </cell>
          <cell r="J493">
            <v>20.267255679292603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1.2481896202495724</v>
          </cell>
          <cell r="G494">
            <v>1.2861524952158483</v>
          </cell>
          <cell r="H494">
            <v>4.4705240092258416</v>
          </cell>
          <cell r="I494">
            <v>5.1974435355675013</v>
          </cell>
          <cell r="J494">
            <v>6.7557518930975249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0.23062529469693599</v>
          </cell>
          <cell r="G495">
            <v>7.0187363330781903E-3</v>
          </cell>
          <cell r="H495">
            <v>0.588187305627492</v>
          </cell>
          <cell r="I495">
            <v>0.16273720989899301</v>
          </cell>
          <cell r="J495">
            <v>0.86896727170868904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0.23062529469693599</v>
          </cell>
          <cell r="G496">
            <v>0.23764382606890053</v>
          </cell>
          <cell r="H496">
            <v>0.82583066925500181</v>
          </cell>
          <cell r="I496">
            <v>0.96535563543983494</v>
          </cell>
          <cell r="J496">
            <v>1.2546445028742423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7.1200009364205288</v>
          </cell>
          <cell r="F497">
            <v>7.6289067640404467</v>
          </cell>
          <cell r="G497">
            <v>7.3111254238145653</v>
          </cell>
          <cell r="H497">
            <v>8.3873008090471348</v>
          </cell>
          <cell r="I497">
            <v>10.335480094732032</v>
          </cell>
          <cell r="J497">
            <v>12.607739625820573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7.7403367085496866</v>
          </cell>
          <cell r="F498">
            <v>8.2914017096892909</v>
          </cell>
          <cell r="G498">
            <v>7.9428929770105041</v>
          </cell>
          <cell r="H498">
            <v>9.1060820076350772</v>
          </cell>
          <cell r="I498">
            <v>11.206507260182383</v>
          </cell>
          <cell r="J498">
            <v>13.65236477130485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0.79547245720460302</v>
          </cell>
          <cell r="F499">
            <v>2.8635260404685401E-8</v>
          </cell>
          <cell r="G499">
            <v>3.27440288542535E-8</v>
          </cell>
          <cell r="H499">
            <v>3.7768632824167902E-8</v>
          </cell>
          <cell r="I499">
            <v>7.1348783557273504E-8</v>
          </cell>
          <cell r="J499">
            <v>1.00283564364893E-7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0.79547245720460302</v>
          </cell>
          <cell r="F500">
            <v>0.79547248583986296</v>
          </cell>
          <cell r="G500">
            <v>0.79547251858389201</v>
          </cell>
          <cell r="H500">
            <v>0.79547255635252501</v>
          </cell>
          <cell r="I500">
            <v>0.79547268305443497</v>
          </cell>
          <cell r="J500">
            <v>0.79547278333799898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1.5083752755688208E-3</v>
          </cell>
          <cell r="I501">
            <v>1.9470722976942161</v>
          </cell>
          <cell r="J501">
            <v>8.1285939961715776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1.5198666636953946E-3</v>
          </cell>
          <cell r="I502">
            <v>1.9619058499578366</v>
          </cell>
          <cell r="J502">
            <v>8.1905207792780708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1.82885076378904E-4</v>
          </cell>
          <cell r="I503">
            <v>2.5327832850011698E-4</v>
          </cell>
          <cell r="J503">
            <v>0.27782064149826702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1.82885076378904E-4</v>
          </cell>
          <cell r="I504">
            <v>0.104361070196352</v>
          </cell>
          <cell r="J504">
            <v>0.38218171169461901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1.2875826455352473</v>
          </cell>
          <cell r="G505">
            <v>2.1026607224144351</v>
          </cell>
          <cell r="H505">
            <v>2.697907708514899</v>
          </cell>
          <cell r="I505">
            <v>3.6258055962783868</v>
          </cell>
          <cell r="J505">
            <v>9.9986714275809359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1.2875826455352473</v>
          </cell>
          <cell r="G506">
            <v>2.1026607224144351</v>
          </cell>
          <cell r="H506">
            <v>2.697907708514899</v>
          </cell>
          <cell r="I506">
            <v>3.6258055962783868</v>
          </cell>
          <cell r="J506">
            <v>9.9986714275809359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1.2875826455352499</v>
          </cell>
          <cell r="G507">
            <v>2.10266072241444</v>
          </cell>
          <cell r="H507">
            <v>2.6979077085148999</v>
          </cell>
          <cell r="I507">
            <v>3.6258055962783899</v>
          </cell>
          <cell r="J507">
            <v>9.9986714275809394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2.4625623268968001E-8</v>
          </cell>
          <cell r="G508">
            <v>0.18772649903055</v>
          </cell>
          <cell r="H508">
            <v>0.118578075745261</v>
          </cell>
          <cell r="I508">
            <v>0.36859484292405897</v>
          </cell>
          <cell r="J508">
            <v>2.3137009072009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0.43894534210203628</v>
          </cell>
          <cell r="G509">
            <v>0.67087452365617306</v>
          </cell>
          <cell r="H509">
            <v>0.77772781166091609</v>
          </cell>
          <cell r="I509">
            <v>1.045213726676347</v>
          </cell>
          <cell r="J509">
            <v>2.8823250841899002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1.4500009362726718</v>
          </cell>
          <cell r="F510">
            <v>3.8015504860686038</v>
          </cell>
          <cell r="G510">
            <v>3.8012466975484873</v>
          </cell>
          <cell r="H510">
            <v>0.99941085719716871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1.4500009362726718</v>
          </cell>
          <cell r="F511">
            <v>3.8015504860686038</v>
          </cell>
          <cell r="G511">
            <v>3.8012466975484873</v>
          </cell>
          <cell r="H511">
            <v>0.99941085719716871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52.046919528631861</v>
          </cell>
          <cell r="J513">
            <v>1679.2360383333553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-52.046919528631797</v>
          </cell>
          <cell r="J514">
            <v>-1679.2360383333601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0.37051532383867908</v>
          </cell>
          <cell r="J515">
            <v>12.448243213994971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0.17515269854192075</v>
          </cell>
          <cell r="J516">
            <v>5.8846240647976131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0.52375580577025183</v>
          </cell>
          <cell r="J517">
            <v>16.858115611534771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1.04470885209177E-2</v>
          </cell>
          <cell r="J518">
            <v>0.24610261592574101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1.04470885209177E-2</v>
          </cell>
          <cell r="J519">
            <v>0.25368441829226801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1.0793121404207027E-5</v>
          </cell>
          <cell r="G520">
            <v>1.0861886127050888E-5</v>
          </cell>
          <cell r="H520">
            <v>7.5769138304108082E-6</v>
          </cell>
          <cell r="I520">
            <v>3.5829941688192683E-6</v>
          </cell>
          <cell r="J520">
            <v>1.2856078113965907E-6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2.6982803510517534E-4</v>
          </cell>
          <cell r="G521">
            <v>2.7154715317627166E-4</v>
          </cell>
          <cell r="H521">
            <v>1.8942284576026989E-4</v>
          </cell>
          <cell r="I521">
            <v>9.0294742961543212E-5</v>
          </cell>
          <cell r="J521">
            <v>6.8556164050014349E-5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3.2379364212621023E-5</v>
          </cell>
          <cell r="G522">
            <v>3.2585658381152636E-5</v>
          </cell>
          <cell r="H522">
            <v>2.2730741491232402E-5</v>
          </cell>
          <cell r="I522">
            <v>1.0835369155385201E-5</v>
          </cell>
          <cell r="J522">
            <v>8.2267396860017251E-6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3.6426784739198702E-4</v>
          </cell>
          <cell r="G523">
            <v>3.6658865678796694E-4</v>
          </cell>
          <cell r="H523">
            <v>2.5572084177636451E-4</v>
          </cell>
          <cell r="I523">
            <v>1.2189790299808356E-4</v>
          </cell>
          <cell r="J523">
            <v>9.2550821467519292E-5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8.7012752360509698E-7</v>
          </cell>
          <cell r="F524">
            <v>2.6569823760541099E-5</v>
          </cell>
          <cell r="G524">
            <v>6.1648373508984703E-7</v>
          </cell>
          <cell r="H524">
            <v>4.1055481989023199E-7</v>
          </cell>
          <cell r="I524">
            <v>2.78291897659292E-6</v>
          </cell>
          <cell r="J524">
            <v>5.8902306313330099E-6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8.7012752360509698E-7</v>
          </cell>
          <cell r="F525">
            <v>2.7397247285746752E-5</v>
          </cell>
          <cell r="G525">
            <v>2.7877709292974487E-5</v>
          </cell>
          <cell r="H525">
            <v>2.7947464901710067E-5</v>
          </cell>
          <cell r="I525">
            <v>2.3051006793195679E-5</v>
          </cell>
          <cell r="J525">
            <v>1.3456637253018142E-5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4514.4821188235801</v>
          </cell>
          <cell r="F526">
            <v>3846.52564054706</v>
          </cell>
          <cell r="G526">
            <v>3296.23539451329</v>
          </cell>
          <cell r="H526">
            <v>3170.7758691183499</v>
          </cell>
          <cell r="I526">
            <v>1904.7412290578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60.231818267062152</v>
          </cell>
          <cell r="F527">
            <v>51.320002437267107</v>
          </cell>
          <cell r="G527">
            <v>43.978246784706549</v>
          </cell>
          <cell r="H527">
            <v>42.304431665936079</v>
          </cell>
          <cell r="I527">
            <v>25.413568161699562</v>
          </cell>
          <cell r="J527">
            <v>1.6733131986748126E-3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61.25484557426843</v>
          </cell>
          <cell r="F528">
            <v>52.191664050841965</v>
          </cell>
          <cell r="G528">
            <v>44.725039274264361</v>
          </cell>
          <cell r="H528">
            <v>43.022739065377884</v>
          </cell>
          <cell r="I528">
            <v>25.844521425478966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1.7063327315942911E-4</v>
          </cell>
          <cell r="H529">
            <v>2.2625528497428031E-4</v>
          </cell>
          <cell r="I529">
            <v>6.9191808373453485E-4</v>
          </cell>
          <cell r="J529">
            <v>1.700993404870245E-3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71.694108667004514</v>
          </cell>
          <cell r="F530">
            <v>35.365325125981506</v>
          </cell>
          <cell r="G530">
            <v>54.843923710251538</v>
          </cell>
          <cell r="H530">
            <v>31.083676376489581</v>
          </cell>
          <cell r="I530">
            <v>14.605289407928879</v>
          </cell>
          <cell r="J530">
            <v>21.627863710170491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71.694108667004514</v>
          </cell>
          <cell r="F531">
            <v>35.365325125981506</v>
          </cell>
          <cell r="G531">
            <v>54.843923710251538</v>
          </cell>
          <cell r="H531">
            <v>31.083676376489581</v>
          </cell>
          <cell r="I531">
            <v>14.605289407928879</v>
          </cell>
          <cell r="J531">
            <v>21.627863710170491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1.53270012805509E-6</v>
          </cell>
          <cell r="F532">
            <v>1.4582260368022199E-6</v>
          </cell>
          <cell r="G532">
            <v>1.84865802117036E-6</v>
          </cell>
          <cell r="H532">
            <v>1.1336945984262301E-6</v>
          </cell>
          <cell r="I532">
            <v>1.32953711443571E-6</v>
          </cell>
          <cell r="J532">
            <v>1.9373558506724002E-6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3.7499987121817928</v>
          </cell>
          <cell r="F533">
            <v>3.7499977482713356</v>
          </cell>
          <cell r="G533">
            <v>3.7499973446239503</v>
          </cell>
          <cell r="H533">
            <v>3.7499983258691532</v>
          </cell>
          <cell r="I533">
            <v>2.3999999109175043</v>
          </cell>
          <cell r="J533">
            <v>2.3999999679027741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0.61570493742215093</v>
          </cell>
          <cell r="J534">
            <v>2874.2848402059813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-0.61570493742215104</v>
          </cell>
          <cell r="J535">
            <v>-2874.2848402059799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1.3646135297363351E-3</v>
          </cell>
          <cell r="J536">
            <v>6.3704020267939567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6.2364072380844656E-3</v>
          </cell>
          <cell r="J537">
            <v>23.988632004004671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1.5310091592952001E-4</v>
          </cell>
          <cell r="J538">
            <v>0.38645459446665098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1.5310091592952001E-4</v>
          </cell>
          <cell r="J539">
            <v>0.38660764804100661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3.9600936416449697E-2</v>
          </cell>
          <cell r="F540">
            <v>9.291522172702422E-5</v>
          </cell>
          <cell r="G540">
            <v>2.399867430684377E-3</v>
          </cell>
          <cell r="H540">
            <v>4.0716164681155881E-4</v>
          </cell>
          <cell r="I540">
            <v>1.203393855509815E-3</v>
          </cell>
          <cell r="J540">
            <v>2.0926524682916807E-6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8.8786870422240796</v>
          </cell>
          <cell r="F541">
            <v>0.106459080393095</v>
          </cell>
          <cell r="G541">
            <v>0.60447022132581296</v>
          </cell>
          <cell r="H541">
            <v>0.114231191597748</v>
          </cell>
          <cell r="I541">
            <v>0.29271409292128597</v>
          </cell>
          <cell r="J541">
            <v>9.5821550433773401E-4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0.12047065186192783</v>
          </cell>
          <cell r="F542">
            <v>1.4444922712767273E-3</v>
          </cell>
          <cell r="G542">
            <v>8.2017669107980022E-3</v>
          </cell>
          <cell r="H542">
            <v>1.5499483256139529E-3</v>
          </cell>
          <cell r="I542">
            <v>3.9716973259333165E-3</v>
          </cell>
          <cell r="J542">
            <v>1.3001567223035732E-5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3.8024464266423401E-6</v>
          </cell>
          <cell r="G543">
            <v>5.0655482586549203E-6</v>
          </cell>
          <cell r="H543">
            <v>4.6154188321883704E-6</v>
          </cell>
          <cell r="I543">
            <v>3.6609480324650803E-5</v>
          </cell>
          <cell r="J543">
            <v>3.6455616675189702E-6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1.3118336071464703E-2</v>
          </cell>
          <cell r="F544">
            <v>1.6051354721008521E-3</v>
          </cell>
          <cell r="G544">
            <v>1.5761386070008952E-3</v>
          </cell>
          <cell r="H544">
            <v>1.5644736215835158E-3</v>
          </cell>
          <cell r="I544">
            <v>1.8616495696852199E-3</v>
          </cell>
          <cell r="J544">
            <v>3.0631698715311733E-4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8.574368301952541</v>
          </cell>
          <cell r="F545">
            <v>9.3794574775646122</v>
          </cell>
          <cell r="G545">
            <v>8.5715864040415699</v>
          </cell>
          <cell r="H545">
            <v>6.657712075757253</v>
          </cell>
          <cell r="I545">
            <v>3.1919668715242886</v>
          </cell>
          <cell r="J545">
            <v>0.50964962740313624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8.574368301952541</v>
          </cell>
          <cell r="F546">
            <v>9.3794574775646122</v>
          </cell>
          <cell r="G546">
            <v>8.5715864040415699</v>
          </cell>
          <cell r="H546">
            <v>6.657712075757253</v>
          </cell>
          <cell r="I546">
            <v>3.1919668715242886</v>
          </cell>
          <cell r="J546">
            <v>0.50964962740313624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1.3665437323128905E-3</v>
          </cell>
          <cell r="I547">
            <v>2.0214417213135528E-3</v>
          </cell>
          <cell r="J547">
            <v>3.4752537136949457E-4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2.1839670325438233E-3</v>
          </cell>
          <cell r="I548">
            <v>3.0913541285263265E-3</v>
          </cell>
          <cell r="J548">
            <v>5.1037439083512551E-4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4.3685361086269869E-3</v>
          </cell>
          <cell r="I549">
            <v>6.3326661789637161E-3</v>
          </cell>
          <cell r="J549">
            <v>1.0646144778307038E-3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1.01321068050806E-4</v>
          </cell>
          <cell r="I550">
            <v>2.7260657799827802E-5</v>
          </cell>
          <cell r="J550">
            <v>3.5828794615589999E-7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1.01321068050806E-4</v>
          </cell>
          <cell r="I551">
            <v>1.5485802922076341E-4</v>
          </cell>
          <cell r="J551">
            <v>4.4673266325905181E-5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32.820800933036999</v>
          </cell>
          <cell r="F552">
            <v>32.820791996033726</v>
          </cell>
          <cell r="G552">
            <v>31.571902506545801</v>
          </cell>
          <cell r="H552">
            <v>32.820794946268251</v>
          </cell>
          <cell r="I552">
            <v>32.820796675686992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98.945502219507816</v>
          </cell>
          <cell r="F553">
            <v>98.945475276951441</v>
          </cell>
          <cell r="G553">
            <v>95.180424021615863</v>
          </cell>
          <cell r="H553">
            <v>98.945484171080452</v>
          </cell>
          <cell r="I553">
            <v>98.945489384792495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1.2199999344900032</v>
          </cell>
          <cell r="G554">
            <v>1.2199998959711338</v>
          </cell>
          <cell r="H554">
            <v>1.219999875536901</v>
          </cell>
          <cell r="I554">
            <v>1.2199998938684697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8.9735864560088786E-4</v>
          </cell>
          <cell r="I555">
            <v>1.9377237733017303E-3</v>
          </cell>
          <cell r="J555">
            <v>1.5926313854331148E-3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8.9735864560088786E-4</v>
          </cell>
          <cell r="I556">
            <v>1.9377237733017303E-3</v>
          </cell>
          <cell r="J556">
            <v>1.5926313854331148E-3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5.9910271717794702E-5</v>
          </cell>
          <cell r="I557">
            <v>1.0798570010261101E-4</v>
          </cell>
          <cell r="J557">
            <v>4.7403264217407901E-5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5.9910271717794702E-5</v>
          </cell>
          <cell r="I558">
            <v>1.16773738874545E-4</v>
          </cell>
          <cell r="J558">
            <v>8.4390660847114902E-5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3.7414686852045722E-4</v>
          </cell>
          <cell r="G559">
            <v>4.6075947798169935E-3</v>
          </cell>
          <cell r="H559">
            <v>2.4387038428054912E-3</v>
          </cell>
          <cell r="I559">
            <v>5.3725967947292015E-2</v>
          </cell>
          <cell r="J559">
            <v>9.7355585350865116E-3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9.8400548405152596E-2</v>
          </cell>
          <cell r="G560">
            <v>0.74115437277041696</v>
          </cell>
          <cell r="H560">
            <v>0.36067208420934699</v>
          </cell>
          <cell r="I560">
            <v>7.65692009190811</v>
          </cell>
          <cell r="J560">
            <v>1.3423738285942799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1.7446905745594425E-3</v>
          </cell>
          <cell r="G561">
            <v>1.3141034978198877E-2</v>
          </cell>
          <cell r="H561">
            <v>6.3948951100948198E-3</v>
          </cell>
          <cell r="I561">
            <v>0.1357609945373778</v>
          </cell>
          <cell r="J561">
            <v>2.3800954407700105E-2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0.250000124383089</v>
          </cell>
          <cell r="G562">
            <v>7.4909179404046455E-2</v>
          </cell>
          <cell r="H562">
            <v>7.4854948519005982E-2</v>
          </cell>
          <cell r="I562">
            <v>8.1270551471250452E-2</v>
          </cell>
          <cell r="J562">
            <v>2.0201070906979032E-2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0.250000124383089</v>
          </cell>
          <cell r="G563">
            <v>9.9327262355257696E-7</v>
          </cell>
          <cell r="H563">
            <v>2.4519608745268398E-6</v>
          </cell>
          <cell r="I563">
            <v>6.4060943928996097E-3</v>
          </cell>
          <cell r="J563">
            <v>6.4755629605267996E-4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0.250000124383089</v>
          </cell>
          <cell r="G564">
            <v>7.4909179404045984E-2</v>
          </cell>
          <cell r="H564">
            <v>7.4854948519004982E-2</v>
          </cell>
          <cell r="I564">
            <v>8.1270551471250035E-2</v>
          </cell>
          <cell r="J564">
            <v>2.0201070906978997E-2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7.1545936878907642E-4</v>
          </cell>
          <cell r="I565">
            <v>1.6578986254115399E-3</v>
          </cell>
          <cell r="J565">
            <v>1.4980656175230926E-3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7.2091001587187712E-4</v>
          </cell>
          <cell r="I566">
            <v>1.6705291404350198E-3</v>
          </cell>
          <cell r="J566">
            <v>1.5094784626743377E-3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6.8419284144721095E-5</v>
          </cell>
          <cell r="I567">
            <v>3.5165381965635202E-6</v>
          </cell>
          <cell r="J567">
            <v>1.07534619255278E-6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6.8419284144721095E-5</v>
          </cell>
          <cell r="I568">
            <v>1.18059173881192E-4</v>
          </cell>
          <cell r="J568">
            <v>1.19134520073745E-4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13.722987031668049</v>
          </cell>
          <cell r="F569">
            <v>12.562850756790658</v>
          </cell>
          <cell r="G569">
            <v>10.686982892998326</v>
          </cell>
          <cell r="H569">
            <v>10.03382917715939</v>
          </cell>
          <cell r="I569">
            <v>8.4859634839665397</v>
          </cell>
          <cell r="J569">
            <v>3.3636293517569613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13.722987031668049</v>
          </cell>
          <cell r="F570">
            <v>12.562850756790658</v>
          </cell>
          <cell r="G570">
            <v>10.686982892998326</v>
          </cell>
          <cell r="H570">
            <v>10.03382917715939</v>
          </cell>
          <cell r="I570">
            <v>8.4859634839665397</v>
          </cell>
          <cell r="J570">
            <v>3.3636293517569613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5.7023904335411102E-2</v>
          </cell>
          <cell r="I571">
            <v>0.25958565225268898</v>
          </cell>
          <cell r="J571">
            <v>8.2598690930959104E-2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6.0663728016394764E-4</v>
          </cell>
          <cell r="I572">
            <v>2.8075753169173852E-3</v>
          </cell>
          <cell r="J572">
            <v>9.0799979392189019E-4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1.8199118404918442E-4</v>
          </cell>
          <cell r="I573">
            <v>8.2846484761496845E-4</v>
          </cell>
          <cell r="J573">
            <v>2.6361284339667735E-4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1.011062133606579E-3</v>
          </cell>
          <cell r="I574">
            <v>4.6025824867498115E-3</v>
          </cell>
          <cell r="J574">
            <v>1.4645157966482099E-3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3.6884012385867202E-5</v>
          </cell>
          <cell r="I575">
            <v>4.5697897383134498E-7</v>
          </cell>
          <cell r="J575">
            <v>1.6270615074340901E-6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3.6884012385867202E-5</v>
          </cell>
          <cell r="I576">
            <v>1.6502588959539712E-4</v>
          </cell>
          <cell r="J576">
            <v>6.088390849020576E-5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1.8009364203483008E-3</v>
          </cell>
          <cell r="F577">
            <v>5.9663963427137853E-5</v>
          </cell>
          <cell r="G577">
            <v>7.8296369661953356E-4</v>
          </cell>
          <cell r="H577">
            <v>1.8719143503059625E-4</v>
          </cell>
          <cell r="I577">
            <v>2.4499461717802749E-4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9.2619587332198293E-3</v>
          </cell>
          <cell r="F578">
            <v>3.0684324048242304E-4</v>
          </cell>
          <cell r="G578">
            <v>4.0266704397575988E-3</v>
          </cell>
          <cell r="H578">
            <v>9.6269880872878013E-4</v>
          </cell>
          <cell r="I578">
            <v>1.2599723169155689E-3</v>
          </cell>
          <cell r="J578">
            <v>4.7567557082018189E-6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1.57352848625677</v>
          </cell>
          <cell r="F579">
            <v>0.12604753723965401</v>
          </cell>
          <cell r="G579">
            <v>0.59553876060459598</v>
          </cell>
          <cell r="H579">
            <v>0.15029787844161499</v>
          </cell>
          <cell r="I579">
            <v>0.18843183416897699</v>
          </cell>
          <cell r="J579">
            <v>8.6198443148011205E-4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2.135045435897932E-2</v>
          </cell>
          <cell r="F580">
            <v>1.7102786599681626E-3</v>
          </cell>
          <cell r="G580">
            <v>8.0805801981627713E-3</v>
          </cell>
          <cell r="H580">
            <v>2.0393199245809304E-3</v>
          </cell>
          <cell r="I580">
            <v>2.5567413048707896E-3</v>
          </cell>
          <cell r="J580">
            <v>1.1695853887111427E-5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1.73383701368544E-6</v>
          </cell>
          <cell r="G581">
            <v>1.85391432805777E-6</v>
          </cell>
          <cell r="H581">
            <v>2.4263458387856002E-6</v>
          </cell>
          <cell r="I581">
            <v>2.4704337594867601E-5</v>
          </cell>
          <cell r="J581">
            <v>2.8636318003522601E-5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2.2217209013323004E-3</v>
          </cell>
          <cell r="F582">
            <v>7.2593113368442722E-4</v>
          </cell>
          <cell r="G582">
            <v>6.7004523511031248E-4</v>
          </cell>
          <cell r="H582">
            <v>4.3197481542426967E-4</v>
          </cell>
          <cell r="I582">
            <v>1.4727278403414994E-4</v>
          </cell>
          <cell r="J582">
            <v>5.95002800868671E-5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9.3696203981664325E-3</v>
          </cell>
          <cell r="J583">
            <v>1.4265421121134804E-2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1.1377396197773483E-2</v>
          </cell>
          <cell r="J584">
            <v>1.800160284333676E-2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2.2308619995634344E-2</v>
          </cell>
          <cell r="J585">
            <v>3.3965288383654327E-2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1.0562807080658999E-3</v>
          </cell>
          <cell r="J586">
            <v>1.2682354182999201E-4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1.0562807080658999E-3</v>
          </cell>
          <cell r="J587">
            <v>1.1830353346934551E-3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4.8498358007491671</v>
          </cell>
          <cell r="G588">
            <v>9.5945032690796417</v>
          </cell>
          <cell r="H588">
            <v>12.30650007935215</v>
          </cell>
          <cell r="I588">
            <v>39.100476724419579</v>
          </cell>
          <cell r="J588">
            <v>62.60044118310806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4.8498358007491671</v>
          </cell>
          <cell r="G589">
            <v>9.5945032690796417</v>
          </cell>
          <cell r="H589">
            <v>12.30650007935215</v>
          </cell>
          <cell r="I589">
            <v>39.100476724419579</v>
          </cell>
          <cell r="J589">
            <v>62.60044118310806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4.84983580074916</v>
          </cell>
          <cell r="G590">
            <v>9.5945032690796506</v>
          </cell>
          <cell r="H590">
            <v>12.3065000793521</v>
          </cell>
          <cell r="I590">
            <v>39.1004767244196</v>
          </cell>
          <cell r="J590">
            <v>62.600441183108003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2.5565838964373302E-8</v>
          </cell>
          <cell r="G591">
            <v>1.26796427776772</v>
          </cell>
          <cell r="H591">
            <v>0.55648584767798104</v>
          </cell>
          <cell r="I591">
            <v>3.7926780401987599</v>
          </cell>
          <cell r="J591">
            <v>10.003695604961299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1.652927040152889</v>
          </cell>
          <cell r="G592">
            <v>3.0611853033335601</v>
          </cell>
          <cell r="H592">
            <v>3.5487552542074301</v>
          </cell>
          <cell r="I592">
            <v>11.275182191975036</v>
          </cell>
          <cell r="J592">
            <v>18.051733503955202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7.3946818596607611E-6</v>
          </cell>
          <cell r="J593">
            <v>8.9236897585674597E-6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1.0987123572777284E-2</v>
          </cell>
          <cell r="J594">
            <v>1.4216313929483327E-2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-1.0987123572777299E-2</v>
          </cell>
          <cell r="J595">
            <v>-1.4216313929483301E-2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1.719539093762645E-4</v>
          </cell>
          <cell r="J596">
            <v>2.2309224396418624E-4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2.0655769604470099E-5</v>
          </cell>
          <cell r="J597">
            <v>2.6771069275702337E-5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2.5746189885700701E-4</v>
          </cell>
          <cell r="J598">
            <v>3.3402993255364928E-4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1.21652396293322E-5</v>
          </cell>
          <cell r="J599">
            <v>6.6357123903703607E-8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1.21652396293322E-5</v>
          </cell>
          <cell r="J600">
            <v>1.2231596753235901E-5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9.1351651460115493E-2</v>
          </cell>
          <cell r="G601">
            <v>0.39113646394568502</v>
          </cell>
          <cell r="H601">
            <v>0.30215706986347701</v>
          </cell>
          <cell r="I601">
            <v>0.39859498737617799</v>
          </cell>
          <cell r="J601">
            <v>0.14019648309059299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9.9518260369793089E-4</v>
          </cell>
          <cell r="G602">
            <v>3.2341733322490051E-3</v>
          </cell>
          <cell r="H602">
            <v>3.1533642866038523E-3</v>
          </cell>
          <cell r="I602">
            <v>4.1993666966874607E-3</v>
          </cell>
          <cell r="J602">
            <v>1.4681014155477066E-3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4.1760548867430863E-4</v>
          </cell>
          <cell r="G603">
            <v>1.3782610141940509E-3</v>
          </cell>
          <cell r="H603">
            <v>1.3795968753891822E-3</v>
          </cell>
          <cell r="I603">
            <v>1.8700304821186338E-3</v>
          </cell>
          <cell r="J603">
            <v>6.7579271509338786E-4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1.6197101322715517E-3</v>
          </cell>
          <cell r="G604">
            <v>6.9350436869802237E-3</v>
          </cell>
          <cell r="H604">
            <v>5.3573948557354119E-3</v>
          </cell>
          <cell r="I604">
            <v>7.0672870102159212E-3</v>
          </cell>
          <cell r="J604">
            <v>2.4857532462871047E-3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4.8490193107373603E-5</v>
          </cell>
          <cell r="G605">
            <v>7.3900024957948299E-5</v>
          </cell>
          <cell r="H605">
            <v>2.4468772371116902E-7</v>
          </cell>
          <cell r="I605">
            <v>1.5402975957004699E-7</v>
          </cell>
          <cell r="J605">
            <v>6.5230527859600403E-6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4.8490193107373603E-5</v>
          </cell>
          <cell r="G606">
            <v>1.2239021806532201E-4</v>
          </cell>
          <cell r="H606">
            <v>1.2261923053806363E-4</v>
          </cell>
          <cell r="I606">
            <v>1.6626669404926978E-4</v>
          </cell>
          <cell r="J606">
            <v>6.0065929668869897E-5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20.2248009343345</v>
          </cell>
          <cell r="F607">
            <v>20.224772006433987</v>
          </cell>
          <cell r="G607">
            <v>6.3355878397853918</v>
          </cell>
          <cell r="H607">
            <v>4.9684156652262761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60.972097841858556</v>
          </cell>
          <cell r="F608">
            <v>60.972010632358419</v>
          </cell>
          <cell r="G608">
            <v>19.100018977061712</v>
          </cell>
          <cell r="H608">
            <v>14.978378627446672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0.7299992259948932</v>
          </cell>
          <cell r="G609">
            <v>0.24509052419884103</v>
          </cell>
          <cell r="H609">
            <v>0.17933159913319907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2.0938924942533427E-3</v>
          </cell>
          <cell r="I610">
            <v>4.0265784383641881E-3</v>
          </cell>
          <cell r="J610">
            <v>9.9088353877347431E-4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7.8714847469153434E-4</v>
          </cell>
          <cell r="I611">
            <v>1.5136952277554241E-3</v>
          </cell>
          <cell r="J611">
            <v>3.7249881179817618E-4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3.2923516556454908E-3</v>
          </cell>
          <cell r="I612">
            <v>6.0623228059458927E-3</v>
          </cell>
          <cell r="J612">
            <v>1.4058573859795525E-3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5.8589591663182902E-5</v>
          </cell>
          <cell r="I613">
            <v>2.0939901065740499E-5</v>
          </cell>
          <cell r="J613">
            <v>1.1116743324057899E-6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5.8589591663182902E-5</v>
          </cell>
          <cell r="I614">
            <v>1.1272776571426346E-4</v>
          </cell>
          <cell r="J614">
            <v>3.8146390199130884E-5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3.497675936790958E-6</v>
          </cell>
          <cell r="F615">
            <v>1.4307950039723334E-4</v>
          </cell>
          <cell r="G615">
            <v>3.0716919031286952E-3</v>
          </cell>
          <cell r="H615">
            <v>1.793031859253201E-3</v>
          </cell>
          <cell r="I615">
            <v>1.5780860642553757E-2</v>
          </cell>
          <cell r="J615">
            <v>2.5031181327632792E-2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3.4976759367909508E-6</v>
          </cell>
          <cell r="F616">
            <v>1.4317488673083124E-4</v>
          </cell>
          <cell r="G616">
            <v>3.074891582194453E-3</v>
          </cell>
          <cell r="H616">
            <v>1.793031859253201E-3</v>
          </cell>
          <cell r="I616">
            <v>1.5780860642553688E-2</v>
          </cell>
          <cell r="J616">
            <v>2.5031181327632775E-2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2.7907268513552951E-6</v>
          </cell>
          <cell r="F617">
            <v>1.8838800892323568E-4</v>
          </cell>
          <cell r="G617">
            <v>3.9676020415459912E-3</v>
          </cell>
          <cell r="H617">
            <v>2.2412898240642518E-3</v>
          </cell>
          <cell r="I617">
            <v>1.8565718402998938E-2</v>
          </cell>
          <cell r="J617">
            <v>2.7812423697376177E-2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2.7907268513552951E-6</v>
          </cell>
          <cell r="F618">
            <v>1.8838800892323568E-4</v>
          </cell>
          <cell r="G618">
            <v>3.9676020415459912E-3</v>
          </cell>
          <cell r="H618">
            <v>2.2412898240642518E-3</v>
          </cell>
          <cell r="I618">
            <v>1.8565718402998938E-2</v>
          </cell>
          <cell r="J618">
            <v>2.7812423697376177E-2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2.5096303824201898E-3</v>
          </cell>
          <cell r="F619">
            <v>1.02512315575913E-4</v>
          </cell>
          <cell r="G619">
            <v>5.2065695733804704E-4</v>
          </cell>
          <cell r="H619">
            <v>3.9267859611848901E-5</v>
          </cell>
          <cell r="I619">
            <v>1.50036817762292E-4</v>
          </cell>
          <cell r="J619">
            <v>9.0892687182200504E-3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2.5096303824201898E-3</v>
          </cell>
          <cell r="F620">
            <v>2.6075439433437043E-3</v>
          </cell>
          <cell r="G620">
            <v>3.111374152586264E-3</v>
          </cell>
          <cell r="H620">
            <v>3.1102728874638835E-3</v>
          </cell>
          <cell r="I620">
            <v>9.978364763724613E-3</v>
          </cell>
          <cell r="J620">
            <v>1.3335676104804857E-2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0.39882472010973524</v>
          </cell>
          <cell r="F621">
            <v>0.19959121655806536</v>
          </cell>
          <cell r="G621">
            <v>0.43065293537214994</v>
          </cell>
          <cell r="H621">
            <v>1.1352434399811425E-4</v>
          </cell>
          <cell r="I621">
            <v>9.8489128607192778E-5</v>
          </cell>
          <cell r="J621">
            <v>2.6005831398607175E-5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0.15554164084279676</v>
          </cell>
          <cell r="F622">
            <v>7.7840574457645348E-2</v>
          </cell>
          <cell r="G622">
            <v>0.16795464479513811</v>
          </cell>
          <cell r="H622">
            <v>4.4274494159264523E-5</v>
          </cell>
          <cell r="I622">
            <v>3.8410760156805171E-5</v>
          </cell>
          <cell r="J622">
            <v>1.0142274245456775E-5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1.1364510399526908</v>
          </cell>
          <cell r="F623">
            <v>0.56873517158220666</v>
          </cell>
          <cell r="G623">
            <v>1.2271455393429402</v>
          </cell>
          <cell r="H623">
            <v>3.2348761822262686E-4</v>
          </cell>
          <cell r="I623">
            <v>2.8064477196619586E-4</v>
          </cell>
          <cell r="J623">
            <v>7.4103616570331078E-5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2.7718318047626617E-2</v>
          </cell>
          <cell r="F624">
            <v>1.3871589550785527E-2</v>
          </cell>
          <cell r="G624">
            <v>2.993037900836441E-2</v>
          </cell>
          <cell r="H624">
            <v>7.8899419078689433E-6</v>
          </cell>
          <cell r="I624">
            <v>6.8449944381998981E-6</v>
          </cell>
          <cell r="J624">
            <v>1.8074052822031983E-6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2.3898706756240002E-7</v>
          </cell>
          <cell r="F625">
            <v>1.94058203050297E-7</v>
          </cell>
          <cell r="G625">
            <v>2.3018939488068699E-7</v>
          </cell>
          <cell r="H625">
            <v>2.7013008754773502E-7</v>
          </cell>
          <cell r="I625">
            <v>1.22973368856876E-6</v>
          </cell>
          <cell r="J625">
            <v>3.1278207057733497E-7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2.2337137053830454E-2</v>
          </cell>
          <cell r="F626">
            <v>2.233204981663521E-2</v>
          </cell>
          <cell r="G626">
            <v>2.2331669347429091E-2</v>
          </cell>
          <cell r="H626">
            <v>3.5857617017943932E-5</v>
          </cell>
          <cell r="I626">
            <v>1.9575994825492395E-5</v>
          </cell>
          <cell r="J626">
            <v>1.5669125104396066E-5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1.3723291114942689E-3</v>
          </cell>
          <cell r="F627">
            <v>1.37158213718859E-3</v>
          </cell>
          <cell r="G627">
            <v>1.3852347513648498E-3</v>
          </cell>
          <cell r="H627">
            <v>6.5794458915778278E-3</v>
          </cell>
          <cell r="I627">
            <v>0.10094464087615207</v>
          </cell>
          <cell r="J627">
            <v>0.12718579752538142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1.37232911149427E-3</v>
          </cell>
          <cell r="F628">
            <v>1.3715821371885915E-3</v>
          </cell>
          <cell r="G628">
            <v>1.3852347513648511E-3</v>
          </cell>
          <cell r="H628">
            <v>6.5794458915778347E-3</v>
          </cell>
          <cell r="I628">
            <v>0.10094464087615225</v>
          </cell>
          <cell r="J628">
            <v>0.12718579752538151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1.5179225936027229E-3</v>
          </cell>
          <cell r="F629">
            <v>1.5170965410136047E-3</v>
          </cell>
          <cell r="G629">
            <v>1.5321944864088249E-3</v>
          </cell>
          <cell r="H629">
            <v>7.276289731240909E-3</v>
          </cell>
          <cell r="I629">
            <v>0.1116314368664961</v>
          </cell>
          <cell r="J629">
            <v>0.14065060822069331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1.5179225936027229E-3</v>
          </cell>
          <cell r="F630">
            <v>1.5170965410136047E-3</v>
          </cell>
          <cell r="G630">
            <v>1.5321944864088249E-3</v>
          </cell>
          <cell r="H630">
            <v>7.276289731240909E-3</v>
          </cell>
          <cell r="I630">
            <v>0.1116314368664961</v>
          </cell>
          <cell r="J630">
            <v>0.14065060822069331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5.6026784507885502E-4</v>
          </cell>
          <cell r="F631">
            <v>1.3471301997004299E-6</v>
          </cell>
          <cell r="G631">
            <v>5.2667115816215302E-6</v>
          </cell>
          <cell r="H631">
            <v>2.7806740055028301E-2</v>
          </cell>
          <cell r="I631">
            <v>3.6460375549727003E-2</v>
          </cell>
          <cell r="J631">
            <v>7.7964486672494199E-2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5.6297689961229522E-4</v>
          </cell>
          <cell r="F632">
            <v>5.6413329738513374E-4</v>
          </cell>
          <cell r="G632">
            <v>5.6904937206555552E-4</v>
          </cell>
          <cell r="H632">
            <v>2.8222498051181242E-2</v>
          </cell>
          <cell r="I632">
            <v>5.7976714705706998E-2</v>
          </cell>
          <cell r="J632">
            <v>9.916100677320365E-2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6.2295554013779695</v>
          </cell>
          <cell r="F633">
            <v>5.7508395648429313E-4</v>
          </cell>
          <cell r="G633">
            <v>6.3438549110772708E-4</v>
          </cell>
          <cell r="H633">
            <v>1.1169254371546669E-4</v>
          </cell>
          <cell r="I633">
            <v>1.1198354383896921E-4</v>
          </cell>
          <cell r="J633">
            <v>8.2804907135717402E-5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6.2295554013779695</v>
          </cell>
          <cell r="F634">
            <v>5.7508395648429313E-4</v>
          </cell>
          <cell r="G634">
            <v>6.3438549110772708E-4</v>
          </cell>
          <cell r="H634">
            <v>1.1169254371546669E-4</v>
          </cell>
          <cell r="I634">
            <v>1.1198354383896921E-4</v>
          </cell>
          <cell r="J634">
            <v>8.2804907135717402E-5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1.03580180912777E-6</v>
          </cell>
          <cell r="F635">
            <v>8.4399959581016097E-7</v>
          </cell>
          <cell r="G635">
            <v>9.748317477921029E-7</v>
          </cell>
          <cell r="H635">
            <v>1.03664893498035E-6</v>
          </cell>
          <cell r="I635">
            <v>8.9402505734515596E-7</v>
          </cell>
          <cell r="J635">
            <v>1.23526655486385E-6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0.23270095026159698</v>
          </cell>
          <cell r="F636">
            <v>3.2866750603988137E-4</v>
          </cell>
          <cell r="G636">
            <v>3.2430538626004868E-4</v>
          </cell>
          <cell r="H636">
            <v>3.2200987396957537E-4</v>
          </cell>
          <cell r="I636">
            <v>3.2114381103753864E-4</v>
          </cell>
          <cell r="J636">
            <v>3.20701223790687E-4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46.398476490034653</v>
          </cell>
          <cell r="F637">
            <v>19.422217638054441</v>
          </cell>
          <cell r="G637">
            <v>16.782241129333581</v>
          </cell>
          <cell r="H637">
            <v>9.7876505731249903</v>
          </cell>
          <cell r="I637">
            <v>11.201834847270884</v>
          </cell>
          <cell r="J637">
            <v>7.6946418552628915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46.398476490034653</v>
          </cell>
          <cell r="F638">
            <v>19.422217638054441</v>
          </cell>
          <cell r="G638">
            <v>16.782241129333581</v>
          </cell>
          <cell r="H638">
            <v>9.7876505731249903</v>
          </cell>
          <cell r="I638">
            <v>11.201834847270884</v>
          </cell>
          <cell r="J638">
            <v>7.6946418552628915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1.14333151389974E-6</v>
          </cell>
          <cell r="F639">
            <v>1.0015990673319001E-6</v>
          </cell>
          <cell r="G639">
            <v>1.36661942959598E-6</v>
          </cell>
          <cell r="H639">
            <v>1.4798032038945399E-6</v>
          </cell>
          <cell r="I639">
            <v>1.5675641065495201E-6</v>
          </cell>
          <cell r="J639">
            <v>2.3288429189398302E-6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1.8035674111592701</v>
          </cell>
          <cell r="F640">
            <v>1.5487827903894602</v>
          </cell>
          <cell r="G640">
            <v>1.5487809052338202</v>
          </cell>
          <cell r="H640">
            <v>1.5487807087391174</v>
          </cell>
          <cell r="I640">
            <v>1.5487814705355949</v>
          </cell>
          <cell r="J640">
            <v>1.5487817435014457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3.4976759770381512E-6</v>
          </cell>
          <cell r="F641">
            <v>4.6346093480982051E-6</v>
          </cell>
          <cell r="G641">
            <v>4.7766112451019855E-6</v>
          </cell>
          <cell r="H641">
            <v>7.7281649219708393E-4</v>
          </cell>
          <cell r="I641">
            <v>1.9557221874968943E-3</v>
          </cell>
          <cell r="J641">
            <v>6.1657431347298438E-4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3.4976759770381406E-6</v>
          </cell>
          <cell r="F642">
            <v>4.6376990876635879E-6</v>
          </cell>
          <cell r="G642">
            <v>4.7815868818156295E-6</v>
          </cell>
          <cell r="H642">
            <v>7.7281649219708393E-4</v>
          </cell>
          <cell r="I642">
            <v>1.9557221874968878E-3</v>
          </cell>
          <cell r="J642">
            <v>6.1657431347298395E-4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2.7907268862974612E-6</v>
          </cell>
          <cell r="F643">
            <v>3.3669019768600293E-6</v>
          </cell>
          <cell r="G643">
            <v>3.5417706090714359E-6</v>
          </cell>
          <cell r="H643">
            <v>9.6602061524573288E-4</v>
          </cell>
          <cell r="I643">
            <v>2.3008496323658608E-3</v>
          </cell>
          <cell r="J643">
            <v>6.8508257052668216E-4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2.7907268862974612E-6</v>
          </cell>
          <cell r="F644">
            <v>3.3669019768600293E-6</v>
          </cell>
          <cell r="G644">
            <v>3.5417706090714359E-6</v>
          </cell>
          <cell r="H644">
            <v>9.6602061524573288E-4</v>
          </cell>
          <cell r="I644">
            <v>2.3008496323658608E-3</v>
          </cell>
          <cell r="J644">
            <v>6.8508257052668216E-4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1.9592043253918701E-3</v>
          </cell>
          <cell r="F645">
            <v>4.5986867021616303E-5</v>
          </cell>
          <cell r="G645">
            <v>6.9983997547184407E-5</v>
          </cell>
          <cell r="H645">
            <v>5.5508308215235402E-5</v>
          </cell>
          <cell r="I645">
            <v>1.6264862069862899E-4</v>
          </cell>
          <cell r="J645">
            <v>3.2304863893313198E-4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1.9592043253918701E-3</v>
          </cell>
          <cell r="F646">
            <v>1.9996291348757427E-3</v>
          </cell>
          <cell r="G646">
            <v>2.055124038070579E-3</v>
          </cell>
          <cell r="H646">
            <v>2.0874065448149514E-3</v>
          </cell>
          <cell r="I646">
            <v>2.7680218155963529E-3</v>
          </cell>
          <cell r="J646">
            <v>1.5184451792506738E-3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5.6313263250079099E-2</v>
          </cell>
          <cell r="I647">
            <v>0.23938396054403499</v>
          </cell>
          <cell r="J647">
            <v>0.16105365918144801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4.193540880325038E-4</v>
          </cell>
          <cell r="I648">
            <v>1.8675344439605557E-3</v>
          </cell>
          <cell r="J648">
            <v>1.2850025998519762E-3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4.6967657859640449E-4</v>
          </cell>
          <cell r="I649">
            <v>1.9795865105981894E-3</v>
          </cell>
          <cell r="J649">
            <v>1.2850025998519762E-3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9.9846211436310436E-4</v>
          </cell>
          <cell r="I650">
            <v>4.2443964635467193E-3</v>
          </cell>
          <cell r="J650">
            <v>2.8555613330043883E-3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3.72850524557651E-5</v>
          </cell>
          <cell r="I651">
            <v>4.0151146284559999E-7</v>
          </cell>
          <cell r="J651">
            <v>2.0229781325295602E-6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3.72850524557651E-5</v>
          </cell>
          <cell r="I652">
            <v>1.6605714420392606E-4</v>
          </cell>
          <cell r="J652">
            <v>1.1428570585119303E-4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12.753359477105249</v>
          </cell>
          <cell r="F653">
            <v>4.3577712928203542E-4</v>
          </cell>
          <cell r="G653">
            <v>4.1665813605479247E-4</v>
          </cell>
          <cell r="H653">
            <v>1.8219854034495011E-4</v>
          </cell>
          <cell r="I653">
            <v>4.6493593714418087E-4</v>
          </cell>
          <cell r="J653">
            <v>3.6615538052401937E-4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12.753359477105249</v>
          </cell>
          <cell r="F654">
            <v>4.3577712928203542E-4</v>
          </cell>
          <cell r="G654">
            <v>4.1665813605479247E-4</v>
          </cell>
          <cell r="H654">
            <v>1.8219854034495011E-4</v>
          </cell>
          <cell r="I654">
            <v>4.6493593714418087E-4</v>
          </cell>
          <cell r="J654">
            <v>3.6615538052401937E-4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1.0094514346744801E-6</v>
          </cell>
          <cell r="F655">
            <v>8.1699436707945103E-7</v>
          </cell>
          <cell r="G655">
            <v>9.75529060544632E-7</v>
          </cell>
          <cell r="H655">
            <v>1.09392414500448E-6</v>
          </cell>
          <cell r="I655">
            <v>1.27885944277532E-6</v>
          </cell>
          <cell r="J655">
            <v>1.8654636844370399E-6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1.2999962070910807</v>
          </cell>
          <cell r="F656">
            <v>3.760573925200017E-4</v>
          </cell>
          <cell r="G656">
            <v>3.7164051469007475E-4</v>
          </cell>
          <cell r="H656">
            <v>3.6934774405494863E-4</v>
          </cell>
          <cell r="I656">
            <v>3.6903521028741615E-4</v>
          </cell>
          <cell r="J656">
            <v>3.6979467116315945E-4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1.3730726565782188E-3</v>
          </cell>
          <cell r="F657">
            <v>1.3723267584505444E-3</v>
          </cell>
          <cell r="G657">
            <v>1.3859391336874362E-3</v>
          </cell>
          <cell r="H657">
            <v>6.5674727648740109E-3</v>
          </cell>
          <cell r="I657">
            <v>0.10092156476216875</v>
          </cell>
          <cell r="J657">
            <v>0.12721892569289123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1.3730726565782201E-3</v>
          </cell>
          <cell r="F658">
            <v>1.3723267584505453E-3</v>
          </cell>
          <cell r="G658">
            <v>1.3859391336874373E-3</v>
          </cell>
          <cell r="H658">
            <v>6.567472764874017E-3</v>
          </cell>
          <cell r="I658">
            <v>0.10092156476216883</v>
          </cell>
          <cell r="J658">
            <v>0.12721892569289139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1.5187448539351861E-3</v>
          </cell>
          <cell r="F659">
            <v>1.5179199914543856E-3</v>
          </cell>
          <cell r="G659">
            <v>1.5329734380213503E-3</v>
          </cell>
          <cell r="H659">
            <v>7.2630490719169175E-3</v>
          </cell>
          <cell r="I659">
            <v>0.1116059178044046</v>
          </cell>
          <cell r="J659">
            <v>0.1406872434949111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1.5187448539351861E-3</v>
          </cell>
          <cell r="F660">
            <v>1.5179199914543856E-3</v>
          </cell>
          <cell r="G660">
            <v>1.5329734380213503E-3</v>
          </cell>
          <cell r="H660">
            <v>7.2630490719169175E-3</v>
          </cell>
          <cell r="I660">
            <v>0.1116059178044046</v>
          </cell>
          <cell r="J660">
            <v>0.1406872434949111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5.6057318081565301E-4</v>
          </cell>
          <cell r="F661">
            <v>1.3470269500631E-6</v>
          </cell>
          <cell r="G661">
            <v>5.2501711505698396E-6</v>
          </cell>
          <cell r="H661">
            <v>2.77870609303962E-2</v>
          </cell>
          <cell r="I661">
            <v>3.64398400590022E-2</v>
          </cell>
          <cell r="J661">
            <v>7.7997693131765203E-2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5.6328224356035116E-4</v>
          </cell>
          <cell r="F662">
            <v>5.6443853139927615E-4</v>
          </cell>
          <cell r="G662">
            <v>5.6933822078055526E-4</v>
          </cell>
          <cell r="H662">
            <v>2.8203026288766211E-2</v>
          </cell>
          <cell r="I662">
            <v>5.796330335924519E-2</v>
          </cell>
          <cell r="J662">
            <v>9.9185775889423525E-2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1.934795284791033</v>
          </cell>
          <cell r="F663">
            <v>1.8587769598499924</v>
          </cell>
          <cell r="G663">
            <v>2.5502990496497788</v>
          </cell>
          <cell r="H663">
            <v>2.2433414993219563</v>
          </cell>
          <cell r="I663">
            <v>0.26539063368905641</v>
          </cell>
          <cell r="J663">
            <v>1.7293551223536142E-4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0.23004187281738434</v>
          </cell>
          <cell r="F664">
            <v>0.23015877374239516</v>
          </cell>
          <cell r="G664">
            <v>0.33670752867020098</v>
          </cell>
          <cell r="H664">
            <v>0.33294715198251607</v>
          </cell>
          <cell r="I664">
            <v>5.239656342416292E-2</v>
          </cell>
          <cell r="J664">
            <v>5.0979630092043565E-5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344.47129019317703</v>
          </cell>
          <cell r="F665">
            <v>344.64634169963301</v>
          </cell>
          <cell r="G665">
            <v>504.19614902236299</v>
          </cell>
          <cell r="H665">
            <v>498.56523032802897</v>
          </cell>
          <cell r="I665">
            <v>78.460434421432197</v>
          </cell>
          <cell r="J665">
            <v>7.6338669223125002E-2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3.7119751098402625</v>
          </cell>
          <cell r="F666">
            <v>3.7138614407288064</v>
          </cell>
          <cell r="G666">
            <v>5.4331481575685645</v>
          </cell>
          <cell r="H666">
            <v>5.3724701543968605</v>
          </cell>
          <cell r="I666">
            <v>0.84547881919646795</v>
          </cell>
          <cell r="J666">
            <v>8.2261497007677731E-4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1.7041115940063499E-7</v>
          </cell>
          <cell r="G667">
            <v>5.2058933930617702E-7</v>
          </cell>
          <cell r="H667">
            <v>1.48407767999741E-3</v>
          </cell>
          <cell r="I667">
            <v>4.4155852844333501E-8</v>
          </cell>
          <cell r="J667">
            <v>2.2581536593381001E-8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4.914790661167321E-2</v>
          </cell>
          <cell r="F668">
            <v>1.3846349811148302E-2</v>
          </cell>
          <cell r="G668">
            <v>1.3846369889916707E-2</v>
          </cell>
          <cell r="H668">
            <v>1.3545906695345007E-2</v>
          </cell>
          <cell r="I668">
            <v>9.0415433329771588E-3</v>
          </cell>
          <cell r="J668">
            <v>4.2538544861570743E-5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9.4530115996075789E-2</v>
          </cell>
          <cell r="F669">
            <v>9.9960898721069506E-3</v>
          </cell>
          <cell r="G669">
            <v>9.4420304260740398E-2</v>
          </cell>
          <cell r="H669">
            <v>1.2943506124317981E-3</v>
          </cell>
          <cell r="I669">
            <v>7.4131244635744714E-3</v>
          </cell>
          <cell r="J669">
            <v>7.3679106724786614E-2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9.4530115996075678E-2</v>
          </cell>
          <cell r="F670">
            <v>9.9960898721069384E-3</v>
          </cell>
          <cell r="G670">
            <v>9.4420304260740329E-2</v>
          </cell>
          <cell r="H670">
            <v>1.2943506124317968E-3</v>
          </cell>
          <cell r="I670">
            <v>7.413124463574461E-3</v>
          </cell>
          <cell r="J670">
            <v>7.3679106724786503E-2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0.13504333438548144</v>
          </cell>
          <cell r="F671">
            <v>1.4280440673427729E-2</v>
          </cell>
          <cell r="G671">
            <v>0.13488646084328382</v>
          </cell>
          <cell r="H671">
            <v>1.8493844981102142E-3</v>
          </cell>
          <cell r="I671">
            <v>1.059049580702537E-2</v>
          </cell>
          <cell r="J671">
            <v>0.10525617675607324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0.13504333438548144</v>
          </cell>
          <cell r="F672">
            <v>1.4280440673427729E-2</v>
          </cell>
          <cell r="G672">
            <v>0.13488646084328382</v>
          </cell>
          <cell r="H672">
            <v>1.8493844981102142E-3</v>
          </cell>
          <cell r="I672">
            <v>1.059049580702537E-2</v>
          </cell>
          <cell r="J672">
            <v>0.10525617675607324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6.8025264646039198E-7</v>
          </cell>
          <cell r="G673">
            <v>6.41953876161484E-7</v>
          </cell>
          <cell r="H673">
            <v>5.9855096005973198E-7</v>
          </cell>
          <cell r="I673">
            <v>2.6752396085476601E-6</v>
          </cell>
          <cell r="J673">
            <v>1.18305551949387E-6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9.9996520043121651E-2</v>
          </cell>
          <cell r="G674">
            <v>9.9996415858521828E-2</v>
          </cell>
          <cell r="H674">
            <v>9.9996342448511605E-2</v>
          </cell>
          <cell r="I674">
            <v>9.9999224211235929E-2</v>
          </cell>
          <cell r="J674">
            <v>9.9999578770941996E-2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J675">
            <v>1.297429944757782E-7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J676">
            <v>1.297429944757782E-7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1.12957129455804E-8</v>
          </cell>
          <cell r="I677">
            <v>1.52818879402042E-8</v>
          </cell>
          <cell r="J677">
            <v>4.09576841682436E-8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1.12957129455804E-8</v>
          </cell>
          <cell r="I678">
            <v>3.9662267620501202E-8</v>
          </cell>
          <cell r="J678">
            <v>6.9603515496349799E-8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6.2213416474884298</v>
          </cell>
          <cell r="F679">
            <v>0.61213030943247604</v>
          </cell>
          <cell r="G679">
            <v>3.1503445497557898</v>
          </cell>
          <cell r="H679">
            <v>46.258810427634302</v>
          </cell>
          <cell r="I679">
            <v>99.512984955839698</v>
          </cell>
          <cell r="J679">
            <v>94.499096632626006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6.0595757384507648E-2</v>
          </cell>
          <cell r="F680">
            <v>6.7545954422568453E-3</v>
          </cell>
          <cell r="G680">
            <v>3.3691003878336727E-2</v>
          </cell>
          <cell r="H680">
            <v>0.50726857415761006</v>
          </cell>
          <cell r="I680">
            <v>1.082113770401042</v>
          </cell>
          <cell r="J680">
            <v>1.0194670484927195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2.7893285145249514E-2</v>
          </cell>
          <cell r="F681">
            <v>3.1398258360565588E-3</v>
          </cell>
          <cell r="G681">
            <v>1.589543024628683E-2</v>
          </cell>
          <cell r="H681">
            <v>0.24545253588271418</v>
          </cell>
          <cell r="I681">
            <v>0.53665804873547629</v>
          </cell>
          <cell r="J681">
            <v>0.51808981152908717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0.11030747601929844</v>
          </cell>
          <cell r="F682">
            <v>1.0853374280717658E-2</v>
          </cell>
          <cell r="G682">
            <v>5.5857172868010417E-2</v>
          </cell>
          <cell r="H682">
            <v>0.82019167424883488</v>
          </cell>
          <cell r="I682">
            <v>1.7644146268765892</v>
          </cell>
          <cell r="J682">
            <v>1.675515897741596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1.20406606749036E-7</v>
          </cell>
          <cell r="G683">
            <v>2.3112307573986299E-4</v>
          </cell>
          <cell r="H683">
            <v>1.7034330061821E-2</v>
          </cell>
          <cell r="I683">
            <v>4.1074015166506698E-7</v>
          </cell>
          <cell r="J683">
            <v>1.6011148558125101E-2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8.4243260868733707E-3</v>
          </cell>
          <cell r="F684">
            <v>9.4859513606970064E-4</v>
          </cell>
          <cell r="G684">
            <v>1.1794837242320722E-3</v>
          </cell>
          <cell r="H684">
            <v>1.8213548053248027E-2</v>
          </cell>
          <cell r="I684">
            <v>3.9840935330383589E-2</v>
          </cell>
          <cell r="J684">
            <v>3.844441808291843E-2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2.6044627120385028E-6</v>
          </cell>
          <cell r="I685">
            <v>0.24808558602913086</v>
          </cell>
          <cell r="J685">
            <v>3.5555235005239485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2.6307704162005081E-6</v>
          </cell>
          <cell r="I686">
            <v>0.25059150103952615</v>
          </cell>
          <cell r="J686">
            <v>3.5914378793171227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2.93734945564053E-5</v>
          </cell>
          <cell r="I687">
            <v>9.6720478408870696E-3</v>
          </cell>
          <cell r="J687">
            <v>0.44415490750923098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2.93734945564053E-5</v>
          </cell>
          <cell r="I688">
            <v>3.3331653757845699E-2</v>
          </cell>
          <cell r="J688">
            <v>0.477486561267076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4.04767163233877</v>
          </cell>
          <cell r="F689">
            <v>4.5836503200417056</v>
          </cell>
          <cell r="G689">
            <v>4.9650117436166106</v>
          </cell>
          <cell r="H689">
            <v>5.1085665569596408</v>
          </cell>
          <cell r="I689">
            <v>7.2451941418535286</v>
          </cell>
          <cell r="J689">
            <v>11.991216847172314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4.04767163233877</v>
          </cell>
          <cell r="F690">
            <v>4.5836503200417056</v>
          </cell>
          <cell r="G690">
            <v>4.9650117436166106</v>
          </cell>
          <cell r="H690">
            <v>5.1085665569596408</v>
          </cell>
          <cell r="I690">
            <v>7.2451941418535286</v>
          </cell>
          <cell r="J690">
            <v>11.991216847172314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1.4243102481448726</v>
          </cell>
          <cell r="F691">
            <v>1.578405088487882</v>
          </cell>
          <cell r="G691">
            <v>1.6640370513174625</v>
          </cell>
          <cell r="H691">
            <v>1.4858233733097597</v>
          </cell>
          <cell r="I691">
            <v>1.128938633151612</v>
          </cell>
          <cell r="J691">
            <v>1.8946904509943203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0.95936587588579048</v>
          </cell>
          <cell r="F692">
            <v>1.1060006459941172</v>
          </cell>
          <cell r="G692">
            <v>1.2410170501737809</v>
          </cell>
          <cell r="H692">
            <v>1.2411919101577233</v>
          </cell>
          <cell r="I692">
            <v>1.2412046013962637</v>
          </cell>
          <cell r="J692">
            <v>2.0831057038331391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2.6453942736471481</v>
          </cell>
          <cell r="F693">
            <v>3.0464266610863571</v>
          </cell>
          <cell r="G693">
            <v>3.4130016847302351</v>
          </cell>
          <cell r="H693">
            <v>3.4029631746830762</v>
          </cell>
          <cell r="I693">
            <v>3.3154204810726582</v>
          </cell>
          <cell r="J693">
            <v>5.414473514605068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2.6192212672127499E-2</v>
          </cell>
          <cell r="G694">
            <v>1.6912379193422498E-2</v>
          </cell>
          <cell r="H694">
            <v>1.2234120302098099E-2</v>
          </cell>
          <cell r="I694">
            <v>3.9671962630030602E-2</v>
          </cell>
          <cell r="J694">
            <v>0.11218154173029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8.474891663491925E-2</v>
          </cell>
          <cell r="G695">
            <v>9.5094692843945658E-2</v>
          </cell>
          <cell r="H695">
            <v>9.5108175818573837E-2</v>
          </cell>
          <cell r="I695">
            <v>9.5109275994257711E-2</v>
          </cell>
          <cell r="J695">
            <v>0.15962101525331962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5.1781165254216361E-4</v>
          </cell>
          <cell r="I696">
            <v>1.356630188108566E-3</v>
          </cell>
          <cell r="J696">
            <v>1.1471078721501224E-3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3.8972140165015442E-4</v>
          </cell>
          <cell r="I697">
            <v>8.5417456288317299E-4</v>
          </cell>
          <cell r="J697">
            <v>6.4836531904137365E-4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1.0881583831752032E-3</v>
          </cell>
          <cell r="I698">
            <v>2.5105440140270824E-3</v>
          </cell>
          <cell r="J698">
            <v>1.9933479683700295E-3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4.1986799983372597E-5</v>
          </cell>
          <cell r="I699">
            <v>3.3798114004666598E-5</v>
          </cell>
          <cell r="J699">
            <v>5.1995250611732802E-5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4.1986799983372597E-5</v>
          </cell>
          <cell r="I700">
            <v>9.3769319370143954E-5</v>
          </cell>
          <cell r="J700">
            <v>8.9718103645696948E-5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1.3740556822674974E-3</v>
          </cell>
          <cell r="F701">
            <v>1.3733128748028259E-3</v>
          </cell>
          <cell r="G701">
            <v>1.3868736906557479E-3</v>
          </cell>
          <cell r="H701">
            <v>6.5574608861916142E-3</v>
          </cell>
          <cell r="I701">
            <v>0.10092056060611711</v>
          </cell>
          <cell r="J701">
            <v>0.12719017492018919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1.3740556822674989E-3</v>
          </cell>
          <cell r="F702">
            <v>1.3733128748028272E-3</v>
          </cell>
          <cell r="G702">
            <v>1.3868736906557505E-3</v>
          </cell>
          <cell r="H702">
            <v>6.5574608861916177E-3</v>
          </cell>
          <cell r="I702">
            <v>0.10092056060611722</v>
          </cell>
          <cell r="J702">
            <v>0.12719017492018936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1.5198319474395423E-3</v>
          </cell>
          <cell r="F703">
            <v>1.5190105028123292E-3</v>
          </cell>
          <cell r="G703">
            <v>1.5340069316763804E-3</v>
          </cell>
          <cell r="H703">
            <v>7.2519772877365392E-3</v>
          </cell>
          <cell r="I703">
            <v>0.11160480734357774</v>
          </cell>
          <cell r="J703">
            <v>0.14065544902751081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1.5198319474395423E-3</v>
          </cell>
          <cell r="F704">
            <v>1.5190105028123292E-3</v>
          </cell>
          <cell r="G704">
            <v>1.5340069316763804E-3</v>
          </cell>
          <cell r="H704">
            <v>7.2519772877365392E-3</v>
          </cell>
          <cell r="I704">
            <v>0.11160480734357774</v>
          </cell>
          <cell r="J704">
            <v>0.14065544902751081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5.6097858841112002E-4</v>
          </cell>
          <cell r="F705">
            <v>1.34637948617626E-6</v>
          </cell>
          <cell r="G705">
            <v>5.22892140036043E-6</v>
          </cell>
          <cell r="H705">
            <v>2.7773465105734099E-2</v>
          </cell>
          <cell r="I705">
            <v>3.6421120279125502E-2</v>
          </cell>
          <cell r="J705">
            <v>7.7983153863472904E-2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5.6368759148522375E-4</v>
          </cell>
          <cell r="F706">
            <v>5.6484318106901578E-4</v>
          </cell>
          <cell r="G706">
            <v>5.6972179666453428E-4</v>
          </cell>
          <cell r="H706">
            <v>2.8189705896738807E-2</v>
          </cell>
          <cell r="I706">
            <v>5.796261164085522E-2</v>
          </cell>
          <cell r="J706">
            <v>9.9165434138166406E-2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2101.75406918522</v>
          </cell>
          <cell r="F707">
            <v>1815.45243025538</v>
          </cell>
          <cell r="G707">
            <v>1823.1062662644699</v>
          </cell>
          <cell r="H707">
            <v>1232.69067038511</v>
          </cell>
          <cell r="I707">
            <v>603.76071070412797</v>
          </cell>
          <cell r="J707">
            <v>153.83488833029199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37.472243051025906</v>
          </cell>
          <cell r="F708">
            <v>32.086481447963045</v>
          </cell>
          <cell r="G708">
            <v>35.056879111736734</v>
          </cell>
          <cell r="H708">
            <v>24.630332528818293</v>
          </cell>
          <cell r="I708">
            <v>15.000327382551433</v>
          </cell>
          <cell r="J708">
            <v>7.0076371445439882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37.265143070659889</v>
          </cell>
          <cell r="F709">
            <v>32.188872876868459</v>
          </cell>
          <cell r="G709">
            <v>32.324579189086407</v>
          </cell>
          <cell r="H709">
            <v>21.856217560019711</v>
          </cell>
          <cell r="I709">
            <v>10.704977140144104</v>
          </cell>
          <cell r="J709">
            <v>2.7275689420264468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0.32680954202546481</v>
          </cell>
          <cell r="F710">
            <v>1.124407159172768E-4</v>
          </cell>
          <cell r="G710">
            <v>2.8425322506003647</v>
          </cell>
          <cell r="H710">
            <v>2.8425639925549842</v>
          </cell>
          <cell r="I710">
            <v>4.2585102241709931</v>
          </cell>
          <cell r="J710">
            <v>4.2585114097193415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1.7610647566601338E-3</v>
          </cell>
          <cell r="H711">
            <v>1.0237388850190392E-2</v>
          </cell>
          <cell r="I711">
            <v>8.4761463633899234E-2</v>
          </cell>
          <cell r="J711">
            <v>4.3946884783118159E-2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5.2498416828005504E-7</v>
          </cell>
          <cell r="F712">
            <v>3.1684541533593398E-7</v>
          </cell>
          <cell r="G712">
            <v>4.3993051616389999E-7</v>
          </cell>
          <cell r="H712">
            <v>5.3641980427491705E-7</v>
          </cell>
          <cell r="I712">
            <v>1.5596189891540101E-6</v>
          </cell>
          <cell r="J712">
            <v>5.8044862595882198E-6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1.9844838952502684</v>
          </cell>
          <cell r="F713">
            <v>1.9844842120956836</v>
          </cell>
          <cell r="G713">
            <v>1.9844846520261998</v>
          </cell>
          <cell r="H713">
            <v>1.984485188446004</v>
          </cell>
          <cell r="I713">
            <v>1.9844877487938455</v>
          </cell>
          <cell r="J713">
            <v>1.095469620459925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0.54529210965899355</v>
          </cell>
          <cell r="G714">
            <v>1.9634218177237053</v>
          </cell>
          <cell r="H714">
            <v>5.5058439057351736</v>
          </cell>
          <cell r="I714">
            <v>15.482427387671663</v>
          </cell>
          <cell r="J714">
            <v>30.937443471902366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0.54529210965899355</v>
          </cell>
          <cell r="G715">
            <v>1.9634218177237053</v>
          </cell>
          <cell r="H715">
            <v>5.5058439057351736</v>
          </cell>
          <cell r="I715">
            <v>15.482427387671663</v>
          </cell>
          <cell r="J715">
            <v>30.937443471902366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7.1321283631858396E-3</v>
          </cell>
          <cell r="G716">
            <v>0.24278152906655101</v>
          </cell>
          <cell r="H716">
            <v>0.61181132275975603</v>
          </cell>
          <cell r="I716">
            <v>0.96954932009487704</v>
          </cell>
          <cell r="J716">
            <v>3.42361347342927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9.0660016399793042E-2</v>
          </cell>
          <cell r="G717">
            <v>0.32643746296027321</v>
          </cell>
          <cell r="H717">
            <v>0.91539904089830026</v>
          </cell>
          <cell r="I717">
            <v>2.5741011737180468</v>
          </cell>
          <cell r="J717">
            <v>5.1436450796716899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2.7292932301755035E-3</v>
          </cell>
          <cell r="I718">
            <v>2.7004371542095188E-3</v>
          </cell>
          <cell r="J718">
            <v>9.2885480563282205E-3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2.7292932301755035E-3</v>
          </cell>
          <cell r="I719">
            <v>2.7004371542095188E-3</v>
          </cell>
          <cell r="J719">
            <v>9.2885480563282205E-3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9.3988942403697704E-5</v>
          </cell>
          <cell r="I720">
            <v>1.05612313324434E-7</v>
          </cell>
          <cell r="J720">
            <v>2.1593068214322599E-4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9.3988942403697704E-5</v>
          </cell>
          <cell r="I721">
            <v>9.4156423158680199E-5</v>
          </cell>
          <cell r="J721">
            <v>3.1008710530190599E-4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2.0856340417624759</v>
          </cell>
          <cell r="F722">
            <v>2.4000917526529535</v>
          </cell>
          <cell r="G722">
            <v>2.3930748633422683</v>
          </cell>
          <cell r="H722">
            <v>2.4725337705719133</v>
          </cell>
          <cell r="I722">
            <v>2.5555728332178411</v>
          </cell>
          <cell r="J722">
            <v>2.3559643084713207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2.0856340417624759</v>
          </cell>
          <cell r="F723">
            <v>2.4000917526529535</v>
          </cell>
          <cell r="G723">
            <v>2.3930748633422683</v>
          </cell>
          <cell r="H723">
            <v>2.4725337705719133</v>
          </cell>
          <cell r="I723">
            <v>2.5555728332178411</v>
          </cell>
          <cell r="J723">
            <v>2.3559643084713207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3.3906652168247007</v>
          </cell>
          <cell r="G724">
            <v>4.2295661073508066</v>
          </cell>
          <cell r="H724">
            <v>5.426921935568199</v>
          </cell>
          <cell r="I724">
            <v>7.2933342559629182</v>
          </cell>
          <cell r="J724">
            <v>9.8016395657196558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3.3906652168247007</v>
          </cell>
          <cell r="G725">
            <v>4.2295661073508066</v>
          </cell>
          <cell r="H725">
            <v>5.426921935568199</v>
          </cell>
          <cell r="I725">
            <v>7.2933342559629182</v>
          </cell>
          <cell r="J725">
            <v>9.8016395657196558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3.3906652168246998</v>
          </cell>
          <cell r="G726">
            <v>4.2295661073508004</v>
          </cell>
          <cell r="H726">
            <v>5.4269219355681999</v>
          </cell>
          <cell r="I726">
            <v>7.29333425596292</v>
          </cell>
          <cell r="J726">
            <v>9.8016395657196504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2.29690746734301E-8</v>
          </cell>
          <cell r="G727">
            <v>6.0327861428890801E-2</v>
          </cell>
          <cell r="H727">
            <v>0.25182097556522998</v>
          </cell>
          <cell r="I727">
            <v>0.87196679682993095</v>
          </cell>
          <cell r="J727">
            <v>1.51191506691545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1.1558999406472246</v>
          </cell>
          <cell r="G728">
            <v>1.3494848843979654</v>
          </cell>
          <cell r="H728">
            <v>1.564423025019575</v>
          </cell>
          <cell r="I728">
            <v>2.102455280395322</v>
          </cell>
          <cell r="J728">
            <v>2.8255265447256299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4.2530427931169673E-3</v>
          </cell>
          <cell r="J729">
            <v>2.0182336508751838E-2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-4.2530427931169699E-3</v>
          </cell>
          <cell r="J730">
            <v>-2.01823365087519E-2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2.8279248473577761E-5</v>
          </cell>
          <cell r="J731">
            <v>1.2863758089512662E-4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5.8975526731221962E-6</v>
          </cell>
          <cell r="J732">
            <v>1.8365926222964192E-5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1.13764779277212E-3</v>
          </cell>
          <cell r="J733">
            <v>2.1352156723657401E-3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1.13764779277212E-3</v>
          </cell>
          <cell r="J734">
            <v>2.9560199718766185E-3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1.5085163174786894E-2</v>
          </cell>
          <cell r="G735">
            <v>6.2993892766585971E-2</v>
          </cell>
          <cell r="H735">
            <v>0.71191273536201183</v>
          </cell>
          <cell r="I735">
            <v>0.72463725542147983</v>
          </cell>
          <cell r="J735">
            <v>0.67266304533042109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1.5085163174786894E-2</v>
          </cell>
          <cell r="G736">
            <v>6.2993892766585971E-2</v>
          </cell>
          <cell r="H736">
            <v>0.71191273536201183</v>
          </cell>
          <cell r="I736">
            <v>0.72463725542147983</v>
          </cell>
          <cell r="J736">
            <v>0.67266304533042109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1.9806450864435E-3</v>
          </cell>
          <cell r="G737">
            <v>4.8832626280590104E-3</v>
          </cell>
          <cell r="H737">
            <v>6.8435658776013902E-2</v>
          </cell>
          <cell r="I737">
            <v>1.88417350100636E-7</v>
          </cell>
          <cell r="J737">
            <v>5.2800332991813301E-8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1.9806450864435E-3</v>
          </cell>
          <cell r="G738">
            <v>6.8639077145025099E-3</v>
          </cell>
          <cell r="H738">
            <v>7.5299566490516404E-2</v>
          </cell>
          <cell r="I738">
            <v>7.5300610315734595E-2</v>
          </cell>
          <cell r="J738">
            <v>7.5300663116067507E-2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2.6228612527767411E-3</v>
          </cell>
          <cell r="F739">
            <v>2.106551415699578E-3</v>
          </cell>
          <cell r="G739">
            <v>2.60299530503011E-3</v>
          </cell>
          <cell r="H739">
            <v>1.4519103519312745E-3</v>
          </cell>
          <cell r="I739">
            <v>5.1151456559713404E-3</v>
          </cell>
          <cell r="J739">
            <v>1.028659228918464E-2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2.6228612527767398E-3</v>
          </cell>
          <cell r="F740">
            <v>2.1065514156995775E-3</v>
          </cell>
          <cell r="G740">
            <v>2.6029953050301087E-3</v>
          </cell>
          <cell r="H740">
            <v>1.4519103519312739E-3</v>
          </cell>
          <cell r="I740">
            <v>5.1151456559713378E-3</v>
          </cell>
          <cell r="J740">
            <v>1.0286592289184633E-2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2.9332766877743733E-3</v>
          </cell>
          <cell r="F741">
            <v>2.3559230644778703E-3</v>
          </cell>
          <cell r="G741">
            <v>2.9110619707877023E-3</v>
          </cell>
          <cell r="H741">
            <v>1.6238831864971376E-3</v>
          </cell>
          <cell r="I741">
            <v>5.7205081723660988E-3</v>
          </cell>
          <cell r="J741">
            <v>1.1503197840197012E-2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2.9332766877743733E-3</v>
          </cell>
          <cell r="F742">
            <v>2.3559230644778703E-3</v>
          </cell>
          <cell r="G742">
            <v>2.9110619707877023E-3</v>
          </cell>
          <cell r="H742">
            <v>1.6238831864971376E-3</v>
          </cell>
          <cell r="I742">
            <v>5.7205081723660988E-3</v>
          </cell>
          <cell r="J742">
            <v>1.1503197840197012E-2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3.6347125216258999E-4</v>
          </cell>
          <cell r="F743">
            <v>5.7885933772558204E-7</v>
          </cell>
          <cell r="G743">
            <v>1.1083312301526E-6</v>
          </cell>
          <cell r="H743">
            <v>1.3775291720147499E-6</v>
          </cell>
          <cell r="I743">
            <v>1.2997787915897099E-3</v>
          </cell>
          <cell r="J743">
            <v>4.43221234272069E-3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3.6347125216258999E-4</v>
          </cell>
          <cell r="F744">
            <v>3.6396614949940858E-4</v>
          </cell>
          <cell r="G744">
            <v>3.648409942559109E-4</v>
          </cell>
          <cell r="H744">
            <v>2.6824733179365646E-4</v>
          </cell>
          <cell r="I744">
            <v>2.1925419368089769E-3</v>
          </cell>
          <cell r="J744">
            <v>5.2403357090473794E-3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1.3726572288922381E-3</v>
          </cell>
          <cell r="F745">
            <v>1.3719112089309263E-3</v>
          </cell>
          <cell r="G745">
            <v>1.3855363782490477E-3</v>
          </cell>
          <cell r="H745">
            <v>6.5757147609578799E-3</v>
          </cell>
          <cell r="I745">
            <v>0.1009532858368845</v>
          </cell>
          <cell r="J745">
            <v>0.12721880548651757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1.3726572288922398E-3</v>
          </cell>
          <cell r="F746">
            <v>1.3719112089309285E-3</v>
          </cell>
          <cell r="G746">
            <v>1.3855363782490485E-3</v>
          </cell>
          <cell r="H746">
            <v>6.5757147609578851E-3</v>
          </cell>
          <cell r="I746">
            <v>0.10095328583688466</v>
          </cell>
          <cell r="J746">
            <v>0.12721880548651771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1.5182854470839589E-3</v>
          </cell>
          <cell r="F747">
            <v>1.5174604498698534E-3</v>
          </cell>
          <cell r="G747">
            <v>1.5325280449605501E-3</v>
          </cell>
          <cell r="H747">
            <v>7.2721636052377582E-3</v>
          </cell>
          <cell r="I747">
            <v>0.11164099702423641</v>
          </cell>
          <cell r="J747">
            <v>0.14068711056291308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1.5182854470839589E-3</v>
          </cell>
          <cell r="F748">
            <v>1.5174604498698534E-3</v>
          </cell>
          <cell r="G748">
            <v>1.5325280449605501E-3</v>
          </cell>
          <cell r="H748">
            <v>7.2721636052377582E-3</v>
          </cell>
          <cell r="I748">
            <v>0.11164099702423641</v>
          </cell>
          <cell r="J748">
            <v>0.14068711056291308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5.6040420314112601E-4</v>
          </cell>
          <cell r="F749">
            <v>1.34618734169627E-6</v>
          </cell>
          <cell r="G749">
            <v>5.2558067948017603E-6</v>
          </cell>
          <cell r="H749">
            <v>2.7801764758442898E-2</v>
          </cell>
          <cell r="I749">
            <v>3.64544016845487E-2</v>
          </cell>
          <cell r="J749">
            <v>7.7987049659555996E-2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5.6311321206141862E-4</v>
          </cell>
          <cell r="F750">
            <v>5.6426861723587096E-4</v>
          </cell>
          <cell r="G750">
            <v>5.6917386427861457E-4</v>
          </cell>
          <cell r="H750">
            <v>2.8217610990563021E-2</v>
          </cell>
          <cell r="I750">
            <v>5.7981699714216482E-2</v>
          </cell>
          <cell r="J750">
            <v>9.9182651419803577E-2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8.2064957369789774E-5</v>
          </cell>
          <cell r="J751">
            <v>6.8195551336111863E-5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9.6547008670340984E-5</v>
          </cell>
          <cell r="J752">
            <v>8.0230060395425649E-5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6.9030450194705697E-6</v>
          </cell>
          <cell r="J753">
            <v>9.4941011168512801E-8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6.9030450194705697E-6</v>
          </cell>
          <cell r="J754">
            <v>6.9979860306390898E-6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1.2307415871969953E-2</v>
          </cell>
          <cell r="J755">
            <v>1.1927232272409757E-2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-1.2307415871969899E-2</v>
          </cell>
          <cell r="J756">
            <v>-1.1927232272409801E-2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6.8863987237120173E-5</v>
          </cell>
          <cell r="J757">
            <v>6.6736736576199359E-5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2.6856955022476799E-5</v>
          </cell>
          <cell r="J758">
            <v>2.6027327264717699E-5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1.9622793163217382E-4</v>
          </cell>
          <cell r="J759">
            <v>1.901663308738801E-4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8.8883732098197229E-6</v>
          </cell>
          <cell r="J760">
            <v>8.613805928085153E-6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1.49010316288444E-5</v>
          </cell>
          <cell r="J761">
            <v>3.8565788696280402E-7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1.49010316288444E-5</v>
          </cell>
          <cell r="J762">
            <v>1.5286689515807199E-5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1.956896726814236E-3</v>
          </cell>
          <cell r="G763">
            <v>2.7134631038047679E-3</v>
          </cell>
          <cell r="H763">
            <v>2.5609444481768254E-3</v>
          </cell>
          <cell r="I763">
            <v>2.6554101679125918E-3</v>
          </cell>
          <cell r="J763">
            <v>2.3418869144955991E-3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1.956896726814236E-3</v>
          </cell>
          <cell r="G764">
            <v>2.7134631038047679E-3</v>
          </cell>
          <cell r="H764">
            <v>2.5609444481768254E-3</v>
          </cell>
          <cell r="I764">
            <v>2.6554101679125918E-3</v>
          </cell>
          <cell r="J764">
            <v>2.3418869144955991E-3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2.4461209091048968E-3</v>
          </cell>
          <cell r="G765">
            <v>3.3918288803482465E-3</v>
          </cell>
          <cell r="H765">
            <v>3.2011805607495606E-3</v>
          </cell>
          <cell r="I765">
            <v>3.31926448516428E-3</v>
          </cell>
          <cell r="J765">
            <v>2.9273612772882066E-3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2.4461209091048968E-3</v>
          </cell>
          <cell r="G766">
            <v>3.3918288803482465E-3</v>
          </cell>
          <cell r="H766">
            <v>3.2011805607495606E-3</v>
          </cell>
          <cell r="I766">
            <v>3.31926448516428E-3</v>
          </cell>
          <cell r="J766">
            <v>2.9273612772882066E-3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2.8088304545090601E-4</v>
          </cell>
          <cell r="G767">
            <v>3.4923944436389199E-7</v>
          </cell>
          <cell r="H767">
            <v>2.7273727073207701E-7</v>
          </cell>
          <cell r="I767">
            <v>4.9818850686849303E-7</v>
          </cell>
          <cell r="J767">
            <v>3.73285782016986E-7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2.8088304545090601E-4</v>
          </cell>
          <cell r="G768">
            <v>2.8123228489526999E-4</v>
          </cell>
          <cell r="H768">
            <v>2.8150502216600198E-4</v>
          </cell>
          <cell r="I768">
            <v>2.8728811497000202E-4</v>
          </cell>
          <cell r="J768">
            <v>2.8766140075201901E-4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2236.64157680163</v>
          </cell>
          <cell r="F769">
            <v>2235.4032914762101</v>
          </cell>
          <cell r="G769">
            <v>2268.78187856148</v>
          </cell>
          <cell r="H769">
            <v>2238.5108890357601</v>
          </cell>
          <cell r="I769">
            <v>2266.0991222952798</v>
          </cell>
          <cell r="J769">
            <v>2317.3897694928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48.203482258655889</v>
          </cell>
          <cell r="F770">
            <v>48.176815815705233</v>
          </cell>
          <cell r="G770">
            <v>48.896181916696221</v>
          </cell>
          <cell r="H770">
            <v>48.243789901119882</v>
          </cell>
          <cell r="I770">
            <v>48.838343152915591</v>
          </cell>
          <cell r="J770">
            <v>49.943745032172437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24.101741129327952</v>
          </cell>
          <cell r="F771">
            <v>24.088397537459162</v>
          </cell>
          <cell r="G771">
            <v>24.44808058794705</v>
          </cell>
          <cell r="H771">
            <v>24.121884580126778</v>
          </cell>
          <cell r="I771">
            <v>24.419171576457789</v>
          </cell>
          <cell r="J771">
            <v>24.971872516086218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24.101741129327952</v>
          </cell>
          <cell r="F772">
            <v>24.088397537459162</v>
          </cell>
          <cell r="G772">
            <v>24.44808058794705</v>
          </cell>
          <cell r="H772">
            <v>24.121884580126778</v>
          </cell>
          <cell r="I772">
            <v>24.419171576457789</v>
          </cell>
          <cell r="J772">
            <v>24.971872516086218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311.1761547516877</v>
          </cell>
          <cell r="E4">
            <v>813.90031737472816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2.6416135015121564E-2</v>
          </cell>
          <cell r="E5">
            <v>1.238202169794604E-2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23.691205537937286</v>
          </cell>
          <cell r="E6">
            <v>59.238108695471148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287.45853307873529</v>
          </cell>
          <cell r="E7">
            <v>754.6498266575594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833.90467042335115</v>
          </cell>
          <cell r="E8">
            <v>1140.928026121265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0.72609951860916411</v>
          </cell>
          <cell r="E9">
            <v>151.01176744764743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930.20767304142237</v>
          </cell>
          <cell r="E10">
            <v>1088.616250464486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314.77296078459085</v>
          </cell>
          <cell r="E11">
            <v>715.14051042960193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0.85573211710571462</v>
          </cell>
          <cell r="E12">
            <v>0.72836477395651589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4.0672905126667063E-3</v>
          </cell>
          <cell r="E13">
            <v>5.1467601499575527E-3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52.046919528631861</v>
          </cell>
          <cell r="E14">
            <v>1679.2360383333553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0.61570493742215093</v>
          </cell>
          <cell r="E15">
            <v>2874.2848402059813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0.12970377871772443</v>
          </cell>
          <cell r="E16">
            <v>1031.8743040974832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4.4380049596801932E-2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1.0987123572777284E-2</v>
          </cell>
          <cell r="E18">
            <v>1.4216313929483327E-2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0.481061729287382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1.8044580706981139E-3</v>
          </cell>
          <cell r="E20">
            <v>9.9407172381285082E-4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4.2530427931169673E-3</v>
          </cell>
          <cell r="E21">
            <v>2.0182336508751838E-2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1.2307415871969953E-2</v>
          </cell>
          <cell r="E22">
            <v>1.1927232272409757E-2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2133.2580368615372</v>
          </cell>
          <cell r="E23">
            <v>8682.3674435951052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833.33318427163363</v>
          </cell>
          <cell r="E24">
            <v>1904.7618964515248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833.33318427163363</v>
          </cell>
          <cell r="E25">
            <v>1904.7618964515248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988.74869783822032</v>
          </cell>
          <cell r="E26">
            <v>5963.7052297688624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988.74869783822032</v>
          </cell>
          <cell r="E27">
            <v>5963.7052297688624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7.3066932639438004E-4</v>
          </cell>
          <cell r="F4">
            <v>0.12008261395430031</v>
          </cell>
          <cell r="G4">
            <v>1.8445765075793491E-4</v>
          </cell>
          <cell r="H4">
            <v>2.0787478761187566E-4</v>
          </cell>
          <cell r="I4">
            <v>4.7555170641955604E-4</v>
          </cell>
        </row>
        <row r="5">
          <cell r="A5" t="str">
            <v>EXPELC_DE</v>
          </cell>
          <cell r="C5" t="str">
            <v>ELC_E-DE</v>
          </cell>
          <cell r="D5">
            <v>26.492980188088168</v>
          </cell>
          <cell r="E5">
            <v>3.3870996287572449E-4</v>
          </cell>
          <cell r="F5">
            <v>3.7132350167853911E-4</v>
          </cell>
          <cell r="G5">
            <v>2.1657418900993713E-4</v>
          </cell>
          <cell r="H5">
            <v>6.6948390884117085E-4</v>
          </cell>
          <cell r="I5">
            <v>2.4224103056923307E-4</v>
          </cell>
        </row>
        <row r="6">
          <cell r="A6" t="str">
            <v>IMPDSL</v>
          </cell>
          <cell r="C6" t="str">
            <v>DSL</v>
          </cell>
          <cell r="D6">
            <v>118.37102912299885</v>
          </cell>
          <cell r="E6">
            <v>110.35991222895618</v>
          </cell>
          <cell r="F6">
            <v>89.131735761138586</v>
          </cell>
          <cell r="G6">
            <v>61.69203477306705</v>
          </cell>
          <cell r="H6">
            <v>36.223691226176484</v>
          </cell>
        </row>
        <row r="7">
          <cell r="A7" t="str">
            <v>IMPH2</v>
          </cell>
          <cell r="C7" t="str">
            <v>H2</v>
          </cell>
          <cell r="H7">
            <v>8.4515748202559866</v>
          </cell>
          <cell r="I7">
            <v>8.451596611612441</v>
          </cell>
        </row>
        <row r="8">
          <cell r="A8" t="str">
            <v>IMPELC_AT</v>
          </cell>
          <cell r="C8" t="str">
            <v>ELC_I-AT</v>
          </cell>
          <cell r="D8">
            <v>15.013806421271898</v>
          </cell>
          <cell r="E8">
            <v>9.4122008413657259</v>
          </cell>
          <cell r="F8">
            <v>6.706050879018103</v>
          </cell>
          <cell r="G8">
            <v>2.8475648956522943</v>
          </cell>
          <cell r="H8">
            <v>4.582046607159139</v>
          </cell>
          <cell r="I8">
            <v>6.0280340343802905</v>
          </cell>
        </row>
        <row r="9">
          <cell r="A9" t="str">
            <v>IMPELC_AT</v>
          </cell>
          <cell r="C9" t="str">
            <v>ELCS</v>
          </cell>
          <cell r="D9">
            <v>15.013806421271898</v>
          </cell>
          <cell r="E9">
            <v>9.4122008413657259</v>
          </cell>
          <cell r="F9">
            <v>6.706050879018103</v>
          </cell>
          <cell r="G9">
            <v>2.8475648956522943</v>
          </cell>
          <cell r="H9">
            <v>4.582046607159139</v>
          </cell>
          <cell r="I9">
            <v>6.0280340343802905</v>
          </cell>
        </row>
        <row r="10">
          <cell r="A10" t="str">
            <v>IMPELC_FR</v>
          </cell>
          <cell r="C10" t="str">
            <v>ELC_I-FR</v>
          </cell>
          <cell r="D10">
            <v>28.948622001437588</v>
          </cell>
          <cell r="E10">
            <v>21.439330660341209</v>
          </cell>
          <cell r="F10">
            <v>26.962628864756514</v>
          </cell>
          <cell r="G10">
            <v>13.460597260150985</v>
          </cell>
          <cell r="H10">
            <v>7.9493896429699742</v>
          </cell>
          <cell r="I10">
            <v>6.0251108579875829</v>
          </cell>
        </row>
        <row r="11">
          <cell r="A11" t="str">
            <v>IMPELC_FR</v>
          </cell>
          <cell r="C11" t="str">
            <v>ELCS</v>
          </cell>
          <cell r="D11">
            <v>28.948622001437588</v>
          </cell>
          <cell r="E11">
            <v>21.439330660341209</v>
          </cell>
          <cell r="F11">
            <v>26.962628864756514</v>
          </cell>
          <cell r="G11">
            <v>13.460597260150985</v>
          </cell>
          <cell r="H11">
            <v>7.9493896429699742</v>
          </cell>
          <cell r="I11">
            <v>6.0251108579875829</v>
          </cell>
        </row>
        <row r="12">
          <cell r="A12" t="str">
            <v>RNWHYDR1</v>
          </cell>
          <cell r="C12" t="str">
            <v>HYDR</v>
          </cell>
          <cell r="D12">
            <v>66.632401863434296</v>
          </cell>
          <cell r="E12">
            <v>55.764004563692637</v>
          </cell>
          <cell r="F12">
            <v>65.549413597684094</v>
          </cell>
          <cell r="G12">
            <v>64.464631451078588</v>
          </cell>
          <cell r="H12">
            <v>62.351140031418595</v>
          </cell>
          <cell r="I12">
            <v>66.134929145977495</v>
          </cell>
        </row>
        <row r="13">
          <cell r="A13" t="str">
            <v>EXPELC_IT</v>
          </cell>
          <cell r="C13" t="str">
            <v>ELC_E-IT</v>
          </cell>
          <cell r="D13">
            <v>71.694108667004514</v>
          </cell>
          <cell r="E13">
            <v>35.365325125981506</v>
          </cell>
          <cell r="F13">
            <v>54.843923710251538</v>
          </cell>
          <cell r="G13">
            <v>31.083676376489581</v>
          </cell>
          <cell r="H13">
            <v>14.605289407928879</v>
          </cell>
          <cell r="I13">
            <v>21.627863710170491</v>
          </cell>
        </row>
        <row r="14">
          <cell r="A14" t="str">
            <v>IMPLNG</v>
          </cell>
          <cell r="C14" t="str">
            <v>LBIO</v>
          </cell>
          <cell r="G14">
            <v>2.1345697855748504</v>
          </cell>
          <cell r="H14">
            <v>2.1345057394156695</v>
          </cell>
          <cell r="I14">
            <v>2.1352615736839313</v>
          </cell>
        </row>
        <row r="15">
          <cell r="A15" t="str">
            <v>IMPLNG</v>
          </cell>
          <cell r="C15" t="str">
            <v>LNGA</v>
          </cell>
          <cell r="G15">
            <v>1.1187528584211675E-3</v>
          </cell>
          <cell r="H15">
            <v>1.1910444310150045E-3</v>
          </cell>
          <cell r="I15">
            <v>4.3939191195942548E-4</v>
          </cell>
        </row>
        <row r="16">
          <cell r="A16" t="str">
            <v>IMPURN1</v>
          </cell>
          <cell r="C16" t="str">
            <v>URN</v>
          </cell>
          <cell r="D16">
            <v>250.94817916516348</v>
          </cell>
          <cell r="E16">
            <v>253.29955404145903</v>
          </cell>
          <cell r="F16">
            <v>196.75074029836432</v>
          </cell>
          <cell r="G16">
            <v>204.50359006731517</v>
          </cell>
          <cell r="H16">
            <v>98.945489384792495</v>
          </cell>
        </row>
        <row r="17">
          <cell r="A17" t="str">
            <v>EXPELC_AT</v>
          </cell>
          <cell r="C17" t="str">
            <v>ELC_E-AT</v>
          </cell>
          <cell r="D17">
            <v>6.2295554013779695</v>
          </cell>
          <cell r="E17">
            <v>5.7508395648429313E-4</v>
          </cell>
          <cell r="F17">
            <v>6.3438549110772708E-4</v>
          </cell>
          <cell r="G17">
            <v>1.1169254371546669E-4</v>
          </cell>
          <cell r="H17">
            <v>1.1198354383896921E-4</v>
          </cell>
          <cell r="I17">
            <v>8.2804907135717402E-5</v>
          </cell>
        </row>
        <row r="18">
          <cell r="A18" t="str">
            <v>EXPELC_FR</v>
          </cell>
          <cell r="C18" t="str">
            <v>ELC_E-FR</v>
          </cell>
          <cell r="D18">
            <v>12.753359477105249</v>
          </cell>
          <cell r="E18">
            <v>4.3577712928203542E-4</v>
          </cell>
          <cell r="F18">
            <v>4.1665813605479247E-4</v>
          </cell>
          <cell r="G18">
            <v>1.8219854034495011E-4</v>
          </cell>
          <cell r="H18">
            <v>4.6493593714418087E-4</v>
          </cell>
          <cell r="I18">
            <v>3.6615538052401937E-4</v>
          </cell>
        </row>
        <row r="19">
          <cell r="A19" t="str">
            <v>RNWWND1</v>
          </cell>
          <cell r="C19" t="str">
            <v>WND</v>
          </cell>
          <cell r="D19">
            <v>0.52057884964058931</v>
          </cell>
          <cell r="E19">
            <v>0.54185724237278199</v>
          </cell>
          <cell r="F19">
            <v>1.959902199658244</v>
          </cell>
          <cell r="G19">
            <v>2.5199995670737487</v>
          </cell>
          <cell r="H19">
            <v>2.5199999606548023</v>
          </cell>
          <cell r="I19">
            <v>2.520000564604028</v>
          </cell>
        </row>
        <row r="20">
          <cell r="A20" t="str">
            <v>RNWWND2</v>
          </cell>
          <cell r="C20" t="str">
            <v>WND</v>
          </cell>
          <cell r="D20">
            <v>1.2010932054788961E-3</v>
          </cell>
          <cell r="E20">
            <v>1.2059687681212894E-3</v>
          </cell>
          <cell r="F20">
            <v>1.2410966349249842E-3</v>
          </cell>
          <cell r="G20">
            <v>2.9805279699384268</v>
          </cell>
          <cell r="H20">
            <v>5.3999970399264132</v>
          </cell>
          <cell r="I20">
            <v>5.4000000583048227</v>
          </cell>
        </row>
        <row r="21">
          <cell r="A21" t="str">
            <v>RNWMNR1</v>
          </cell>
          <cell r="C21" t="str">
            <v>MNR</v>
          </cell>
          <cell r="D21">
            <v>3.7799403804648715</v>
          </cell>
          <cell r="E21">
            <v>4.7600079287501567</v>
          </cell>
          <cell r="F21">
            <v>5.113342516752807</v>
          </cell>
          <cell r="G21">
            <v>5.7022327443822007</v>
          </cell>
          <cell r="H21">
            <v>7.1940773841087866</v>
          </cell>
          <cell r="I21">
            <v>8.9999994091130873</v>
          </cell>
        </row>
        <row r="22">
          <cell r="A22" t="str">
            <v>RNWWND3</v>
          </cell>
          <cell r="C22" t="str">
            <v>WND</v>
          </cell>
          <cell r="D22">
            <v>1.0775293272448009E-3</v>
          </cell>
          <cell r="E22">
            <v>1.0819598077715198E-3</v>
          </cell>
          <cell r="F22">
            <v>1.1121979340558937E-3</v>
          </cell>
          <cell r="G22">
            <v>4.1202944496144681E-3</v>
          </cell>
          <cell r="H22">
            <v>7.5599889852252629</v>
          </cell>
          <cell r="I22">
            <v>7.5599999078825908</v>
          </cell>
        </row>
        <row r="23">
          <cell r="A23" t="str">
            <v>RNWMNR2</v>
          </cell>
          <cell r="C23" t="str">
            <v>MNR</v>
          </cell>
          <cell r="D23">
            <v>1.1673825852666863E-2</v>
          </cell>
          <cell r="E23">
            <v>4.7599943059863152</v>
          </cell>
          <cell r="F23">
            <v>5.1133346792743275</v>
          </cell>
          <cell r="G23">
            <v>5.7022291795419262</v>
          </cell>
          <cell r="H23">
            <v>7.1940720223140637</v>
          </cell>
          <cell r="I23">
            <v>8.9999987272171289</v>
          </cell>
        </row>
        <row r="24">
          <cell r="A24" t="str">
            <v>RNWWND4</v>
          </cell>
          <cell r="C24" t="str">
            <v>WND</v>
          </cell>
          <cell r="D24">
            <v>6.2408914788998702E-4</v>
          </cell>
          <cell r="E24">
            <v>6.2652645857543183E-4</v>
          </cell>
          <cell r="F24">
            <v>6.3744734508555537E-4</v>
          </cell>
          <cell r="G24">
            <v>6.5827569546726672E-4</v>
          </cell>
          <cell r="H24">
            <v>1.4895156226918469E-3</v>
          </cell>
          <cell r="I24">
            <v>15.455909591040969</v>
          </cell>
        </row>
        <row r="25">
          <cell r="A25" t="str">
            <v>RNWMNR3</v>
          </cell>
          <cell r="C25" t="str">
            <v>MNR</v>
          </cell>
          <cell r="D25">
            <v>6.4683285688326084E-3</v>
          </cell>
          <cell r="E25">
            <v>1.6168715849136039</v>
          </cell>
          <cell r="F25">
            <v>4.3566680711044175</v>
          </cell>
          <cell r="G25">
            <v>4.4195461643470164</v>
          </cell>
          <cell r="H25">
            <v>1.4385715384475943</v>
          </cell>
          <cell r="I25">
            <v>8.9999973125554966</v>
          </cell>
        </row>
        <row r="26">
          <cell r="A26" t="str">
            <v>IMPLFO1</v>
          </cell>
          <cell r="C26" t="str">
            <v>LFO</v>
          </cell>
          <cell r="D26">
            <v>101.7404495619612</v>
          </cell>
          <cell r="E26">
            <v>90.977688044793595</v>
          </cell>
          <cell r="F26">
            <v>79.732198065643203</v>
          </cell>
          <cell r="G26">
            <v>69.470242177387561</v>
          </cell>
          <cell r="H26">
            <v>35.412956873642763</v>
          </cell>
        </row>
        <row r="27">
          <cell r="A27" t="str">
            <v>RNWWND5</v>
          </cell>
          <cell r="C27" t="str">
            <v>WND</v>
          </cell>
          <cell r="D27">
            <v>5.2312072742518819E-4</v>
          </cell>
          <cell r="E27">
            <v>5.2507474164282413E-4</v>
          </cell>
          <cell r="F27">
            <v>5.3262183352864351E-4</v>
          </cell>
          <cell r="G27">
            <v>5.4215065853866341E-4</v>
          </cell>
          <cell r="H27">
            <v>9.556319246343865E-4</v>
          </cell>
          <cell r="I27">
            <v>1.5370946015745169E-3</v>
          </cell>
        </row>
        <row r="28">
          <cell r="A28" t="str">
            <v>IMPBNGA</v>
          </cell>
          <cell r="C28" t="str">
            <v>BIO</v>
          </cell>
          <cell r="E28">
            <v>0.51650076696151748</v>
          </cell>
          <cell r="F28">
            <v>1.1671417768786212</v>
          </cell>
          <cell r="G28">
            <v>2.2314134448351388</v>
          </cell>
          <cell r="H28">
            <v>6.0928585441000909</v>
          </cell>
          <cell r="I28">
            <v>10.743967474879733</v>
          </cell>
        </row>
        <row r="29">
          <cell r="A29" t="str">
            <v>RNWGEO1</v>
          </cell>
          <cell r="C29" t="str">
            <v>GEO</v>
          </cell>
          <cell r="G29">
            <v>6.9371046211212086E-4</v>
          </cell>
          <cell r="H29">
            <v>6.5307537667929857E-4</v>
          </cell>
          <cell r="I29">
            <v>3.6851231358248681E-3</v>
          </cell>
        </row>
        <row r="30">
          <cell r="A30" t="str">
            <v>RNWGEO2</v>
          </cell>
          <cell r="C30" t="str">
            <v>GEO</v>
          </cell>
          <cell r="G30">
            <v>6.1683552292461738E-4</v>
          </cell>
          <cell r="H30">
            <v>6.0920796002113524E-4</v>
          </cell>
          <cell r="I30">
            <v>2.337914476832524E-3</v>
          </cell>
        </row>
        <row r="31">
          <cell r="A31" t="str">
            <v>RNWGEO3</v>
          </cell>
          <cell r="C31" t="str">
            <v>GEO</v>
          </cell>
          <cell r="G31">
            <v>5.1143401935494393E-4</v>
          </cell>
          <cell r="H31">
            <v>5.4478585277639008E-4</v>
          </cell>
          <cell r="I31">
            <v>1.3212442161267585E-3</v>
          </cell>
        </row>
        <row r="32">
          <cell r="A32" t="str">
            <v>RNWGEO4</v>
          </cell>
          <cell r="C32" t="str">
            <v>GEO</v>
          </cell>
          <cell r="G32">
            <v>4.7090923281811325E-4</v>
          </cell>
          <cell r="H32">
            <v>5.1251456166363665E-4</v>
          </cell>
          <cell r="I32">
            <v>1.0924272829988598E-3</v>
          </cell>
        </row>
        <row r="33">
          <cell r="A33" t="str">
            <v>RNWGEO5</v>
          </cell>
          <cell r="C33" t="str">
            <v>GEO</v>
          </cell>
          <cell r="G33">
            <v>4.4014967510147768E-4</v>
          </cell>
          <cell r="H33">
            <v>4.7704660070902404E-4</v>
          </cell>
          <cell r="I33">
            <v>9.343547842387644E-4</v>
          </cell>
        </row>
        <row r="34">
          <cell r="A34" t="str">
            <v>IMPGSL</v>
          </cell>
          <cell r="C34" t="str">
            <v>GSL</v>
          </cell>
          <cell r="D34">
            <v>79.757192010033009</v>
          </cell>
          <cell r="E34">
            <v>78.81272869058084</v>
          </cell>
          <cell r="F34">
            <v>73.640862481431867</v>
          </cell>
          <cell r="G34">
            <v>41.380973960653016</v>
          </cell>
          <cell r="H34">
            <v>5.4554354325347116</v>
          </cell>
        </row>
        <row r="35">
          <cell r="A35" t="str">
            <v>RNWWOD1</v>
          </cell>
          <cell r="C35" t="str">
            <v>WOD</v>
          </cell>
          <cell r="D35">
            <v>10.182338988578408</v>
          </cell>
          <cell r="E35">
            <v>11.152950052523</v>
          </cell>
          <cell r="F35">
            <v>12.608866666840035</v>
          </cell>
          <cell r="G35">
            <v>15.035394968256119</v>
          </cell>
          <cell r="H35">
            <v>17.461923197710217</v>
          </cell>
          <cell r="I35">
            <v>17.46192673739505</v>
          </cell>
        </row>
        <row r="36">
          <cell r="A36" t="str">
            <v>RNWWOD2</v>
          </cell>
          <cell r="C36" t="str">
            <v>WOD</v>
          </cell>
          <cell r="D36">
            <v>7.4592158071319679</v>
          </cell>
          <cell r="E36">
            <v>8.0030396219448132</v>
          </cell>
          <cell r="F36">
            <v>8.8187754260312516</v>
          </cell>
          <cell r="G36">
            <v>10.178335725839286</v>
          </cell>
          <cell r="H36">
            <v>10.230788893041208</v>
          </cell>
          <cell r="I36">
            <v>7.6165784973920427</v>
          </cell>
        </row>
        <row r="37">
          <cell r="A37" t="str">
            <v>RNWWOD3</v>
          </cell>
          <cell r="C37" t="str">
            <v>WOD</v>
          </cell>
          <cell r="D37">
            <v>2.6225276005889522</v>
          </cell>
          <cell r="E37">
            <v>3.2650033776313583</v>
          </cell>
          <cell r="F37">
            <v>4.2287177843004358</v>
          </cell>
          <cell r="G37">
            <v>5.834909184351547</v>
          </cell>
          <cell r="H37">
            <v>6.3806237632074811</v>
          </cell>
          <cell r="I37">
            <v>4.2596759710133307</v>
          </cell>
        </row>
        <row r="38">
          <cell r="A38" t="str">
            <v>RNWWOD4</v>
          </cell>
          <cell r="C38" t="str">
            <v>WOD</v>
          </cell>
          <cell r="D38">
            <v>16.967544060855754</v>
          </cell>
          <cell r="E38">
            <v>16.921786744041583</v>
          </cell>
          <cell r="F38">
            <v>16.85315863502931</v>
          </cell>
          <cell r="G38">
            <v>16.738777325328396</v>
          </cell>
          <cell r="H38">
            <v>13.779395497393381</v>
          </cell>
          <cell r="I38">
            <v>21.182981875770452</v>
          </cell>
        </row>
        <row r="39">
          <cell r="A39" t="str">
            <v>RNWWOD5</v>
          </cell>
          <cell r="C39" t="str">
            <v>WOD</v>
          </cell>
          <cell r="D39">
            <v>7.5383702627325047</v>
          </cell>
          <cell r="E39">
            <v>6.6877477023767185</v>
          </cell>
          <cell r="F39">
            <v>3.5210172718482688</v>
          </cell>
          <cell r="G39">
            <v>2.1677325115397293E-3</v>
          </cell>
          <cell r="H39">
            <v>1.1261017731886867E-3</v>
          </cell>
          <cell r="I39">
            <v>13.234511339887261</v>
          </cell>
        </row>
        <row r="40">
          <cell r="A40" t="str">
            <v>RNNWWST1</v>
          </cell>
          <cell r="C40" t="str">
            <v>WSTNREN</v>
          </cell>
          <cell r="D40">
            <v>35.611758012313146</v>
          </cell>
          <cell r="E40">
            <v>35.882384441818516</v>
          </cell>
          <cell r="F40">
            <v>35.489473811141544</v>
          </cell>
          <cell r="G40">
            <v>35.039965949774007</v>
          </cell>
          <cell r="H40">
            <v>35.159457006918032</v>
          </cell>
          <cell r="I40">
            <v>35.603178554795832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16.523383273979658</v>
          </cell>
          <cell r="F41">
            <v>32.502533863519552</v>
          </cell>
          <cell r="G41">
            <v>40.640271669093536</v>
          </cell>
          <cell r="H41">
            <v>84.718355216037764</v>
          </cell>
          <cell r="I41">
            <v>138.12373252337551</v>
          </cell>
        </row>
        <row r="42">
          <cell r="A42" t="str">
            <v>IMPHFO1</v>
          </cell>
          <cell r="C42" t="str">
            <v>HFO</v>
          </cell>
          <cell r="D42">
            <v>2.7763699989810844</v>
          </cell>
          <cell r="E42">
            <v>4.0796342074268989E-4</v>
          </cell>
          <cell r="F42">
            <v>1.1422963374827302E-3</v>
          </cell>
          <cell r="G42">
            <v>5.6688597615028153E-4</v>
          </cell>
          <cell r="H42">
            <v>1.0267527921072471E-3</v>
          </cell>
        </row>
        <row r="43">
          <cell r="A43" t="str">
            <v>RNWHYDD1</v>
          </cell>
          <cell r="C43" t="str">
            <v>HYDD</v>
          </cell>
          <cell r="D43">
            <v>66.745680929538494</v>
          </cell>
          <cell r="E43">
            <v>49.798801653238961</v>
          </cell>
          <cell r="F43">
            <v>68.535932768901588</v>
          </cell>
          <cell r="G43">
            <v>70.234645302324452</v>
          </cell>
          <cell r="H43">
            <v>72.962064075894745</v>
          </cell>
          <cell r="I43">
            <v>69.178277727061484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2.5637706746601885</v>
          </cell>
          <cell r="H44">
            <v>1.6113269787984374</v>
          </cell>
        </row>
        <row r="45">
          <cell r="A45" t="str">
            <v>IMPBDS</v>
          </cell>
          <cell r="C45" t="str">
            <v>BDS</v>
          </cell>
          <cell r="D45">
            <v>2.6164233579479377</v>
          </cell>
          <cell r="E45">
            <v>2.8149217765495571</v>
          </cell>
          <cell r="F45">
            <v>2.4650885972372465</v>
          </cell>
          <cell r="G45">
            <v>3.2673099604662168</v>
          </cell>
          <cell r="H45">
            <v>3.2697037544312906</v>
          </cell>
          <cell r="I45">
            <v>17.421212418170857</v>
          </cell>
        </row>
        <row r="46">
          <cell r="A46" t="str">
            <v>IMPCOA1</v>
          </cell>
          <cell r="C46" t="str">
            <v>COA</v>
          </cell>
          <cell r="D46">
            <v>3.6600026409545445</v>
          </cell>
          <cell r="E46">
            <v>3.564718529543998</v>
          </cell>
          <cell r="F46">
            <v>9.0434015615645288E-3</v>
          </cell>
          <cell r="G46">
            <v>1.3187509023076284E-3</v>
          </cell>
          <cell r="H46">
            <v>7.7496102894718179E-4</v>
          </cell>
          <cell r="I46">
            <v>2.1194624581086715E-4</v>
          </cell>
        </row>
        <row r="47">
          <cell r="A47" t="str">
            <v>IMPETH</v>
          </cell>
          <cell r="C47" t="str">
            <v>ETH</v>
          </cell>
          <cell r="D47">
            <v>4.4341505436641881</v>
          </cell>
          <cell r="E47">
            <v>4.5640122838430734</v>
          </cell>
          <cell r="F47">
            <v>4.2632058115325195</v>
          </cell>
          <cell r="G47">
            <v>2.3967158690075272</v>
          </cell>
          <cell r="H47">
            <v>4.8691548679293328</v>
          </cell>
          <cell r="I47">
            <v>4.4493156857374689</v>
          </cell>
        </row>
        <row r="48">
          <cell r="A48" t="str">
            <v>IMPELC_DE</v>
          </cell>
          <cell r="C48" t="str">
            <v>ELC_I-DE</v>
          </cell>
          <cell r="D48">
            <v>46.398476490034653</v>
          </cell>
          <cell r="E48">
            <v>19.422217638054441</v>
          </cell>
          <cell r="F48">
            <v>16.782241129333581</v>
          </cell>
          <cell r="G48">
            <v>9.7876505731249903</v>
          </cell>
          <cell r="H48">
            <v>11.201834847270884</v>
          </cell>
          <cell r="I48">
            <v>7.6946418552628915</v>
          </cell>
        </row>
        <row r="49">
          <cell r="A49" t="str">
            <v>IMPELC_DE</v>
          </cell>
          <cell r="C49" t="str">
            <v>ELCS</v>
          </cell>
          <cell r="D49">
            <v>46.398476490034653</v>
          </cell>
          <cell r="E49">
            <v>19.422217638054441</v>
          </cell>
          <cell r="F49">
            <v>16.782241129333581</v>
          </cell>
          <cell r="G49">
            <v>9.7876505731249903</v>
          </cell>
          <cell r="H49">
            <v>11.201834847270884</v>
          </cell>
          <cell r="I49">
            <v>7.6946418552628915</v>
          </cell>
        </row>
        <row r="50">
          <cell r="A50" t="str">
            <v>RNWWST1</v>
          </cell>
          <cell r="C50" t="str">
            <v>WSTREN</v>
          </cell>
          <cell r="D50">
            <v>33.781112232089129</v>
          </cell>
          <cell r="E50">
            <v>33.781102057662487</v>
          </cell>
          <cell r="F50">
            <v>33.781101655909126</v>
          </cell>
          <cell r="G50">
            <v>33.78110636995897</v>
          </cell>
          <cell r="H50">
            <v>33.781125785481542</v>
          </cell>
          <cell r="I50">
            <v>33.797688488042539</v>
          </cell>
        </row>
        <row r="51">
          <cell r="A51" t="str">
            <v>IMPNGA1</v>
          </cell>
          <cell r="C51" t="str">
            <v>NGA</v>
          </cell>
          <cell r="D51">
            <v>117.07593145753657</v>
          </cell>
          <cell r="E51">
            <v>106.72000066697537</v>
          </cell>
          <cell r="F51">
            <v>116.19456908306383</v>
          </cell>
          <cell r="G51">
            <v>106.45015775992529</v>
          </cell>
          <cell r="H51">
            <v>82.712965574977588</v>
          </cell>
          <cell r="I51">
            <v>44.372799203881129</v>
          </cell>
        </row>
        <row r="52">
          <cell r="A52" t="str">
            <v>IMPELC_IT</v>
          </cell>
          <cell r="C52" t="str">
            <v>ELC_I-IT</v>
          </cell>
          <cell r="D52">
            <v>6.7990988229194658</v>
          </cell>
          <cell r="E52">
            <v>3.6721740986691811E-4</v>
          </cell>
          <cell r="F52">
            <v>3.1545298457890124E-4</v>
          </cell>
          <cell r="G52">
            <v>1.2364717547776671E-4</v>
          </cell>
          <cell r="H52">
            <v>1.3740689912258516E-4</v>
          </cell>
          <cell r="I52">
            <v>9.5376106195484768E-5</v>
          </cell>
        </row>
        <row r="53">
          <cell r="A53" t="str">
            <v>IMPELC_IT</v>
          </cell>
          <cell r="C53" t="str">
            <v>ELCS</v>
          </cell>
          <cell r="D53">
            <v>6.7990988229194658</v>
          </cell>
          <cell r="E53">
            <v>3.6721740986691811E-4</v>
          </cell>
          <cell r="F53">
            <v>3.1545298457890124E-4</v>
          </cell>
          <cell r="G53">
            <v>1.2364717547776671E-4</v>
          </cell>
          <cell r="H53">
            <v>1.3740689912258516E-4</v>
          </cell>
          <cell r="I53">
            <v>9.5376106195484768E-5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3.2682058814057129</v>
          </cell>
          <cell r="E4">
            <v>3.8319852170853541</v>
          </cell>
          <cell r="F4">
            <v>3.7313478522665333</v>
          </cell>
          <cell r="G4">
            <v>3.885135924500184</v>
          </cell>
          <cell r="H4">
            <v>4.1380880131376072</v>
          </cell>
          <cell r="I4">
            <v>4.4889755658458705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3.2682058814057129</v>
          </cell>
          <cell r="E5">
            <v>3.8319852170853541</v>
          </cell>
          <cell r="F5">
            <v>3.7313478522665333</v>
          </cell>
          <cell r="G5">
            <v>3.885135924500184</v>
          </cell>
          <cell r="H5">
            <v>4.1380880131376072</v>
          </cell>
          <cell r="I5">
            <v>4.4889755658458705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1.625374929513152E-7</v>
          </cell>
          <cell r="F6">
            <v>2.0201656155668791E-3</v>
          </cell>
          <cell r="G6">
            <v>2.2459296497481926E-3</v>
          </cell>
          <cell r="H6">
            <v>2.198490412385401E-3</v>
          </cell>
          <cell r="I6">
            <v>2.3336447802601748E-3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2.0193944275296188E-3</v>
          </cell>
          <cell r="G7">
            <v>2.2451808028930622E-3</v>
          </cell>
          <cell r="H7">
            <v>2.1982339528886434E-3</v>
          </cell>
          <cell r="I7">
            <v>2.3329073055447912E-3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1.3021466453336E-5</v>
          </cell>
          <cell r="E8">
            <v>3.30392443547439E-4</v>
          </cell>
          <cell r="F8">
            <v>1.6477363337445402E-5</v>
          </cell>
          <cell r="G8">
            <v>9.6205550741978406E-8</v>
          </cell>
          <cell r="H8">
            <v>1.8632268927326701E-4</v>
          </cell>
          <cell r="I8">
            <v>1.5255666960111599E-4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1.3021466453336E-5</v>
          </cell>
          <cell r="E9">
            <v>3.4341391000077502E-4</v>
          </cell>
          <cell r="F9">
            <v>3.5989127333821999E-4</v>
          </cell>
          <cell r="G9">
            <v>3.5998747888896199E-4</v>
          </cell>
          <cell r="H9">
            <v>3.5992033385283699E-4</v>
          </cell>
          <cell r="I9">
            <v>3.5994586201116999E-4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7.3368025120668298E-2</v>
          </cell>
          <cell r="G10">
            <v>7.2677708072031499E-2</v>
          </cell>
          <cell r="H10">
            <v>9.9053268576602196E-2</v>
          </cell>
          <cell r="I10">
            <v>3.2799379940562499E-2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2.6017030184634126E-3</v>
          </cell>
          <cell r="G11">
            <v>2.6803126381174753E-3</v>
          </cell>
          <cell r="H11">
            <v>3.8989052524832785E-3</v>
          </cell>
          <cell r="I11">
            <v>1.3608253379595095E-3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1.3008515092317069E-3</v>
          </cell>
          <cell r="G12">
            <v>1.2886118452487866E-3</v>
          </cell>
          <cell r="H12">
            <v>1.7562636272447194E-3</v>
          </cell>
          <cell r="I12">
            <v>5.8154928972628647E-4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2.6017030184634126E-3</v>
          </cell>
          <cell r="G13">
            <v>2.6803126381174753E-3</v>
          </cell>
          <cell r="H13">
            <v>3.8989052524832785E-3</v>
          </cell>
          <cell r="I13">
            <v>1.3608253379595095E-3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1.2286206960212299E-6</v>
          </cell>
          <cell r="F14">
            <v>2.0537414375743201E-4</v>
          </cell>
          <cell r="G14">
            <v>7.5555897782183802E-7</v>
          </cell>
          <cell r="H14">
            <v>4.3497042076601196E-6</v>
          </cell>
          <cell r="I14">
            <v>5.8787614259052403E-7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1.2286206960212299E-6</v>
          </cell>
          <cell r="F15">
            <v>2.065688989444872E-4</v>
          </cell>
          <cell r="G15">
            <v>2.0720020520032702E-4</v>
          </cell>
          <cell r="H15">
            <v>3.0003019234469211E-4</v>
          </cell>
          <cell r="I15">
            <v>1.1319986439366198E-4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0.46151862956515721</v>
          </cell>
          <cell r="E16">
            <v>0.54457550150618694</v>
          </cell>
          <cell r="F16">
            <v>0.5445827382232461</v>
          </cell>
          <cell r="G16">
            <v>0.54459835518700117</v>
          </cell>
          <cell r="H16">
            <v>0.54464549637425852</v>
          </cell>
          <cell r="I16">
            <v>0.54469476642896253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0.46151862956515721</v>
          </cell>
          <cell r="E17">
            <v>0.54457550150618694</v>
          </cell>
          <cell r="F17">
            <v>0.5445827382232461</v>
          </cell>
          <cell r="G17">
            <v>0.54459835518700117</v>
          </cell>
          <cell r="H17">
            <v>0.54464549637425852</v>
          </cell>
          <cell r="I17">
            <v>0.54469476642896253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0.62578797229173877</v>
          </cell>
          <cell r="E18">
            <v>0.73757404267203652</v>
          </cell>
          <cell r="F18">
            <v>0.73633722351312136</v>
          </cell>
          <cell r="G18">
            <v>0.73428991710606806</v>
          </cell>
          <cell r="H18">
            <v>0.73025094485934117</v>
          </cell>
          <cell r="I18">
            <v>0.72625968857194945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7.4801274405941597E-3</v>
          </cell>
          <cell r="F19">
            <v>2.3426356665582301E-5</v>
          </cell>
          <cell r="G19">
            <v>3.2308543294451999E-3</v>
          </cell>
          <cell r="H19">
            <v>1.32067822370863E-2</v>
          </cell>
          <cell r="I19">
            <v>2.6609976092539501E-2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3.7339980776072423E-2</v>
          </cell>
          <cell r="F20">
            <v>3.7360057635628163E-2</v>
          </cell>
          <cell r="G20">
            <v>4.0586437114380015E-2</v>
          </cell>
          <cell r="H20">
            <v>4.1547243676151806E-2</v>
          </cell>
          <cell r="I20">
            <v>4.7247011278316792E-2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2.2380032924160869E-4</v>
          </cell>
          <cell r="H21">
            <v>3.5587631927554299E-4</v>
          </cell>
          <cell r="I21">
            <v>1.0627851009926272E-4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2.2416624592317558E-4</v>
          </cell>
          <cell r="H22">
            <v>3.5772053171706221E-4</v>
          </cell>
          <cell r="I22">
            <v>1.0642663833009248E-4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4.4796657516478456E-4</v>
          </cell>
          <cell r="H23">
            <v>7.1359685099260531E-4</v>
          </cell>
          <cell r="I23">
            <v>2.1270514842935503E-4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0.52047033688807542</v>
          </cell>
          <cell r="E24">
            <v>0.59724108466424031</v>
          </cell>
          <cell r="F24">
            <v>0.29548335753356364</v>
          </cell>
          <cell r="G24">
            <v>0.27710802018473685</v>
          </cell>
          <cell r="H24">
            <v>0.23410030331940365</v>
          </cell>
          <cell r="I24">
            <v>9.2869256532786534E-2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1.0409406737761508</v>
          </cell>
          <cell r="E25">
            <v>1.1944821693284802</v>
          </cell>
          <cell r="F25">
            <v>0.59096671506712728</v>
          </cell>
          <cell r="G25">
            <v>0.55421604036947381</v>
          </cell>
          <cell r="H25">
            <v>0.4682006066388073</v>
          </cell>
          <cell r="I25">
            <v>0.18573851306557318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5.1154896954086603E-3</v>
          </cell>
          <cell r="F26">
            <v>3.6264991206347001E-7</v>
          </cell>
          <cell r="G26">
            <v>4.78514362784562E-7</v>
          </cell>
          <cell r="H26">
            <v>6.9390260126699198E-3</v>
          </cell>
          <cell r="I26">
            <v>1.06642152077715E-7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4.0437452371188023E-2</v>
          </cell>
          <cell r="F27">
            <v>2.8956707884931623E-2</v>
          </cell>
          <cell r="G27">
            <v>2.8944982618126003E-2</v>
          </cell>
          <cell r="H27">
            <v>1.6007342951156557E-2</v>
          </cell>
          <cell r="I27">
            <v>8.5385671045639655E-3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4.38715444963547</v>
          </cell>
          <cell r="E28">
            <v>4.3870392809748271</v>
          </cell>
          <cell r="F28">
            <v>4.2478931540822344</v>
          </cell>
          <cell r="G28">
            <v>3.7847789677584522</v>
          </cell>
          <cell r="H28">
            <v>3.4611311254817405</v>
          </cell>
          <cell r="I28">
            <v>1.3285013588413082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6.0932700689381463</v>
          </cell>
          <cell r="E29">
            <v>6.0931101124650313</v>
          </cell>
          <cell r="F29">
            <v>5.8998516028919887</v>
          </cell>
          <cell r="G29">
            <v>5.2566374552200763</v>
          </cell>
          <cell r="H29">
            <v>4.807126563169092</v>
          </cell>
          <cell r="I29">
            <v>1.8451407761684824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9.2077359505838902E-7</v>
          </cell>
          <cell r="F30">
            <v>2.5142511804865902E-7</v>
          </cell>
          <cell r="G30">
            <v>3.5091306148376698E-7</v>
          </cell>
          <cell r="H30">
            <v>0.116702811699039</v>
          </cell>
          <cell r="I30">
            <v>8.5605184943948204E-8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0.3544289345097098</v>
          </cell>
          <cell r="F31">
            <v>0.35441921193391024</v>
          </cell>
          <cell r="G31">
            <v>0.35441533574038592</v>
          </cell>
          <cell r="H31">
            <v>0.28011629709380015</v>
          </cell>
          <cell r="I31">
            <v>0.1393279964268733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1.9687584881518443E-2</v>
          </cell>
          <cell r="I32">
            <v>2.7202718536079883E-2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1.9886449375271151E-2</v>
          </cell>
          <cell r="I33">
            <v>2.7477493470787744E-2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5.3971149392738702E-7</v>
          </cell>
          <cell r="H34">
            <v>2.4208912226359501E-3</v>
          </cell>
          <cell r="I34">
            <v>7.6162408096793995E-5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5.3971149392738702E-7</v>
          </cell>
          <cell r="H35">
            <v>2.4230732302917301E-3</v>
          </cell>
          <cell r="I35">
            <v>2.4992356383885298E-3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6.1735451774058223</v>
          </cell>
          <cell r="E36">
            <v>6.753209383846519</v>
          </cell>
          <cell r="F36">
            <v>6.1715422109099389</v>
          </cell>
          <cell r="G36">
            <v>4.7904073485470127</v>
          </cell>
          <cell r="H36">
            <v>2.293656627848633</v>
          </cell>
          <cell r="I36">
            <v>0.36618120930621967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8.574368301952541</v>
          </cell>
          <cell r="E37">
            <v>9.3794574775646122</v>
          </cell>
          <cell r="F37">
            <v>8.5715864040415699</v>
          </cell>
          <cell r="G37">
            <v>6.6533435396486267</v>
          </cell>
          <cell r="H37">
            <v>3.1856342053453215</v>
          </cell>
          <cell r="I37">
            <v>0.50858501292530578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1.57408720000727E-4</v>
          </cell>
          <cell r="E38">
            <v>4.3459188804344302E-2</v>
          </cell>
          <cell r="F38">
            <v>1.63085239031158E-6</v>
          </cell>
          <cell r="G38">
            <v>1.13076066625304E-6</v>
          </cell>
          <cell r="H38">
            <v>4.0193195161059098E-2</v>
          </cell>
          <cell r="I38">
            <v>1.04099913894086E-6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0.47857768653711275</v>
          </cell>
          <cell r="E39">
            <v>0.52203676275005662</v>
          </cell>
          <cell r="F39">
            <v>0.52187592677530392</v>
          </cell>
          <cell r="G39">
            <v>0.52186640292531317</v>
          </cell>
          <cell r="H39">
            <v>0.17975263966962587</v>
          </cell>
          <cell r="I39">
            <v>3.1445974970983205E-2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5.1850541799470342</v>
          </cell>
          <cell r="E40">
            <v>5.5675581131260996</v>
          </cell>
          <cell r="F40">
            <v>5.6343067971399234</v>
          </cell>
          <cell r="G40">
            <v>8.6163577147348214</v>
          </cell>
          <cell r="H40">
            <v>9.5944032743815235</v>
          </cell>
          <cell r="I40">
            <v>13.872905278610462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5.1850541799470342</v>
          </cell>
          <cell r="E41">
            <v>5.5675581131260996</v>
          </cell>
          <cell r="F41">
            <v>5.6343067971399234</v>
          </cell>
          <cell r="G41">
            <v>8.6163577147348214</v>
          </cell>
          <cell r="H41">
            <v>9.5944032743815235</v>
          </cell>
          <cell r="I41">
            <v>13.872905278610462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5.6086396060385422</v>
          </cell>
          <cell r="E42">
            <v>6.0095200688321215</v>
          </cell>
          <cell r="F42">
            <v>6.0621326113097798</v>
          </cell>
          <cell r="G42">
            <v>9.2215024822038139</v>
          </cell>
          <cell r="H42">
            <v>10.160578336135879</v>
          </cell>
          <cell r="I42">
            <v>14.603058188011026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3.4066285891258999E-2</v>
          </cell>
          <cell r="F43">
            <v>6.0573596179267303E-2</v>
          </cell>
          <cell r="G43">
            <v>0.18778816773092899</v>
          </cell>
          <cell r="H43">
            <v>0.20817013076922999</v>
          </cell>
          <cell r="I43">
            <v>0.92144847567824495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0.32457400736047803</v>
          </cell>
          <cell r="F44">
            <v>0.34260166289205934</v>
          </cell>
          <cell r="G44">
            <v>0.50096404186382193</v>
          </cell>
          <cell r="H44">
            <v>0.58031391169795521</v>
          </cell>
          <cell r="I44">
            <v>1.1659151827118579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9.5170222270514777E-5</v>
          </cell>
          <cell r="G45">
            <v>1.1268389112228011E-4</v>
          </cell>
          <cell r="H45">
            <v>2.3717429490824866E-4</v>
          </cell>
          <cell r="I45">
            <v>1.1575536493969946E-4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9.5184510168730248E-5</v>
          </cell>
          <cell r="G46">
            <v>1.1271326819645646E-4</v>
          </cell>
          <cell r="H46">
            <v>2.3719875373360584E-4</v>
          </cell>
          <cell r="I46">
            <v>1.1576085541201813E-4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1.2527160512157901E-5</v>
          </cell>
          <cell r="E47">
            <v>3.0981414448349301E-7</v>
          </cell>
          <cell r="F47">
            <v>3.2546990613223398E-5</v>
          </cell>
          <cell r="G47">
            <v>1.49703722253879E-5</v>
          </cell>
          <cell r="H47">
            <v>2.3871686650591101E-5</v>
          </cell>
          <cell r="I47">
            <v>1.4278603707824499E-5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1.2531500352218404E-5</v>
          </cell>
          <cell r="E48">
            <v>4.7807480584740194E-7</v>
          </cell>
          <cell r="F48">
            <v>3.2880499621128402E-5</v>
          </cell>
          <cell r="G48">
            <v>3.312740208977981E-5</v>
          </cell>
          <cell r="H48">
            <v>6.7566647995914004E-5</v>
          </cell>
          <cell r="I48">
            <v>2.99895508792362E-5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5.4453273125236096E-2</v>
          </cell>
          <cell r="F49">
            <v>7.0514564675636326E-2</v>
          </cell>
          <cell r="G49">
            <v>0.11352504515666509</v>
          </cell>
          <cell r="H49">
            <v>0.25171496935670568</v>
          </cell>
          <cell r="I49">
            <v>0.45636415988703893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2.0319269489828606</v>
          </cell>
          <cell r="E50">
            <v>3.8269940468093355</v>
          </cell>
          <cell r="F50">
            <v>4.1129948719483638</v>
          </cell>
          <cell r="G50">
            <v>4.1327546206450929</v>
          </cell>
          <cell r="H50">
            <v>3.6022245691549104</v>
          </cell>
          <cell r="I50">
            <v>3.2371613245530955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1.7875864925645486</v>
          </cell>
          <cell r="E51">
            <v>3.539186557496409</v>
          </cell>
          <cell r="F51">
            <v>3.5702403673710186</v>
          </cell>
          <cell r="G51">
            <v>3.3276977015305218</v>
          </cell>
          <cell r="H51">
            <v>2.5507823732045183</v>
          </cell>
          <cell r="I51">
            <v>1.998395068559224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4.5204892972812631</v>
          </cell>
          <cell r="E52">
            <v>1.8953434839814671</v>
          </cell>
          <cell r="F52">
            <v>1.8953437676529219</v>
          </cell>
          <cell r="G52">
            <v>1.8953441844856389</v>
          </cell>
          <cell r="H52">
            <v>1.8953456156006181</v>
          </cell>
          <cell r="I52">
            <v>1.8953503012384547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0.35008198183617795</v>
          </cell>
          <cell r="F53">
            <v>0.38254496240097208</v>
          </cell>
          <cell r="G53">
            <v>0.44347498671629848</v>
          </cell>
          <cell r="H53">
            <v>1.0015398401301512</v>
          </cell>
          <cell r="I53">
            <v>1.3459995533327447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9.2187310767593615</v>
          </cell>
          <cell r="E54">
            <v>10.68450508325868</v>
          </cell>
          <cell r="F54">
            <v>11.063963711329629</v>
          </cell>
          <cell r="G54">
            <v>10.892552911044852</v>
          </cell>
          <cell r="H54">
            <v>10.146083214500679</v>
          </cell>
          <cell r="I54">
            <v>9.6734442354030268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0.62767246661406795</v>
          </cell>
          <cell r="E55">
            <v>3.2237040040369397E-2</v>
          </cell>
          <cell r="F55">
            <v>3.0255531531483701E-3</v>
          </cell>
          <cell r="G55">
            <v>7.9119439666143505E-3</v>
          </cell>
          <cell r="H55">
            <v>4.4054094994370102E-2</v>
          </cell>
          <cell r="I55">
            <v>4.16328274383857E-2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0.62767246661406795</v>
          </cell>
          <cell r="E56">
            <v>0.65990950665443804</v>
          </cell>
          <cell r="F56">
            <v>0.66293505980758605</v>
          </cell>
          <cell r="G56">
            <v>0.67084700377420003</v>
          </cell>
          <cell r="H56">
            <v>0.72536216347501103</v>
          </cell>
          <cell r="I56">
            <v>0.76699499091339696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1.3803625778622415E-2</v>
          </cell>
          <cell r="E57">
            <v>1.569456502522335E-3</v>
          </cell>
          <cell r="F57">
            <v>7.955819635818602E-3</v>
          </cell>
          <cell r="G57">
            <v>0.1255095475252796</v>
          </cell>
          <cell r="H57">
            <v>0.28932208238494955</v>
          </cell>
          <cell r="I57">
            <v>0.26861939008945362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1.4089659366627105E-2</v>
          </cell>
          <cell r="E58">
            <v>1.5703693335342216E-3</v>
          </cell>
          <cell r="F58">
            <v>7.9396106104682226E-3</v>
          </cell>
          <cell r="G58">
            <v>0.12040455612624763</v>
          </cell>
          <cell r="H58">
            <v>0.24927644381580569</v>
          </cell>
          <cell r="I58">
            <v>0.25085708758169856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2.7893285145249514E-2</v>
          </cell>
          <cell r="E59">
            <v>3.1398258360565588E-3</v>
          </cell>
          <cell r="F59">
            <v>1.589543024628683E-2</v>
          </cell>
          <cell r="G59">
            <v>0.24591410365152727</v>
          </cell>
          <cell r="H59">
            <v>0.53859852620075488</v>
          </cell>
          <cell r="I59">
            <v>0.51947647767115213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73.238317974720076</v>
          </cell>
          <cell r="E60">
            <v>78.632925655017146</v>
          </cell>
          <cell r="F60">
            <v>79.049421306933965</v>
          </cell>
          <cell r="G60">
            <v>77.789882024161727</v>
          </cell>
          <cell r="H60">
            <v>73.875340422411654</v>
          </cell>
          <cell r="I60">
            <v>70.002144714184226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6.9641991048941065</v>
          </cell>
          <cell r="F61">
            <v>6.9632949605846601</v>
          </cell>
          <cell r="G61">
            <v>9.7726198130469388</v>
          </cell>
          <cell r="H61">
            <v>15.323533188125786</v>
          </cell>
          <cell r="I61">
            <v>23.752634694368819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6.1735451774058223</v>
          </cell>
          <cell r="E62">
            <v>6.753209383846519</v>
          </cell>
          <cell r="F62">
            <v>6.1715422109099389</v>
          </cell>
          <cell r="G62">
            <v>4.7904073485470127</v>
          </cell>
          <cell r="H62">
            <v>2.293656627848633</v>
          </cell>
          <cell r="I62">
            <v>0.36618120930621967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4.9778195202285853E-4</v>
          </cell>
          <cell r="H63">
            <v>1.0281665200969148E-3</v>
          </cell>
          <cell r="I63">
            <v>1.0397005205843109E-3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5.5539009494287868</v>
          </cell>
          <cell r="E64">
            <v>6.0159362753532815</v>
          </cell>
          <cell r="F64">
            <v>6.0161687200924368</v>
          </cell>
          <cell r="G64">
            <v>8.0032469424533161</v>
          </cell>
          <cell r="H64">
            <v>8.0032545162158701</v>
          </cell>
          <cell r="I64">
            <v>8.0032965044414315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2.3940350376387709</v>
          </cell>
          <cell r="E65">
            <v>1.7867215759719961E-4</v>
          </cell>
          <cell r="F65">
            <v>2.2730453826132533</v>
          </cell>
          <cell r="G65">
            <v>1.9187122000494279</v>
          </cell>
          <cell r="H65">
            <v>1.1998992273635531</v>
          </cell>
          <cell r="I65">
            <v>0.6306007138225509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1.2230663122508338</v>
          </cell>
          <cell r="E66">
            <v>1.3407664753408557</v>
          </cell>
          <cell r="F66">
            <v>1.3536631733606965</v>
          </cell>
          <cell r="G66">
            <v>1.4876272700216169</v>
          </cell>
          <cell r="H66">
            <v>3.4275485869330713</v>
          </cell>
          <cell r="I66">
            <v>5.7362355346651484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4.2612054588588455</v>
          </cell>
          <cell r="E67">
            <v>4.6176487675773741</v>
          </cell>
          <cell r="F67">
            <v>4.8256670291961505</v>
          </cell>
          <cell r="G67">
            <v>5.2002317888761294</v>
          </cell>
          <cell r="H67">
            <v>5.8611398103068453</v>
          </cell>
          <cell r="I67">
            <v>8.4228821288038294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1.8770706375862289</v>
          </cell>
          <cell r="E68">
            <v>2.1600825773876569</v>
          </cell>
          <cell r="F68">
            <v>2.1537673770080428</v>
          </cell>
          <cell r="G68">
            <v>2.2252803935147223</v>
          </cell>
          <cell r="H68">
            <v>2.3000155498960551</v>
          </cell>
          <cell r="I68">
            <v>2.1203678776241897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0.68564927003618015</v>
          </cell>
          <cell r="E69">
            <v>0.74268914488907767</v>
          </cell>
          <cell r="F69">
            <v>0.6463947641479445</v>
          </cell>
          <cell r="G69">
            <v>2.0897331541783992</v>
          </cell>
          <cell r="H69">
            <v>2.1852418891347929</v>
          </cell>
          <cell r="I69">
            <v>7.9348852471079451E-2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0.6269936242739973</v>
          </cell>
          <cell r="E70">
            <v>0.68733154570807931</v>
          </cell>
          <cell r="F70">
            <v>0.6864673226660305</v>
          </cell>
          <cell r="G70">
            <v>0.70079971826544607</v>
          </cell>
          <cell r="H70">
            <v>3.9816022039507355</v>
          </cell>
          <cell r="I70">
            <v>4.2054947061830461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1.9027134617048791E-3</v>
          </cell>
          <cell r="H71">
            <v>2.6806824406701069E-3</v>
          </cell>
          <cell r="I71">
            <v>4.5160041784984205E-4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24.189715189228497</v>
          </cell>
          <cell r="E72">
            <v>25.326920313235785</v>
          </cell>
          <cell r="F72">
            <v>24.56214470390773</v>
          </cell>
          <cell r="G72">
            <v>24.442683613002611</v>
          </cell>
          <cell r="H72">
            <v>23.206666175634368</v>
          </cell>
          <cell r="I72">
            <v>14.742945137984867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1.1812219728456409E-3</v>
          </cell>
          <cell r="G73">
            <v>1.0676107841820495E-3</v>
          </cell>
          <cell r="H73">
            <v>9.3838271991505736E-3</v>
          </cell>
          <cell r="I73">
            <v>3.665048778812656E-3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1.410065324453136</v>
          </cell>
          <cell r="E74">
            <v>1.5273702057575387</v>
          </cell>
          <cell r="F74">
            <v>1.5476927852131954</v>
          </cell>
          <cell r="G74">
            <v>1.3030889864903321</v>
          </cell>
          <cell r="H74">
            <v>0.84668844223610495</v>
          </cell>
          <cell r="I74">
            <v>1.2411102315299927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2.8968725594780115E-4</v>
          </cell>
          <cell r="H75">
            <v>6.4789422403245761E-4</v>
          </cell>
          <cell r="I75">
            <v>5.6306368030306978E-4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24.84307032740022</v>
          </cell>
          <cell r="E76">
            <v>22.496607332555804</v>
          </cell>
          <cell r="F76">
            <v>21.848407075339328</v>
          </cell>
          <cell r="G76">
            <v>15.851711237216518</v>
          </cell>
          <cell r="H76">
            <v>5.2323732845406958</v>
          </cell>
          <cell r="I76">
            <v>0.69535172879345375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8.3139574701280976E-4</v>
          </cell>
          <cell r="G77">
            <v>4.5468579390579384E-4</v>
          </cell>
          <cell r="H77">
            <v>8.5505425655712879E-4</v>
          </cell>
          <cell r="I77">
            <v>5.7595044448215918E-4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1.072827811558265E-3</v>
          </cell>
          <cell r="G78">
            <v>5.6841661041292547E-4</v>
          </cell>
          <cell r="H78">
            <v>1.0060092271123886E-3</v>
          </cell>
          <cell r="I78">
            <v>6.3998685217346411E-4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1.6460759864424599E-3</v>
          </cell>
          <cell r="E79">
            <v>1.5660061997927201E-5</v>
          </cell>
          <cell r="F79">
            <v>7.2355626250406101E-5</v>
          </cell>
          <cell r="G79">
            <v>2.65598450112276E-5</v>
          </cell>
          <cell r="H79">
            <v>9.3084777275831106E-5</v>
          </cell>
          <cell r="I79">
            <v>3.5193703107079598E-5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1.6460759864424599E-3</v>
          </cell>
          <cell r="E80">
            <v>6.7099022809989943E-5</v>
          </cell>
          <cell r="F80">
            <v>1.3136808611020011E-4</v>
          </cell>
          <cell r="G80">
            <v>1.3200379603273984E-4</v>
          </cell>
          <cell r="H80">
            <v>1.401396909238897E-4</v>
          </cell>
          <cell r="I80">
            <v>9.3191908179865603E-5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2.3008389623371494E-2</v>
          </cell>
          <cell r="F81">
            <v>2.4516278842502418E-2</v>
          </cell>
          <cell r="G81">
            <v>2.4859125076697974E-2</v>
          </cell>
          <cell r="H81">
            <v>0.3465519588095225</v>
          </cell>
          <cell r="I81">
            <v>0.5343774755896834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2.3008389623371539E-2</v>
          </cell>
          <cell r="F82">
            <v>2.4516278842502421E-2</v>
          </cell>
          <cell r="G82">
            <v>2.485912507669796E-2</v>
          </cell>
          <cell r="H82">
            <v>0.34655195880952272</v>
          </cell>
          <cell r="I82">
            <v>0.53437747558968318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8.78330682749367E-4</v>
          </cell>
          <cell r="F83">
            <v>5.2941505053403999E-5</v>
          </cell>
          <cell r="G83">
            <v>2.0460628046869499E-5</v>
          </cell>
          <cell r="H83">
            <v>6.3902077221471999E-3</v>
          </cell>
          <cell r="I83">
            <v>9.6063925408022503E-3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8.78330682749367E-4</v>
          </cell>
          <cell r="F84">
            <v>9.3101130804496782E-4</v>
          </cell>
          <cell r="G84">
            <v>9.5078860960276154E-4</v>
          </cell>
          <cell r="H84">
            <v>1.3249160883085379E-2</v>
          </cell>
          <cell r="I84">
            <v>2.1047934351180391E-2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3.125407482517213E-5</v>
          </cell>
          <cell r="F85">
            <v>1.984691883162611E-4</v>
          </cell>
          <cell r="G85">
            <v>1.0160519544086598E-4</v>
          </cell>
          <cell r="H85">
            <v>1.2340135429629736E-4</v>
          </cell>
          <cell r="I85">
            <v>6.4470637830520548E-5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2.3994627015884731E-7</v>
          </cell>
          <cell r="F86">
            <v>7.185355554928948E-6</v>
          </cell>
          <cell r="G86">
            <v>1.190963627649221E-5</v>
          </cell>
          <cell r="H86">
            <v>7.5479887786143225E-5</v>
          </cell>
          <cell r="I86">
            <v>3.8522785341306941E-5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3.1950423913704985E-2</v>
          </cell>
          <cell r="E87">
            <v>6.5495406045751716E-3</v>
          </cell>
          <cell r="F87">
            <v>2.1526194651009637E-2</v>
          </cell>
          <cell r="G87">
            <v>1.9930134740196358E-2</v>
          </cell>
          <cell r="H87">
            <v>0.11615436823203996</v>
          </cell>
          <cell r="I87">
            <v>0.23304715094584355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3.1950423913704985E-2</v>
          </cell>
          <cell r="E88">
            <v>6.5824382860517339E-3</v>
          </cell>
          <cell r="F88">
            <v>2.1732415146380947E-2</v>
          </cell>
          <cell r="G88">
            <v>2.0044012342775499E-2</v>
          </cell>
          <cell r="H88">
            <v>0.11635336490796874</v>
          </cell>
          <cell r="I88">
            <v>0.23315025176581758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3.5600014081139504</v>
          </cell>
          <cell r="E89">
            <v>3.4647178221811759</v>
          </cell>
          <cell r="F89">
            <v>7.3624792538051018E-3</v>
          </cell>
          <cell r="G89">
            <v>4.7081843614511847E-4</v>
          </cell>
          <cell r="H89">
            <v>7.7496102894718179E-4</v>
          </cell>
          <cell r="I89">
            <v>2.1194624581086715E-4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330.01213053216298</v>
          </cell>
          <cell r="E90">
            <v>321.17934211619502</v>
          </cell>
          <cell r="F90">
            <v>0.68250182682773297</v>
          </cell>
          <cell r="G90">
            <v>4.3644869030652497E-2</v>
          </cell>
          <cell r="H90">
            <v>7.1838887383403799E-2</v>
          </cell>
          <cell r="I90">
            <v>1.9647416986667401E-2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3.5600014081139504</v>
          </cell>
          <cell r="E91">
            <v>3.4647178221811759</v>
          </cell>
          <cell r="F91">
            <v>7.3624792538051018E-3</v>
          </cell>
          <cell r="G91">
            <v>4.7081843614511847E-4</v>
          </cell>
          <cell r="H91">
            <v>7.7496102894718179E-4</v>
          </cell>
          <cell r="I91">
            <v>2.1194624581086715E-4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0.38981752136888814</v>
          </cell>
          <cell r="E92">
            <v>0.78033345170429569</v>
          </cell>
          <cell r="F92">
            <v>0.78018026316446965</v>
          </cell>
          <cell r="G92">
            <v>0.78029988294925534</v>
          </cell>
          <cell r="H92">
            <v>3.3605375175383392</v>
          </cell>
          <cell r="I92">
            <v>4.2470130890055602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0.38981752136888814</v>
          </cell>
          <cell r="E93">
            <v>0.78033345170429569</v>
          </cell>
          <cell r="F93">
            <v>0.78018026316446965</v>
          </cell>
          <cell r="G93">
            <v>0.78029988294925534</v>
          </cell>
          <cell r="H93">
            <v>3.3605375175383392</v>
          </cell>
          <cell r="I93">
            <v>4.2470130890055602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1.3320086134474E-7</v>
          </cell>
          <cell r="G94">
            <v>1.02401387851112E-6</v>
          </cell>
          <cell r="H94">
            <v>0.10070633068193099</v>
          </cell>
          <cell r="I94">
            <v>8.7960225389614094E-2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5.51030247744849E-2</v>
          </cell>
          <cell r="G95">
            <v>5.5104048788363502E-2</v>
          </cell>
          <cell r="H95">
            <v>0.23731564641026101</v>
          </cell>
          <cell r="I95">
            <v>0.29991766830113498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4.6280244999243401</v>
          </cell>
          <cell r="E96">
            <v>3.6633243104422397</v>
          </cell>
          <cell r="F96">
            <v>4.0741629414231468</v>
          </cell>
          <cell r="G96">
            <v>2.6461268659331032</v>
          </cell>
          <cell r="H96">
            <v>0.95361744033795437</v>
          </cell>
          <cell r="I96">
            <v>0.3166052729336073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4.8716047367624631</v>
          </cell>
          <cell r="E97">
            <v>3.8561308530970897</v>
          </cell>
          <cell r="F97">
            <v>4.2885925699190999</v>
          </cell>
          <cell r="G97">
            <v>2.7853967009822136</v>
          </cell>
          <cell r="H97">
            <v>1.0038078319346895</v>
          </cell>
          <cell r="I97">
            <v>0.33326870835116584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5.6646134429791404E-7</v>
          </cell>
          <cell r="E98">
            <v>1.32963381638477E-6</v>
          </cell>
          <cell r="F98">
            <v>1.75741230702028E-6</v>
          </cell>
          <cell r="G98">
            <v>1.0839940296273901E-6</v>
          </cell>
          <cell r="H98">
            <v>2.73545926164777E-6</v>
          </cell>
          <cell r="I98">
            <v>7.1762579027828397E-7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0.32680171040968325</v>
          </cell>
          <cell r="E99">
            <v>0.32680218223770108</v>
          </cell>
          <cell r="F99">
            <v>0.32680248891083757</v>
          </cell>
          <cell r="G99">
            <v>0.32679896258607061</v>
          </cell>
          <cell r="H99">
            <v>7.7865973026691016E-2</v>
          </cell>
          <cell r="I99">
            <v>3.2937213244717274E-2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2.552922867381415E-3</v>
          </cell>
          <cell r="F100">
            <v>9.0096097779403979E-3</v>
          </cell>
          <cell r="G100">
            <v>8.7948525055497433E-3</v>
          </cell>
          <cell r="H100">
            <v>0.45172404083225426</v>
          </cell>
          <cell r="I100">
            <v>0.36299413645315132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2.552922867381415E-3</v>
          </cell>
          <cell r="F101">
            <v>9.0096097779403979E-3</v>
          </cell>
          <cell r="G101">
            <v>8.7948525055497433E-3</v>
          </cell>
          <cell r="H101">
            <v>0.45172404083225426</v>
          </cell>
          <cell r="I101">
            <v>0.36299413645315132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2.5787099670519348E-3</v>
          </cell>
          <cell r="F102">
            <v>9.1006159373135317E-3</v>
          </cell>
          <cell r="G102">
            <v>8.8836893995451974E-3</v>
          </cell>
          <cell r="H102">
            <v>0.45628690993156978</v>
          </cell>
          <cell r="I102">
            <v>0.36666074389207193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3.2440124872294598E-4</v>
          </cell>
          <cell r="F103">
            <v>6.5905155329405599E-4</v>
          </cell>
          <cell r="G103">
            <v>5.2976184578791205E-4</v>
          </cell>
          <cell r="H103">
            <v>1.8628114887957001E-2</v>
          </cell>
          <cell r="I103">
            <v>1.7510707097501799E-2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3.2440124872294598E-4</v>
          </cell>
          <cell r="F104">
            <v>7.9671403699081397E-4</v>
          </cell>
          <cell r="G104">
            <v>8.2003732370562591E-4</v>
          </cell>
          <cell r="H104">
            <v>3.74485745528889E-2</v>
          </cell>
          <cell r="I104">
            <v>2.9068859680335402E-2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0.60713387967577281</v>
          </cell>
          <cell r="E105">
            <v>1.215391965813807</v>
          </cell>
          <cell r="F105">
            <v>1.2152028516103093</v>
          </cell>
          <cell r="G105">
            <v>1.2153456473513318</v>
          </cell>
          <cell r="H105">
            <v>5.2341127056462069</v>
          </cell>
          <cell r="I105">
            <v>6.6148167554369008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0.60713387967577281</v>
          </cell>
          <cell r="E106">
            <v>1.215391965813807</v>
          </cell>
          <cell r="F106">
            <v>1.2152028516103093</v>
          </cell>
          <cell r="G106">
            <v>1.2153456473513318</v>
          </cell>
          <cell r="H106">
            <v>5.2341127056462069</v>
          </cell>
          <cell r="I106">
            <v>6.6148167554369008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>
            <v>9.2849344005386299E-8</v>
          </cell>
          <cell r="G107">
            <v>6.0294871026822597E-7</v>
          </cell>
          <cell r="H107">
            <v>0.15685242390023199</v>
          </cell>
          <cell r="I107">
            <v>0.13699941548231301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8.5824066146745204E-2</v>
          </cell>
          <cell r="G108">
            <v>8.5824669095455497E-2</v>
          </cell>
          <cell r="H108">
            <v>0.36962338067634398</v>
          </cell>
          <cell r="I108">
            <v>0.46712685620245498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2.4118780698749029E-3</v>
          </cell>
          <cell r="E109">
            <v>2.0382117159571377E-4</v>
          </cell>
          <cell r="F109">
            <v>1.372340776276521E-3</v>
          </cell>
          <cell r="G109">
            <v>1.4106838012779702E-3</v>
          </cell>
          <cell r="H109">
            <v>3.7441061753395066E-2</v>
          </cell>
          <cell r="I109">
            <v>3.72857628246294E-4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1.2706827113437101E-4</v>
          </cell>
          <cell r="H110">
            <v>5.5959248840000623E-4</v>
          </cell>
          <cell r="I110">
            <v>2.2510753766944511E-5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1.3250473758346054E-4</v>
          </cell>
          <cell r="H111">
            <v>1.2368349138736225E-4</v>
          </cell>
          <cell r="I111">
            <v>2.4535025210586854E-5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9.2557287666031785E-5</v>
          </cell>
          <cell r="H112">
            <v>1.7026470047345552E-4</v>
          </cell>
          <cell r="I112">
            <v>1.6677631569835577E-5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6.8499013518843775E-6</v>
          </cell>
          <cell r="H113">
            <v>7.7357667089642797E-6</v>
          </cell>
          <cell r="I113">
            <v>5.9804937747787657E-5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8.8100822678936416E-4</v>
          </cell>
          <cell r="E114">
            <v>5.2721516484385214E-5</v>
          </cell>
          <cell r="F114">
            <v>3.6905618440055584E-4</v>
          </cell>
          <cell r="G114">
            <v>1.7031160303411193E-4</v>
          </cell>
          <cell r="H114">
            <v>3.1915885972385649E-2</v>
          </cell>
          <cell r="I114">
            <v>4.6356612593898122E-5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2.8239191211136367E-5</v>
          </cell>
          <cell r="F115">
            <v>1.0788555723456116E-4</v>
          </cell>
          <cell r="G115">
            <v>5.2874626687805955E-4</v>
          </cell>
          <cell r="H115">
            <v>4.4002297365273091E-3</v>
          </cell>
          <cell r="I115">
            <v>5.2920619090756776E-6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1.5285264051855356E-3</v>
          </cell>
          <cell r="E116">
            <v>5.0825717634698047E-5</v>
          </cell>
          <cell r="F116">
            <v>6.1954530952597667E-4</v>
          </cell>
          <cell r="G116">
            <v>1.635971546791555E-4</v>
          </cell>
          <cell r="H116">
            <v>9.0134029653426729E-5</v>
          </cell>
          <cell r="I116">
            <v>1.6818053208247616E-5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7.1067600401551097E-5</v>
          </cell>
          <cell r="F117">
            <v>2.7509342204945654E-4</v>
          </cell>
          <cell r="G117">
            <v>1.8904857895089632E-4</v>
          </cell>
          <cell r="H117">
            <v>1.7353556785887719E-4</v>
          </cell>
          <cell r="I117">
            <v>1.80862552239918E-4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2.1326117984907149E-3</v>
          </cell>
          <cell r="H118">
            <v>2.847708581468808E-3</v>
          </cell>
          <cell r="I118">
            <v>8.2389803146124777E-4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2.1541533318088007E-3</v>
          </cell>
          <cell r="H119">
            <v>2.8764733146149578E-3</v>
          </cell>
          <cell r="I119">
            <v>8.3222023379923989E-4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2.1326117984907149E-3</v>
          </cell>
          <cell r="H120">
            <v>2.847708581468808E-3</v>
          </cell>
          <cell r="I120">
            <v>8.2389803146124777E-4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1.9412786948874901E-4</v>
          </cell>
          <cell r="H121">
            <v>1.9602892930576499E-4</v>
          </cell>
          <cell r="I121">
            <v>4.8613147363106401E-5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1.9412786948874901E-4</v>
          </cell>
          <cell r="H122">
            <v>2.9720827652154902E-4</v>
          </cell>
          <cell r="I122">
            <v>9.5079397216378986E-5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2.2812216029431728E-3</v>
          </cell>
          <cell r="H123">
            <v>3.4360658030149656E-3</v>
          </cell>
          <cell r="I123">
            <v>8.5473098756618437E-4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1.4067916937320101E-4</v>
          </cell>
          <cell r="H124">
            <v>2.2140898101897513E-4</v>
          </cell>
          <cell r="I124">
            <v>6.6424418231139106E-5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1.0605221974743431E-6</v>
          </cell>
          <cell r="H125">
            <v>5.1754355935778851E-6</v>
          </cell>
          <cell r="I125">
            <v>1.1264082903508257E-6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2.4243382205171981E-3</v>
          </cell>
          <cell r="H126">
            <v>3.6631107161001577E-3</v>
          </cell>
          <cell r="I126">
            <v>9.2376326459393929E-4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1.7697106276389032</v>
          </cell>
          <cell r="E127">
            <v>3.5037946919214455</v>
          </cell>
          <cell r="F127">
            <v>3.5345379636973058</v>
          </cell>
          <cell r="G127">
            <v>3.2944207245152173</v>
          </cell>
          <cell r="H127">
            <v>2.5252745494724742</v>
          </cell>
          <cell r="I127">
            <v>1.9784111178736314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1.7697106276389032</v>
          </cell>
          <cell r="E128">
            <v>3.5037946919214455</v>
          </cell>
          <cell r="F128">
            <v>3.5345379636973058</v>
          </cell>
          <cell r="G128">
            <v>3.2944207245152173</v>
          </cell>
          <cell r="H128">
            <v>2.5252745494724742</v>
          </cell>
          <cell r="I128">
            <v>1.9784111178736314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1.7875864925645486</v>
          </cell>
          <cell r="E129">
            <v>3.539186557496409</v>
          </cell>
          <cell r="F129">
            <v>3.5702403673710186</v>
          </cell>
          <cell r="G129">
            <v>3.3276977015305218</v>
          </cell>
          <cell r="H129">
            <v>2.5507823732045183</v>
          </cell>
          <cell r="I129">
            <v>1.998395068559224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2.7059658193875001E-8</v>
          </cell>
          <cell r="F130">
            <v>2.5103754395266501E-8</v>
          </cell>
          <cell r="G130">
            <v>2.6289720197353002E-8</v>
          </cell>
          <cell r="H130">
            <v>4.0788662608997102E-8</v>
          </cell>
          <cell r="I130">
            <v>6.09768188873644E-8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0.3120462950011702</v>
          </cell>
          <cell r="F131">
            <v>0.31204632010492461</v>
          </cell>
          <cell r="G131">
            <v>0.31204634639464479</v>
          </cell>
          <cell r="H131">
            <v>0.31204642166747948</v>
          </cell>
          <cell r="I131">
            <v>0.31204648264429835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0.48785976209581366</v>
          </cell>
          <cell r="E132">
            <v>0.97660924564099783</v>
          </cell>
          <cell r="F132">
            <v>0.97643656623984698</v>
          </cell>
          <cell r="G132">
            <v>0.97655632179265717</v>
          </cell>
          <cell r="H132">
            <v>0.97654045157919467</v>
          </cell>
          <cell r="I132">
            <v>3.0577650478381506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0.48785976209581366</v>
          </cell>
          <cell r="E133">
            <v>0.97660924564099783</v>
          </cell>
          <cell r="F133">
            <v>0.97643656623984698</v>
          </cell>
          <cell r="G133">
            <v>0.97655632179265717</v>
          </cell>
          <cell r="H133">
            <v>0.97654045157919467</v>
          </cell>
          <cell r="I133">
            <v>3.0577650478381506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3.4481331023338203E-2</v>
          </cell>
          <cell r="E134">
            <v>3.44813122470796E-2</v>
          </cell>
          <cell r="F134">
            <v>2.42188982550754E-8</v>
          </cell>
          <cell r="G134">
            <v>3.6977847692099897E-8</v>
          </cell>
          <cell r="H134">
            <v>4.1350917190838498E-7</v>
          </cell>
          <cell r="I134">
            <v>0.17870536784169799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3.4481331023338203E-2</v>
          </cell>
          <cell r="E135">
            <v>6.8962643270417803E-2</v>
          </cell>
          <cell r="F135">
            <v>6.8962667489315996E-2</v>
          </cell>
          <cell r="G135">
            <v>6.8962704467163696E-2</v>
          </cell>
          <cell r="H135">
            <v>6.8963232601337202E-2</v>
          </cell>
          <cell r="I135">
            <v>0.2159322044641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57.37947833227269</v>
          </cell>
          <cell r="E136">
            <v>55.014340413953505</v>
          </cell>
          <cell r="F136">
            <v>56.636956234626851</v>
          </cell>
          <cell r="G136">
            <v>58.48465678052645</v>
          </cell>
          <cell r="H136">
            <v>72.559527473290274</v>
          </cell>
          <cell r="I136">
            <v>80.885663628134409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14.42458775966983</v>
          </cell>
          <cell r="E137">
            <v>14.760479645288669</v>
          </cell>
          <cell r="F137">
            <v>15.731930174437165</v>
          </cell>
          <cell r="G137">
            <v>15.958421937439418</v>
          </cell>
          <cell r="H137">
            <v>19.280061866622738</v>
          </cell>
          <cell r="I137">
            <v>21.339529169450028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16.74461518836458</v>
          </cell>
          <cell r="E138">
            <v>13.021118017688405</v>
          </cell>
          <cell r="F138">
            <v>13.072441173609</v>
          </cell>
          <cell r="G138">
            <v>14.022903859408661</v>
          </cell>
          <cell r="H138">
            <v>18.036708032038554</v>
          </cell>
          <cell r="I138">
            <v>19.511287463269174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10.138730809293788</v>
          </cell>
          <cell r="E139">
            <v>14.673969971206953</v>
          </cell>
          <cell r="F139">
            <v>15.118096163807712</v>
          </cell>
          <cell r="G139">
            <v>15.137162168525942</v>
          </cell>
          <cell r="H139">
            <v>18.178102418070917</v>
          </cell>
          <cell r="I139">
            <v>21.119021768085698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16.071544618235048</v>
          </cell>
          <cell r="E140">
            <v>12.558773138906552</v>
          </cell>
          <cell r="F140">
            <v>12.714489087419578</v>
          </cell>
          <cell r="G140">
            <v>13.366169188899249</v>
          </cell>
          <cell r="H140">
            <v>17.064655533414527</v>
          </cell>
          <cell r="I140">
            <v>18.915824905558964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5.5539009494287868</v>
          </cell>
          <cell r="E141">
            <v>6.0159362753532815</v>
          </cell>
          <cell r="F141">
            <v>6.0161687200924368</v>
          </cell>
          <cell r="G141">
            <v>8.0032469424533161</v>
          </cell>
          <cell r="H141">
            <v>8.0032545162158701</v>
          </cell>
          <cell r="I141">
            <v>8.0032965044414315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5.5539009494287868</v>
          </cell>
          <cell r="E142">
            <v>6.0159362753532815</v>
          </cell>
          <cell r="F142">
            <v>6.0161687200924368</v>
          </cell>
          <cell r="G142">
            <v>8.0032469424533161</v>
          </cell>
          <cell r="H142">
            <v>8.0032545162158701</v>
          </cell>
          <cell r="I142">
            <v>8.0032965044414315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5.6100009590189739</v>
          </cell>
          <cell r="E143">
            <v>6.0767033084376498</v>
          </cell>
          <cell r="F143">
            <v>6.0769381011034733</v>
          </cell>
          <cell r="G143">
            <v>8.0840878206599154</v>
          </cell>
          <cell r="H143">
            <v>8.084095470925126</v>
          </cell>
          <cell r="I143">
            <v>8.0841378832741668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1.7371578393929999E-8</v>
          </cell>
          <cell r="E144">
            <v>3.4300397064741898E-8</v>
          </cell>
          <cell r="F144">
            <v>6.0382338922386705E-8</v>
          </cell>
          <cell r="G144">
            <v>1.0256044119385799E-7</v>
          </cell>
          <cell r="H144">
            <v>0.220357690792713</v>
          </cell>
          <cell r="I144">
            <v>0.423569615844055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0.84970027030178341</v>
          </cell>
          <cell r="E145">
            <v>0.84970030460218049</v>
          </cell>
          <cell r="F145">
            <v>0.8497003649845194</v>
          </cell>
          <cell r="G145">
            <v>0.84970046754496054</v>
          </cell>
          <cell r="H145">
            <v>0.84970005343072696</v>
          </cell>
          <cell r="I145">
            <v>0.84969899840225205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3.4656805659503256E-2</v>
          </cell>
          <cell r="G146">
            <v>7.9569370980801747E-4</v>
          </cell>
          <cell r="H146">
            <v>0.3937904451324637</v>
          </cell>
          <cell r="I146">
            <v>1.2086217290765364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4.4784093936443226E-2</v>
          </cell>
          <cell r="G147">
            <v>1.0323783006283191E-3</v>
          </cell>
          <cell r="H147">
            <v>0.46334442415378885</v>
          </cell>
          <cell r="I147">
            <v>1.3430098098383221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1.15046361682583E-3</v>
          </cell>
          <cell r="E148">
            <v>0.175957590718511</v>
          </cell>
          <cell r="F148">
            <v>3.0293288068578001E-5</v>
          </cell>
          <cell r="G148">
            <v>5.5159283642117998E-4</v>
          </cell>
          <cell r="H148">
            <v>8.8952579847813101E-2</v>
          </cell>
          <cell r="I148">
            <v>0.147359887933146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1.15046361682583E-3</v>
          </cell>
          <cell r="E149">
            <v>0.17710750037911421</v>
          </cell>
          <cell r="F149">
            <v>0.17713667418277432</v>
          </cell>
          <cell r="G149">
            <v>0.17768645677233061</v>
          </cell>
          <cell r="H149">
            <v>0.19973933582251788</v>
          </cell>
          <cell r="I149">
            <v>0.25861460517281537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0.47127666675055169</v>
          </cell>
          <cell r="E150">
            <v>1.6748889642356013</v>
          </cell>
          <cell r="F150">
            <v>3.5381540057463248</v>
          </cell>
          <cell r="G150">
            <v>4.8024970681587158</v>
          </cell>
          <cell r="H150">
            <v>6.1969377185123777</v>
          </cell>
          <cell r="I150">
            <v>6.7754684755697312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2.3683470190214142</v>
          </cell>
          <cell r="E151">
            <v>1.6195672075868126</v>
          </cell>
          <cell r="F151">
            <v>3.2942459683217336</v>
          </cell>
          <cell r="G151">
            <v>3.9640999850696765</v>
          </cell>
          <cell r="H151">
            <v>5.5846479870206149</v>
          </cell>
          <cell r="I151">
            <v>9.0580126204233569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3.2944551087180045</v>
          </cell>
          <cell r="F152">
            <v>6.8323999740680588</v>
          </cell>
          <cell r="G152">
            <v>8.7665970532283968</v>
          </cell>
          <cell r="H152">
            <v>11.781585705533002</v>
          </cell>
          <cell r="I152">
            <v>15.833481095993088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689.039946793073</v>
          </cell>
          <cell r="E153">
            <v>646.67467885492601</v>
          </cell>
          <cell r="F153">
            <v>594.07697944465804</v>
          </cell>
          <cell r="G153">
            <v>516.01301907925904</v>
          </cell>
          <cell r="H153">
            <v>236.35105399359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9.1931095885703655</v>
          </cell>
          <cell r="E154">
            <v>8.6278759577523019</v>
          </cell>
          <cell r="F154">
            <v>7.92635927505445</v>
          </cell>
          <cell r="G154">
            <v>7.1322987852129689</v>
          </cell>
          <cell r="H154">
            <v>3.4013687118961982</v>
          </cell>
          <cell r="I154">
            <v>0.24799459115157879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9.3492530094039807</v>
          </cell>
          <cell r="E155">
            <v>8.7744189803924737</v>
          </cell>
          <cell r="F155">
            <v>8.0607459897511244</v>
          </cell>
          <cell r="G155">
            <v>7.0015335017538565</v>
          </cell>
          <cell r="H155">
            <v>3.2069342468601056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2.4116502554356864E-4</v>
          </cell>
          <cell r="G156">
            <v>0.25190709977291048</v>
          </cell>
          <cell r="H156">
            <v>0.25220734189695754</v>
          </cell>
          <cell r="I156">
            <v>0.25220687813900683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2.669869580270308E-5</v>
          </cell>
          <cell r="G157">
            <v>3.0244969622343114E-5</v>
          </cell>
          <cell r="H157">
            <v>3.5336160728076392E-5</v>
          </cell>
          <cell r="I157">
            <v>1.1882965218717086E-4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2.6720990608480249E-5</v>
          </cell>
          <cell r="G158">
            <v>3.028273606567481E-5</v>
          </cell>
          <cell r="H158">
            <v>3.5359495162954671E-5</v>
          </cell>
          <cell r="I158">
            <v>1.1889072610653659E-4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1.4167429838890699E-5</v>
          </cell>
          <cell r="E159">
            <v>2.7221956834586198E-7</v>
          </cell>
          <cell r="F159">
            <v>1.45616177247672E-5</v>
          </cell>
          <cell r="G159">
            <v>9.0528153949478804E-6</v>
          </cell>
          <cell r="H159">
            <v>9.8608010560611008E-6</v>
          </cell>
          <cell r="I159">
            <v>2.8627638376936201E-5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1.4167429838890699E-5</v>
          </cell>
          <cell r="E160">
            <v>4.184578580849012E-7</v>
          </cell>
          <cell r="F160">
            <v>1.4851580712670502E-5</v>
          </cell>
          <cell r="G160">
            <v>1.5371567250026599E-5</v>
          </cell>
          <cell r="H160">
            <v>1.8379498171622103E-5</v>
          </cell>
          <cell r="I160">
            <v>3.3779829171554601E-5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0.33025611785037096</v>
          </cell>
          <cell r="E161">
            <v>0.86748886110296186</v>
          </cell>
          <cell r="F161">
            <v>0.86732388081279654</v>
          </cell>
          <cell r="G161">
            <v>0.86743674063179832</v>
          </cell>
          <cell r="H161">
            <v>0.86741958265293184</v>
          </cell>
          <cell r="I161">
            <v>0.47614746102938776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0.33025611785037096</v>
          </cell>
          <cell r="E162">
            <v>0.86748886110296186</v>
          </cell>
          <cell r="F162">
            <v>0.86732388081279654</v>
          </cell>
          <cell r="G162">
            <v>0.86743674063179832</v>
          </cell>
          <cell r="H162">
            <v>0.86741958265293184</v>
          </cell>
          <cell r="I162">
            <v>0.47614746102938776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2.3341484649645201E-2</v>
          </cell>
          <cell r="E163">
            <v>3.7915763319979701E-2</v>
          </cell>
          <cell r="F163">
            <v>1.40607546958743E-8</v>
          </cell>
          <cell r="G163">
            <v>1.8391354793384199E-8</v>
          </cell>
          <cell r="H163">
            <v>6.0483872195000696E-8</v>
          </cell>
          <cell r="I163">
            <v>1.3830714728214E-7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2.3341484649645201E-2</v>
          </cell>
          <cell r="E164">
            <v>6.1257247969624902E-2</v>
          </cell>
          <cell r="F164">
            <v>6.1257262030379601E-2</v>
          </cell>
          <cell r="G164">
            <v>6.1257280421734402E-2</v>
          </cell>
          <cell r="H164">
            <v>6.1257378171724497E-2</v>
          </cell>
          <cell r="I164">
            <v>3.3625285698166002E-2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1.2601612238695916E-4</v>
          </cell>
          <cell r="G165">
            <v>1.3244565953571553E-4</v>
          </cell>
          <cell r="H165">
            <v>1.7215194419682503E-4</v>
          </cell>
          <cell r="I165">
            <v>1.8007325212580103E-4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1.2601612238695916E-4</v>
          </cell>
          <cell r="G166">
            <v>1.3244565953571553E-4</v>
          </cell>
          <cell r="H166">
            <v>1.7215194419682503E-4</v>
          </cell>
          <cell r="I166">
            <v>1.8007325212580103E-4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4.3591457611717301E-8</v>
          </cell>
          <cell r="F167">
            <v>1.2199724733528799E-5</v>
          </cell>
          <cell r="G167">
            <v>1.3581474395869899E-7</v>
          </cell>
          <cell r="H167">
            <v>1.72560572981451E-7</v>
          </cell>
          <cell r="I167">
            <v>6.5231955606008406E-8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4.3591457611717301E-8</v>
          </cell>
          <cell r="F168">
            <v>1.22433161911405E-5</v>
          </cell>
          <cell r="G168">
            <v>1.23791309350992E-5</v>
          </cell>
          <cell r="H168">
            <v>1.5724843494947975E-5</v>
          </cell>
          <cell r="I168">
            <v>1.5788269081952465E-5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3.0464035629041157E-4</v>
          </cell>
          <cell r="E169">
            <v>0.5959988341255269</v>
          </cell>
          <cell r="F169">
            <v>0.59586431043389287</v>
          </cell>
          <cell r="G169">
            <v>0.5959522647640968</v>
          </cell>
          <cell r="H169">
            <v>0.59594496530162533</v>
          </cell>
          <cell r="I169">
            <v>0.34450000166656358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3.0464035629041157E-4</v>
          </cell>
          <cell r="E170">
            <v>0.5959988341255269</v>
          </cell>
          <cell r="F170">
            <v>0.59586431043389287</v>
          </cell>
          <cell r="G170">
            <v>0.5959522647640968</v>
          </cell>
          <cell r="H170">
            <v>0.59594496530162533</v>
          </cell>
          <cell r="I170">
            <v>0.34450000166656358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2.1463003278226799E-5</v>
          </cell>
          <cell r="E171">
            <v>4.2064866416334203E-2</v>
          </cell>
          <cell r="F171">
            <v>1.2598038224248899E-8</v>
          </cell>
          <cell r="G171">
            <v>1.61066051927298E-8</v>
          </cell>
          <cell r="H171">
            <v>4.7723185647157199E-8</v>
          </cell>
          <cell r="I171">
            <v>1.00844716427162E-7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2.1463003278226799E-5</v>
          </cell>
          <cell r="E172">
            <v>4.2086329419612399E-2</v>
          </cell>
          <cell r="F172">
            <v>4.2086342017650602E-2</v>
          </cell>
          <cell r="G172">
            <v>4.2086358124255797E-2</v>
          </cell>
          <cell r="H172">
            <v>4.2086436983860803E-2</v>
          </cell>
          <cell r="I172">
            <v>2.4328712471258201E-2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28.619769163075279</v>
          </cell>
          <cell r="E173">
            <v>25.645113076877976</v>
          </cell>
          <cell r="F173">
            <v>28.162266741898296</v>
          </cell>
          <cell r="G173">
            <v>19.818081690626926</v>
          </cell>
          <cell r="H173">
            <v>12.10728085005443</v>
          </cell>
          <cell r="I173">
            <v>5.6818461201127883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2005.1531694936</v>
          </cell>
          <cell r="E174">
            <v>1795.1720207803501</v>
          </cell>
          <cell r="F174">
            <v>1968.79148162106</v>
          </cell>
          <cell r="G174">
            <v>1382.4406205432099</v>
          </cell>
          <cell r="H174">
            <v>840.897730857537</v>
          </cell>
          <cell r="I174">
            <v>392.92159471376499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35.552361161234025</v>
          </cell>
          <cell r="E175">
            <v>31.829291148587849</v>
          </cell>
          <cell r="F175">
            <v>34.907650383352212</v>
          </cell>
          <cell r="G175">
            <v>24.511358520269713</v>
          </cell>
          <cell r="H175">
            <v>14.909534235062701</v>
          </cell>
          <cell r="I175">
            <v>6.966694941733417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6.29099029206198E-5</v>
          </cell>
          <cell r="F176">
            <v>4.9544644027318602E-5</v>
          </cell>
          <cell r="G176">
            <v>1.1656345674762401E-5</v>
          </cell>
          <cell r="H176">
            <v>0.24645120976092899</v>
          </cell>
          <cell r="I176">
            <v>3.0932965530771302E-6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1.5566410545061604</v>
          </cell>
          <cell r="F177">
            <v>1.5566840733111549</v>
          </cell>
          <cell r="G177">
            <v>1.3543448402193645</v>
          </cell>
          <cell r="H177">
            <v>0.70128614706551018</v>
          </cell>
          <cell r="I177">
            <v>0.37095065433969115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2.2368371065943301E-2</v>
          </cell>
          <cell r="G178">
            <v>2.2383490478650143E-2</v>
          </cell>
          <cell r="H178">
            <v>0.12324249902824817</v>
          </cell>
          <cell r="I178">
            <v>0.15936365637767505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2.2368371065943301E-2</v>
          </cell>
          <cell r="G179">
            <v>2.2383490478650143E-2</v>
          </cell>
          <cell r="H179">
            <v>0.12324249902824817</v>
          </cell>
          <cell r="I179">
            <v>0.15936365637767505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1.20746672984919E-4</v>
          </cell>
          <cell r="G180">
            <v>2.1957766006448699E-6</v>
          </cell>
          <cell r="H180">
            <v>1.7870485084469399E-2</v>
          </cell>
          <cell r="I180">
            <v>1.0172918623073899E-2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3.24853529257966E-3</v>
          </cell>
          <cell r="G181">
            <v>3.2507310691803001E-3</v>
          </cell>
          <cell r="H181">
            <v>1.7898311489212799E-2</v>
          </cell>
          <cell r="I181">
            <v>2.3144218261187101E-2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1.4011279184085914</v>
          </cell>
          <cell r="E182">
            <v>1.607798222320028</v>
          </cell>
          <cell r="F182">
            <v>1.6077985915242994</v>
          </cell>
          <cell r="G182">
            <v>1.6077990524484349</v>
          </cell>
          <cell r="H182">
            <v>1.6078020170375973</v>
          </cell>
          <cell r="I182">
            <v>1.6078027582429422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1.4011279184085914</v>
          </cell>
          <cell r="E183">
            <v>1.607798222320028</v>
          </cell>
          <cell r="F183">
            <v>1.6077985915242994</v>
          </cell>
          <cell r="G183">
            <v>1.6077990524484349</v>
          </cell>
          <cell r="H183">
            <v>1.6078020170375973</v>
          </cell>
          <cell r="I183">
            <v>1.6078027582429422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1.5568087982317684</v>
          </cell>
          <cell r="E184">
            <v>1.7864424692444745</v>
          </cell>
          <cell r="F184">
            <v>1.7864428794714444</v>
          </cell>
          <cell r="G184">
            <v>1.7864433916093718</v>
          </cell>
          <cell r="H184">
            <v>1.7864466855973313</v>
          </cell>
          <cell r="I184">
            <v>1.7864475091588248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6.16992056629627E-5</v>
          </cell>
          <cell r="E185">
            <v>1.46734551417533E-2</v>
          </cell>
          <cell r="F185">
            <v>1.0307767898894701E-6</v>
          </cell>
          <cell r="G185">
            <v>4.1152089421088699E-5</v>
          </cell>
          <cell r="H185">
            <v>3.3258149690814601E-2</v>
          </cell>
          <cell r="I185">
            <v>5.6130156811658498E-2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9.9760755325943556E-2</v>
          </cell>
          <cell r="E186">
            <v>0.1144341571103269</v>
          </cell>
          <cell r="F186">
            <v>0.11443491452460375</v>
          </cell>
          <cell r="G186">
            <v>0.1144757659676453</v>
          </cell>
          <cell r="H186">
            <v>0.11411766639799983</v>
          </cell>
          <cell r="I186">
            <v>0.11445784703790755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8.3116716481411126E-2</v>
          </cell>
          <cell r="F187">
            <v>8.3087530791954453E-2</v>
          </cell>
          <cell r="G187">
            <v>8.3099624563255411E-2</v>
          </cell>
          <cell r="H187">
            <v>8.3101979713044088E-2</v>
          </cell>
          <cell r="I187">
            <v>4.8044576417032872E-2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8.3116716481411126E-2</v>
          </cell>
          <cell r="F188">
            <v>8.3087530791954453E-2</v>
          </cell>
          <cell r="G188">
            <v>8.3099624563255411E-2</v>
          </cell>
          <cell r="H188">
            <v>8.3101979713044088E-2</v>
          </cell>
          <cell r="I188">
            <v>4.8044576417032872E-2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5.8696110908970402E-3</v>
          </cell>
          <cell r="F189">
            <v>1.16476617229782E-8</v>
          </cell>
          <cell r="G189">
            <v>1.43161524654922E-8</v>
          </cell>
          <cell r="H189">
            <v>4.0051242664156698E-8</v>
          </cell>
          <cell r="I189">
            <v>7.6841182031231102E-8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5.8696110908970402E-3</v>
          </cell>
          <cell r="F190">
            <v>5.8696227385587598E-3</v>
          </cell>
          <cell r="G190">
            <v>5.8696370547112299E-3</v>
          </cell>
          <cell r="H190">
            <v>5.8697043486173302E-3</v>
          </cell>
          <cell r="I190">
            <v>3.3933959794044399E-3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3.2964739452243233E-4</v>
          </cell>
          <cell r="F191">
            <v>3.2973573815178129E-4</v>
          </cell>
          <cell r="G191">
            <v>3.2988338409938386E-4</v>
          </cell>
          <cell r="H191">
            <v>3.3067803397789265E-4</v>
          </cell>
          <cell r="I191">
            <v>1.9269019969204765E-4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3.2964739452243233E-4</v>
          </cell>
          <cell r="F192">
            <v>3.2973573815178129E-4</v>
          </cell>
          <cell r="G192">
            <v>3.2988338409938386E-4</v>
          </cell>
          <cell r="H192">
            <v>3.3067803397789265E-4</v>
          </cell>
          <cell r="I192">
            <v>1.9269019969204765E-4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2.32274568461009E-5</v>
          </cell>
          <cell r="F193">
            <v>1.1379511516046299E-8</v>
          </cell>
          <cell r="G193">
            <v>1.3448139055983099E-8</v>
          </cell>
          <cell r="H193">
            <v>3.5256062781281798E-8</v>
          </cell>
          <cell r="I193">
            <v>5.4259309914146E-8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2.32274568461009E-5</v>
          </cell>
          <cell r="F194">
            <v>2.3238836357616999E-5</v>
          </cell>
          <cell r="G194">
            <v>2.3252284496672901E-5</v>
          </cell>
          <cell r="H194">
            <v>2.3314977710165999E-5</v>
          </cell>
          <cell r="I194">
            <v>1.3567285386073699E-5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5.5812771056793914E-5</v>
          </cell>
          <cell r="F195">
            <v>5.5895601861781E-5</v>
          </cell>
          <cell r="G195">
            <v>5.5997465091054346E-5</v>
          </cell>
          <cell r="H195">
            <v>5.6523390908162286E-5</v>
          </cell>
          <cell r="I195">
            <v>3.3670195810789439E-5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5.5812771056793914E-5</v>
          </cell>
          <cell r="F196">
            <v>5.5895601861781E-5</v>
          </cell>
          <cell r="G196">
            <v>5.5997465091054346E-5</v>
          </cell>
          <cell r="H196">
            <v>5.6523390908162286E-5</v>
          </cell>
          <cell r="I196">
            <v>3.3670195810789439E-5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3.8817767565498402E-6</v>
          </cell>
          <cell r="F197">
            <v>1.02003282062872E-8</v>
          </cell>
          <cell r="G197">
            <v>1.0302297635852799E-8</v>
          </cell>
          <cell r="H197">
            <v>1.6640488203302501E-8</v>
          </cell>
          <cell r="I197">
            <v>2.6991940192307E-8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3.8817767565498402E-6</v>
          </cell>
          <cell r="F198">
            <v>3.8919770847561197E-6</v>
          </cell>
          <cell r="G198">
            <v>3.9022793823919796E-6</v>
          </cell>
          <cell r="H198">
            <v>3.94600924168708E-6</v>
          </cell>
          <cell r="I198">
            <v>2.3332114941317199E-6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9.1578061791119723</v>
          </cell>
          <cell r="E199">
            <v>10.275906760014728</v>
          </cell>
          <cell r="F199">
            <v>10.275935123800013</v>
          </cell>
          <cell r="G199">
            <v>10.275935774152833</v>
          </cell>
          <cell r="H199">
            <v>11.437640475013184</v>
          </cell>
          <cell r="I199">
            <v>22.457564006524265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2.8618144153646625</v>
          </cell>
          <cell r="E200">
            <v>3.1585778821698125</v>
          </cell>
          <cell r="F200">
            <v>3.0827805371400019</v>
          </cell>
          <cell r="G200">
            <v>2.9642122425440847</v>
          </cell>
          <cell r="H200">
            <v>3.0912541824359949</v>
          </cell>
          <cell r="I200">
            <v>5.7583497452626249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9.1578061791119723</v>
          </cell>
          <cell r="E201">
            <v>10.275906760014728</v>
          </cell>
          <cell r="F201">
            <v>10.275935123800013</v>
          </cell>
          <cell r="G201">
            <v>10.275935774152833</v>
          </cell>
          <cell r="H201">
            <v>11.437640475013184</v>
          </cell>
          <cell r="I201">
            <v>22.457564006524265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9.0328918299126107E-2</v>
          </cell>
          <cell r="F202">
            <v>1.40731828749875E-5</v>
          </cell>
          <cell r="G202">
            <v>6.10111717206545E-7</v>
          </cell>
          <cell r="H202">
            <v>0.33360486452140797</v>
          </cell>
          <cell r="I202">
            <v>1.32494339676796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0.83016689285130385</v>
          </cell>
          <cell r="F203">
            <v>0.83018085227243466</v>
          </cell>
          <cell r="G203">
            <v>0.8301812420582918</v>
          </cell>
          <cell r="H203">
            <v>0.92565335141024641</v>
          </cell>
          <cell r="I203">
            <v>1.8174837395292496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3.2398901859434694</v>
          </cell>
          <cell r="E204">
            <v>3.6354567812466496</v>
          </cell>
          <cell r="F204">
            <v>9.1381324629977385</v>
          </cell>
          <cell r="G204">
            <v>13.913059776340477</v>
          </cell>
          <cell r="H204">
            <v>16.381469054949793</v>
          </cell>
          <cell r="I204">
            <v>18.889421840081614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1.1488972290579675</v>
          </cell>
          <cell r="E205">
            <v>1.2864319820405714</v>
          </cell>
          <cell r="F205">
            <v>3.2233271474418843</v>
          </cell>
          <cell r="G205">
            <v>4.8817753601194616</v>
          </cell>
          <cell r="H205">
            <v>5.4423485232391355</v>
          </cell>
          <cell r="I205">
            <v>6.0543018718210293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2.7132457016954202E-6</v>
          </cell>
          <cell r="E206">
            <v>3.2778403367207699E-2</v>
          </cell>
          <cell r="F206">
            <v>0.37844082033950799</v>
          </cell>
          <cell r="G206">
            <v>0.326377567332787</v>
          </cell>
          <cell r="H206">
            <v>0.65258522537592201</v>
          </cell>
          <cell r="I206">
            <v>0.74255154441832305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0.2133553756649427</v>
          </cell>
          <cell r="E207">
            <v>0.24613369640153487</v>
          </cell>
          <cell r="F207">
            <v>0.62457435500607716</v>
          </cell>
          <cell r="G207">
            <v>0.9509516716938804</v>
          </cell>
          <cell r="H207">
            <v>1.1196702742372853</v>
          </cell>
          <cell r="I207">
            <v>1.2910852832342989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5.6086396060385422</v>
          </cell>
          <cell r="E208">
            <v>6.0095200688321215</v>
          </cell>
          <cell r="F208">
            <v>6.0621326113097798</v>
          </cell>
          <cell r="G208">
            <v>9.2215024822038139</v>
          </cell>
          <cell r="H208">
            <v>10.160578336135879</v>
          </cell>
          <cell r="I208">
            <v>14.603058188011026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6.6465866770600669E-5</v>
          </cell>
          <cell r="F209">
            <v>3.5137323723919817E-3</v>
          </cell>
          <cell r="G209">
            <v>2.64686798058279E-4</v>
          </cell>
          <cell r="H209">
            <v>2.1412895062651377E-3</v>
          </cell>
          <cell r="I209">
            <v>8.4724499644472841E-4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5.6086396060385422</v>
          </cell>
          <cell r="E210">
            <v>6.0095865346988919</v>
          </cell>
          <cell r="F210">
            <v>6.0656463436821708</v>
          </cell>
          <cell r="G210">
            <v>9.2217671690018754</v>
          </cell>
          <cell r="H210">
            <v>10.162719625642151</v>
          </cell>
          <cell r="I210">
            <v>14.603905433007462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1.7273488349762452E-5</v>
          </cell>
          <cell r="F211">
            <v>1.7331690807252009E-5</v>
          </cell>
          <cell r="G211">
            <v>1.737813310719975E-5</v>
          </cell>
          <cell r="H211">
            <v>1.7702617828562739E-5</v>
          </cell>
          <cell r="I211">
            <v>1.071683237090146E-5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1.7273488349762452E-5</v>
          </cell>
          <cell r="F212">
            <v>1.7331690807252009E-5</v>
          </cell>
          <cell r="G212">
            <v>1.737813310719975E-5</v>
          </cell>
          <cell r="H212">
            <v>1.7702617828562739E-5</v>
          </cell>
          <cell r="I212">
            <v>1.071683237090146E-5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1.1709935400427601E-6</v>
          </cell>
          <cell r="F213"/>
          <cell r="G213"/>
          <cell r="H213">
            <v>1.10044439179134E-8</v>
          </cell>
          <cell r="I213">
            <v>1.4390884041716899E-8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1.1709935400427601E-6</v>
          </cell>
          <cell r="F214">
            <v>1.1709935400427601E-6</v>
          </cell>
          <cell r="G214">
            <v>1.1709935400427601E-6</v>
          </cell>
          <cell r="H214">
            <v>1.1999052032928501E-6</v>
          </cell>
          <cell r="I214">
            <v>7.2025512475082203E-7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4.2612054620006949</v>
          </cell>
          <cell r="E215">
            <v>4.6176487753235227</v>
          </cell>
          <cell r="F215">
            <v>4.8268790389561476</v>
          </cell>
          <cell r="G215">
            <v>5.2005186939129038</v>
          </cell>
          <cell r="H215">
            <v>6.0267056141108277</v>
          </cell>
          <cell r="I215">
            <v>8.6787939912984147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4.2612054620006949</v>
          </cell>
          <cell r="E216">
            <v>4.6176487753235227</v>
          </cell>
          <cell r="F216">
            <v>4.8268790389561476</v>
          </cell>
          <cell r="G216">
            <v>5.2005186939129038</v>
          </cell>
          <cell r="H216">
            <v>6.0267056141108277</v>
          </cell>
          <cell r="I216">
            <v>8.6787939912984147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1.3316267068752161</v>
          </cell>
          <cell r="E217">
            <v>1.425200239297385</v>
          </cell>
          <cell r="F217">
            <v>1.4626906178655004</v>
          </cell>
          <cell r="G217">
            <v>1.5295643217390895</v>
          </cell>
          <cell r="H217">
            <v>1.6740848928085617</v>
          </cell>
          <cell r="I217">
            <v>2.2838931556048436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7.7097290977003402E-8</v>
          </cell>
          <cell r="E218">
            <v>4.1118062891612099E-7</v>
          </cell>
          <cell r="F218">
            <v>6.1053550226592203E-7</v>
          </cell>
          <cell r="G218">
            <v>6.6749448165139402E-7</v>
          </cell>
          <cell r="H218">
            <v>0.146543267044664</v>
          </cell>
          <cell r="I218">
            <v>0.43719113937181903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0.430617390551079</v>
          </cell>
          <cell r="E219">
            <v>0.43061671465307261</v>
          </cell>
          <cell r="F219">
            <v>0.43061588999606026</v>
          </cell>
          <cell r="G219">
            <v>0.43061547733422212</v>
          </cell>
          <cell r="H219">
            <v>0.46785258883103725</v>
          </cell>
          <cell r="I219">
            <v>0.67945403961616591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6.7911155816874486E-2</v>
          </cell>
          <cell r="E220">
            <v>0.16954719563421397</v>
          </cell>
          <cell r="F220">
            <v>2.6912572444925749E-3</v>
          </cell>
          <cell r="G220">
            <v>0.16943121742730669</v>
          </cell>
          <cell r="H220">
            <v>4.3831946201711844E-3</v>
          </cell>
          <cell r="I220">
            <v>4.2157631193693597E-4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2.590696125244808E-3</v>
          </cell>
          <cell r="E221">
            <v>1.8316430900847309E-3</v>
          </cell>
          <cell r="F221">
            <v>5.0849346465786736E-4</v>
          </cell>
          <cell r="G221">
            <v>1.5057259198434398E-3</v>
          </cell>
          <cell r="H221">
            <v>5.7069217875657706E-4</v>
          </cell>
          <cell r="I221">
            <v>2.2225448837751409E-4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7.0501851942119359E-2</v>
          </cell>
          <cell r="E222">
            <v>0.1713788387242986</v>
          </cell>
          <cell r="F222">
            <v>3.199750709150447E-3</v>
          </cell>
          <cell r="G222">
            <v>0.17093694334715007</v>
          </cell>
          <cell r="H222">
            <v>4.9538867989277575E-3</v>
          </cell>
          <cell r="I222">
            <v>6.4383080031444988E-4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6.9061756506912236E-2</v>
          </cell>
          <cell r="F223">
            <v>6.7891353838432894E-2</v>
          </cell>
          <cell r="G223">
            <v>2.8565686276349296E-3</v>
          </cell>
          <cell r="H223">
            <v>6.8689380302125805E-4</v>
          </cell>
          <cell r="I223">
            <v>3.0356937466241709E-4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7.2696585796749702E-2</v>
          </cell>
          <cell r="F224">
            <v>7.1464582987824155E-2</v>
          </cell>
          <cell r="G224">
            <v>3.006914344878874E-3</v>
          </cell>
          <cell r="H224">
            <v>7.2304610844342891E-4</v>
          </cell>
          <cell r="I224">
            <v>3.1954671017096547E-4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5.0784537594747202E-3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5.0784537594747202E-3</v>
          </cell>
          <cell r="F226">
            <v>5.0779119182466446E-3</v>
          </cell>
          <cell r="G226">
            <v>3.9234194666123989E-4</v>
          </cell>
          <cell r="H226">
            <v>9.2957867281994388E-5</v>
          </cell>
          <cell r="I226">
            <v>3.9121334389382165E-5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2.3759423613123995E-3</v>
          </cell>
          <cell r="G227">
            <v>5.7079916025703495E-4</v>
          </cell>
          <cell r="H227">
            <v>4.0850414156957792E-3</v>
          </cell>
          <cell r="I227">
            <v>1.1209630199489355E-3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3.0661181176964672E-3</v>
          </cell>
          <cell r="G228">
            <v>7.1388180708496242E-4</v>
          </cell>
          <cell r="H228">
            <v>4.8064524857202098E-3</v>
          </cell>
          <cell r="I228">
            <v>1.2460045727330506E-3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2.9151591487561702E-3</v>
          </cell>
          <cell r="E229">
            <v>6.1076222644253004E-6</v>
          </cell>
          <cell r="F229">
            <v>8.2292087751996104E-7</v>
          </cell>
          <cell r="G229">
            <v>1.8997329936512701E-8</v>
          </cell>
          <cell r="H229">
            <v>7.5991355811579205E-4</v>
          </cell>
          <cell r="I229">
            <v>1.45577374714192E-3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2.9151591487561702E-3</v>
          </cell>
          <cell r="E230">
            <v>2.9212667710205899E-3</v>
          </cell>
          <cell r="F230">
            <v>2.9220896918981101E-3</v>
          </cell>
          <cell r="G230">
            <v>2.9221086892280502E-3</v>
          </cell>
          <cell r="H230">
            <v>2.9215050588711098E-3</v>
          </cell>
          <cell r="I230">
            <v>2.9215429918325298E-3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3.0117678533434236E-2</v>
          </cell>
          <cell r="E231">
            <v>6.4337277380710663E-3</v>
          </cell>
          <cell r="F231">
            <v>2.0697582848068819E-2</v>
          </cell>
          <cell r="G231">
            <v>1.9568872209662014E-2</v>
          </cell>
          <cell r="H231">
            <v>0.11490359186036264</v>
          </cell>
          <cell r="I231">
            <v>0.23070002956370894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3.0117678533434236E-2</v>
          </cell>
          <cell r="E232">
            <v>6.4337277380710663E-3</v>
          </cell>
          <cell r="F232">
            <v>2.0697582848068819E-2</v>
          </cell>
          <cell r="G232">
            <v>1.9568872209662014E-2</v>
          </cell>
          <cell r="H232">
            <v>0.11490359186036264</v>
          </cell>
          <cell r="I232">
            <v>0.23070002956370894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3.0421897508519462E-2</v>
          </cell>
          <cell r="E233">
            <v>6.4987148869404786E-3</v>
          </cell>
          <cell r="F233">
            <v>2.0906649341483664E-2</v>
          </cell>
          <cell r="G233">
            <v>1.9766537585517194E-2</v>
          </cell>
          <cell r="H233">
            <v>0.11606423420238655</v>
          </cell>
          <cell r="I233">
            <v>0.23303033289263525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5.8672155019927905E-4</v>
          </cell>
          <cell r="F234">
            <v>1.5880081066334099E-3</v>
          </cell>
          <cell r="G234">
            <v>1.08358461117082E-3</v>
          </cell>
          <cell r="H234">
            <v>6.5608195227009397E-3</v>
          </cell>
          <cell r="I234">
            <v>1.7641555733238602E-2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8.825152717577495E-4</v>
          </cell>
          <cell r="F235">
            <v>2.04146578844087E-3</v>
          </cell>
          <cell r="G235">
            <v>1.8101639703301991E-3</v>
          </cell>
          <cell r="H235">
            <v>1.0441106598285982E-2</v>
          </cell>
          <cell r="I235">
            <v>2.085904943873226E-2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1.2529561632188451</v>
          </cell>
          <cell r="G236">
            <v>0.9330142325110925</v>
          </cell>
          <cell r="H236">
            <v>0.16140776660120512</v>
          </cell>
          <cell r="I236">
            <v>8.1027527288793533E-2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1.2530063933230349</v>
          </cell>
          <cell r="G237">
            <v>0.9330581838290104</v>
          </cell>
          <cell r="H237">
            <v>0.16141604890582828</v>
          </cell>
          <cell r="I237">
            <v>8.1031402345893053E-2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9.44931802120756E-3</v>
          </cell>
          <cell r="E238">
            <v>0.101574589961862</v>
          </cell>
          <cell r="F238">
            <v>3.6236121818680397E-5</v>
          </cell>
          <cell r="G238">
            <v>2.5068173524776499E-5</v>
          </cell>
          <cell r="H238">
            <v>1.9528237666936499E-2</v>
          </cell>
          <cell r="I238">
            <v>2.8446554873282001E-5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9.4502273900962819E-3</v>
          </cell>
          <cell r="E239">
            <v>0.11101098971092238</v>
          </cell>
          <cell r="F239">
            <v>0.11101068081721457</v>
          </cell>
          <cell r="G239">
            <v>0.10536098328034087</v>
          </cell>
          <cell r="H239">
            <v>1.9937149780971417E-2</v>
          </cell>
          <cell r="I239">
            <v>9.6363124424984105E-3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6.9177034962476567</v>
          </cell>
          <cell r="E240">
            <v>6.1772533267711678</v>
          </cell>
          <cell r="F240">
            <v>6.1767562647420053</v>
          </cell>
          <cell r="G240">
            <v>5.0812318726831682</v>
          </cell>
          <cell r="H240">
            <v>2.6718563184682922</v>
          </cell>
          <cell r="I240">
            <v>0.19539671203763948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655.76794872587402</v>
          </cell>
          <cell r="E241">
            <v>584.63072354113604</v>
          </cell>
          <cell r="F241">
            <v>583.17081336366505</v>
          </cell>
          <cell r="G241">
            <v>477.81353662823398</v>
          </cell>
          <cell r="H241">
            <v>249.24800496815701</v>
          </cell>
          <cell r="I241">
            <v>18.083917482355101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8.8978012038788901</v>
          </cell>
          <cell r="E242">
            <v>7.9325742678580271</v>
          </cell>
          <cell r="F242">
            <v>7.9127654459113348</v>
          </cell>
          <cell r="G242">
            <v>6.4832230207358696</v>
          </cell>
          <cell r="H242">
            <v>3.3819267973969764</v>
          </cell>
          <cell r="I242">
            <v>0.24537201468595754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1.51478002427645E-4</v>
          </cell>
          <cell r="F243">
            <v>3.7246933563780902E-5</v>
          </cell>
          <cell r="G243">
            <v>1.8416999138287301E-5</v>
          </cell>
          <cell r="H243">
            <v>9.0681756925978E-5</v>
          </cell>
          <cell r="I243">
            <v>4.1798591304959896E-6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0.37648368325965259</v>
          </cell>
          <cell r="F244">
            <v>0.37650608142241904</v>
          </cell>
          <cell r="G244">
            <v>0.37635672329325826</v>
          </cell>
          <cell r="H244">
            <v>0.16154556650314497</v>
          </cell>
          <cell r="I244">
            <v>1.5849605990163398E-2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1.0600170891586736E-5</v>
          </cell>
          <cell r="F245">
            <v>2.6527803487706622E-4</v>
          </cell>
          <cell r="G245">
            <v>2.0938309540838693E-3</v>
          </cell>
          <cell r="H245">
            <v>5.1875989612901957E-3</v>
          </cell>
          <cell r="I245">
            <v>7.670567785658505E-5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0.6925750202385661</v>
          </cell>
          <cell r="E246">
            <v>0.7501910554435125</v>
          </cell>
          <cell r="F246">
            <v>0.65292400418984353</v>
          </cell>
          <cell r="G246">
            <v>2.1108415698771696</v>
          </cell>
          <cell r="H246">
            <v>2.2073150395300916</v>
          </cell>
          <cell r="I246">
            <v>8.0150356031393338E-2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0.6925750202385661</v>
          </cell>
          <cell r="E247">
            <v>0.75020165561440522</v>
          </cell>
          <cell r="F247">
            <v>0.65318928222472028</v>
          </cell>
          <cell r="G247">
            <v>2.1129354008312538</v>
          </cell>
          <cell r="H247">
            <v>2.2125026384913831</v>
          </cell>
          <cell r="I247">
            <v>8.0227061709249869E-2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9.8750971975169648</v>
          </cell>
          <cell r="E248">
            <v>12.920001489825001</v>
          </cell>
          <cell r="F248">
            <v>14.222205400272417</v>
          </cell>
          <cell r="G248">
            <v>21.323957550104478</v>
          </cell>
          <cell r="H248">
            <v>24.649741964532886</v>
          </cell>
          <cell r="I248">
            <v>26.403759251211124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9.8750971975169648</v>
          </cell>
          <cell r="E249">
            <v>12.920001489825001</v>
          </cell>
          <cell r="F249">
            <v>14.222205400272417</v>
          </cell>
          <cell r="G249">
            <v>21.323957550104478</v>
          </cell>
          <cell r="H249">
            <v>24.649741964532886</v>
          </cell>
          <cell r="I249">
            <v>26.403759251211124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58.701895455845168</v>
          </cell>
          <cell r="F250">
            <v>61.319270666155063</v>
          </cell>
          <cell r="G250">
            <v>62.281388669751678</v>
          </cell>
          <cell r="H250">
            <v>63.37915007445487</v>
          </cell>
          <cell r="I250">
            <v>63.02376866165848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58.701895455845168</v>
          </cell>
          <cell r="F251">
            <v>61.319270666155063</v>
          </cell>
          <cell r="G251">
            <v>62.281388669751678</v>
          </cell>
          <cell r="H251">
            <v>63.37915007445487</v>
          </cell>
          <cell r="I251">
            <v>63.02376866165848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1.6647124484555701E-7</v>
          </cell>
          <cell r="E252">
            <v>1.51916962423633E-6</v>
          </cell>
          <cell r="F252">
            <v>1.3771911285967101E-6</v>
          </cell>
          <cell r="G252">
            <v>1.32646690964791E-6</v>
          </cell>
          <cell r="H252">
            <v>5.8026621582148698E-2</v>
          </cell>
          <cell r="I252">
            <v>5.9607764872859796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6.6055314348251049</v>
          </cell>
          <cell r="E253">
            <v>6.5831033672518249</v>
          </cell>
          <cell r="F253">
            <v>6.5831030852384353</v>
          </cell>
          <cell r="G253">
            <v>6.5831028250911494</v>
          </cell>
          <cell r="H253">
            <v>6.6991326975438028</v>
          </cell>
          <cell r="I253">
            <v>6.6615688562578645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9.3592608366345551E-4</v>
          </cell>
          <cell r="E254">
            <v>3.3005616325846882E-4</v>
          </cell>
          <cell r="F254">
            <v>6.1899996932662544E-4</v>
          </cell>
          <cell r="G254">
            <v>0.32779709773005589</v>
          </cell>
          <cell r="H254">
            <v>0.25495480422604405</v>
          </cell>
          <cell r="I254">
            <v>0.46096060337237649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0.22910594673372073</v>
          </cell>
          <cell r="E255">
            <v>0.22982871757913656</v>
          </cell>
          <cell r="F255">
            <v>0.33608852870087419</v>
          </cell>
          <cell r="G255">
            <v>5.1500542524601451E-3</v>
          </cell>
          <cell r="H255">
            <v>4.5057986216738115E-2</v>
          </cell>
          <cell r="I255">
            <v>0.13198331387256607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0.23004187281738434</v>
          </cell>
          <cell r="E256">
            <v>0.23015877374239516</v>
          </cell>
          <cell r="F256">
            <v>0.33670752867020098</v>
          </cell>
          <cell r="G256">
            <v>0.33294715198251607</v>
          </cell>
          <cell r="H256">
            <v>0.30001279044278206</v>
          </cell>
          <cell r="I256">
            <v>0.59294391724494278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1.0246720119243377E-5</v>
          </cell>
          <cell r="F257">
            <v>1.1290818483295055</v>
          </cell>
          <cell r="G257">
            <v>1.5315452165073877</v>
          </cell>
          <cell r="H257">
            <v>2.0048190054650443</v>
          </cell>
          <cell r="I257">
            <v>4.6404689910208443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1.0255146864082423E-5</v>
          </cell>
          <cell r="F258">
            <v>0.95236116587150399</v>
          </cell>
          <cell r="G258">
            <v>1.139138224797535</v>
          </cell>
          <cell r="H258">
            <v>1.5843995943530802</v>
          </cell>
          <cell r="I258">
            <v>5.1543145431192343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1.9600943910466108E-5</v>
          </cell>
          <cell r="F259">
            <v>2.081443014201009</v>
          </cell>
          <cell r="G259">
            <v>2.6706834413049223</v>
          </cell>
          <cell r="H259">
            <v>3.5892185998181234</v>
          </cell>
          <cell r="I259">
            <v>9.7947835341400786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8.5266756758476767E-2</v>
          </cell>
          <cell r="F260">
            <v>0.36141342588033598</v>
          </cell>
          <cell r="G260">
            <v>0.61240225697727324</v>
          </cell>
          <cell r="H260">
            <v>0.87214058105185921</v>
          </cell>
          <cell r="I260">
            <v>1.554482384416128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8.5270675431787013E-2</v>
          </cell>
          <cell r="F261">
            <v>0.36143044584262057</v>
          </cell>
          <cell r="G261">
            <v>0.61243715618641204</v>
          </cell>
          <cell r="H261">
            <v>0.87219209926749663</v>
          </cell>
          <cell r="I261">
            <v>1.5545491115451948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8.0609787345370799E-5</v>
          </cell>
          <cell r="E262">
            <v>9.8165719926963293E-3</v>
          </cell>
          <cell r="F262">
            <v>2.86466653207504E-2</v>
          </cell>
          <cell r="G262">
            <v>4.14792430874103E-2</v>
          </cell>
          <cell r="H262">
            <v>6.4799527905955806E-2</v>
          </cell>
          <cell r="I262">
            <v>0.10915540142985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8.0609787345370799E-5</v>
          </cell>
          <cell r="E263">
            <v>9.8916898938575491E-3</v>
          </cell>
          <cell r="F263">
            <v>3.8525043202481478E-2</v>
          </cell>
          <cell r="G263">
            <v>7.998038297900377E-2</v>
          </cell>
          <cell r="H263">
            <v>0.126173620145309</v>
          </cell>
          <cell r="I263">
            <v>0.16799806529175196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5.6100009590189739</v>
          </cell>
          <cell r="E264">
            <v>6.0767033084376498</v>
          </cell>
          <cell r="F264">
            <v>6.0769381011034733</v>
          </cell>
          <cell r="G264">
            <v>8.0840878206599154</v>
          </cell>
          <cell r="H264">
            <v>8.084095470925126</v>
          </cell>
          <cell r="I264">
            <v>8.0841378832741668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6.0987767762743887</v>
          </cell>
          <cell r="E265">
            <v>6.6044047671870842</v>
          </cell>
          <cell r="F265">
            <v>6.6020572985599788</v>
          </cell>
          <cell r="G265">
            <v>8.7768840450371624</v>
          </cell>
          <cell r="H265">
            <v>8.7653861994379572</v>
          </cell>
          <cell r="I265">
            <v>8.7539561031186768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0.84970034588159604</v>
          </cell>
          <cell r="E266">
            <v>8.9240136296543602E-8</v>
          </cell>
          <cell r="F266">
            <v>7.1426660580653002E-8</v>
          </cell>
          <cell r="G266">
            <v>6.0344198013892496E-8</v>
          </cell>
          <cell r="H266">
            <v>7.2352531326192499E-8</v>
          </cell>
          <cell r="I266">
            <v>9.1339990458891004E-8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0.84970034588159604</v>
          </cell>
          <cell r="E267">
            <v>0.84970043512173299</v>
          </cell>
          <cell r="F267">
            <v>0.84970050654839302</v>
          </cell>
          <cell r="G267">
            <v>0.84970056689259099</v>
          </cell>
          <cell r="H267">
            <v>0.84970072909409</v>
          </cell>
          <cell r="I267">
            <v>0.84970082043408102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0.31051149773783027</v>
          </cell>
          <cell r="E268">
            <v>0.39251894735415949</v>
          </cell>
          <cell r="F268">
            <v>2.2300593612608237</v>
          </cell>
          <cell r="G268">
            <v>5.1842059512283196</v>
          </cell>
          <cell r="H268">
            <v>5.1842141672582498</v>
          </cell>
          <cell r="I268">
            <v>5.2498400096858679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0.43672503198007084</v>
          </cell>
          <cell r="E269">
            <v>0.55206603003397958</v>
          </cell>
          <cell r="F269">
            <v>3.1365110566256322</v>
          </cell>
          <cell r="G269">
            <v>7.2914289046811831</v>
          </cell>
          <cell r="H269">
            <v>7.291440460278837</v>
          </cell>
          <cell r="I269">
            <v>7.2914444578970379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1.01705195736407E-2</v>
          </cell>
          <cell r="F270">
            <v>0.14125236481290701</v>
          </cell>
          <cell r="G270">
            <v>0.117740732790202</v>
          </cell>
          <cell r="H270">
            <v>0.22563040723875799</v>
          </cell>
          <cell r="I270">
            <v>0.19493326267487401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2.7181663746436064E-2</v>
          </cell>
          <cell r="F271">
            <v>0.16842726060879995</v>
          </cell>
          <cell r="G271">
            <v>0.28615691853205405</v>
          </cell>
          <cell r="H271">
            <v>0.36237017806367861</v>
          </cell>
          <cell r="I271">
            <v>0.3719246621502203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1.2444023103702073E-3</v>
          </cell>
          <cell r="G272">
            <v>2.4889103759460273E-3</v>
          </cell>
          <cell r="H272">
            <v>3.4015044033032611E-3</v>
          </cell>
          <cell r="I272">
            <v>0.10553105967548067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1.3826692337446736E-3</v>
          </cell>
          <cell r="G273">
            <v>2.7654559732733603E-3</v>
          </cell>
          <cell r="H273">
            <v>3.7794493370036271E-3</v>
          </cell>
          <cell r="I273">
            <v>0.11725673297275641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5.3982795905170902E-7</v>
          </cell>
          <cell r="F274">
            <v>1.17425062011344E-4</v>
          </cell>
          <cell r="G274">
            <v>8.4107351731990999E-5</v>
          </cell>
          <cell r="H274">
            <v>1.9322956560005901E-4</v>
          </cell>
          <cell r="I274">
            <v>7.5942607775688099E-3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5.3982795905170902E-7</v>
          </cell>
          <cell r="F275">
            <v>1.1789547507686642E-4</v>
          </cell>
          <cell r="G275">
            <v>2.0185377422784307E-4</v>
          </cell>
          <cell r="H275">
            <v>2.8529948914422028E-4</v>
          </cell>
          <cell r="I275">
            <v>7.7403903511627835E-3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5.9433907362212222E-4</v>
          </cell>
          <cell r="H276">
            <v>7.5860598004773684E-4</v>
          </cell>
          <cell r="I276">
            <v>1.8636198179269319E-4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1.9280940106941168E-4</v>
          </cell>
          <cell r="H277">
            <v>7.5508924770768587E-4</v>
          </cell>
          <cell r="I277">
            <v>1.8613683000548296E-4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7.8714847469153434E-4</v>
          </cell>
          <cell r="H278">
            <v>1.5136952277554241E-3</v>
          </cell>
          <cell r="I278">
            <v>3.7249881179817618E-4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0.68564927003618015</v>
          </cell>
          <cell r="E279">
            <v>0.74268914488907767</v>
          </cell>
          <cell r="F279">
            <v>0.6463947641479445</v>
          </cell>
          <cell r="G279">
            <v>2.0897331541783992</v>
          </cell>
          <cell r="H279">
            <v>2.1852418891347929</v>
          </cell>
          <cell r="I279">
            <v>7.9348852471079451E-2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0.68564927003618015</v>
          </cell>
          <cell r="E280">
            <v>0.74268914488907767</v>
          </cell>
          <cell r="F280">
            <v>0.6463947641479445</v>
          </cell>
          <cell r="G280">
            <v>2.0897331541783992</v>
          </cell>
          <cell r="H280">
            <v>2.1852418891347929</v>
          </cell>
          <cell r="I280">
            <v>7.9348852471079451E-2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0.6925750202385661</v>
          </cell>
          <cell r="E281">
            <v>0.7501910554435125</v>
          </cell>
          <cell r="F281">
            <v>0.65292400418984353</v>
          </cell>
          <cell r="G281">
            <v>2.1108415698771696</v>
          </cell>
          <cell r="H281">
            <v>2.2073150395300916</v>
          </cell>
          <cell r="I281">
            <v>8.0150356031393338E-2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2.70813509608657E-2</v>
          </cell>
          <cell r="F282">
            <v>2.4363165444322502E-2</v>
          </cell>
          <cell r="G282">
            <v>0.123867239811875</v>
          </cell>
          <cell r="H282">
            <v>5.9009614399421602E-2</v>
          </cell>
          <cell r="I282">
            <v>2.24843208597261E-3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5.73887210003107E-2</v>
          </cell>
          <cell r="F283">
            <v>4.9948251326864895E-2</v>
          </cell>
          <cell r="G283">
            <v>0.16147481423875912</v>
          </cell>
          <cell r="H283">
            <v>0.16885504457010492</v>
          </cell>
          <cell r="I283">
            <v>6.4119882775928033E-3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2093.6570631332302</v>
          </cell>
          <cell r="H284">
            <v>2077.4128478484299</v>
          </cell>
          <cell r="I284">
            <v>2063.74855697873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2093.6570631332311</v>
          </cell>
          <cell r="H285">
            <v>2077.4128478484313</v>
          </cell>
          <cell r="I285">
            <v>2063.7485569787273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8.1139279077854246E-2</v>
          </cell>
          <cell r="F286">
            <v>8.1138730000485562E-2</v>
          </cell>
          <cell r="G286">
            <v>8.1138137865069571E-2</v>
          </cell>
          <cell r="H286">
            <v>8.1134725661462959E-2</v>
          </cell>
          <cell r="I286">
            <v>3.4553074336420624E-2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8.1139279077854246E-2</v>
          </cell>
          <cell r="F287">
            <v>8.1138730000485562E-2</v>
          </cell>
          <cell r="G287">
            <v>8.1138137865069571E-2</v>
          </cell>
          <cell r="H287">
            <v>8.1134725661462959E-2</v>
          </cell>
          <cell r="I287">
            <v>3.4553074336420624E-2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0.11269344316368635</v>
          </cell>
          <cell r="F288">
            <v>0.11269268055622991</v>
          </cell>
          <cell r="G288">
            <v>0.11269185814592987</v>
          </cell>
          <cell r="H288">
            <v>0.11268711897425425</v>
          </cell>
          <cell r="I288">
            <v>4.799038102280645E-2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6.4964350669119396E-3</v>
          </cell>
          <cell r="F289">
            <v>1.43234962780896E-6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6.4964350669119396E-3</v>
          </cell>
          <cell r="F290">
            <v>6.4976793659533225E-3</v>
          </cell>
          <cell r="G290">
            <v>6.4972435642269566E-3</v>
          </cell>
          <cell r="H290">
            <v>6.4651309661844722E-3</v>
          </cell>
          <cell r="I290">
            <v>2.7345857049614064E-3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2.68018504644659E-7</v>
          </cell>
          <cell r="F292"/>
          <cell r="G292">
            <v>1.4681910193927636E-3</v>
          </cell>
          <cell r="H292">
            <v>1.6828222906710457E-3</v>
          </cell>
          <cell r="I292">
            <v>1.6720147625253106E-3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1.4891440204775334E-4</v>
          </cell>
          <cell r="H293">
            <v>1.1067887534367553E-4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7.5813145030711638E-6</v>
          </cell>
          <cell r="F294">
            <v>2.7683713205659002E-3</v>
          </cell>
          <cell r="G294">
            <v>2.7510970193592292E-3</v>
          </cell>
          <cell r="H294">
            <v>3.7988549273626718E-3</v>
          </cell>
          <cell r="I294">
            <v>2.265030152767235E-3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1.1309378500522399E-4</v>
          </cell>
          <cell r="G295">
            <v>1.1948176109536073E-4</v>
          </cell>
          <cell r="H295">
            <v>1.2881928670428224E-4</v>
          </cell>
          <cell r="I295">
            <v>1.334233935537178E-4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2.6551176485959265E-2</v>
          </cell>
          <cell r="F296">
            <v>6.330524528261075E-2</v>
          </cell>
          <cell r="G296">
            <v>0.10546691524929656</v>
          </cell>
          <cell r="H296">
            <v>0.14963847465317381</v>
          </cell>
          <cell r="I296">
            <v>5.7321429325248155E-2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5.2084346200678203E-5</v>
          </cell>
          <cell r="F297">
            <v>7.2393570517062685E-4</v>
          </cell>
          <cell r="G297">
            <v>3.1810215095304397E-4</v>
          </cell>
          <cell r="H297">
            <v>5.2726544058700597E-4</v>
          </cell>
          <cell r="I297">
            <v>6.7583702368657016E-4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4.4198349612297838E-4</v>
          </cell>
          <cell r="F298">
            <v>1.8266556945507309E-3</v>
          </cell>
          <cell r="G298">
            <v>2.7120323819223402E-3</v>
          </cell>
          <cell r="H298">
            <v>3.4990960210399052E-3</v>
          </cell>
          <cell r="I298">
            <v>0.10387572888210458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5.3763138668447848E-2</v>
          </cell>
          <cell r="F299">
            <v>6.8949092466689524E-2</v>
          </cell>
          <cell r="G299">
            <v>0.11116275735984846</v>
          </cell>
          <cell r="H299">
            <v>0.24760442996795196</v>
          </cell>
          <cell r="I299">
            <v>0.44890672914392943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6.8440954944515325E-2</v>
          </cell>
          <cell r="F300">
            <v>6.6909694534048353E-2</v>
          </cell>
          <cell r="G300">
            <v>2.9348845801169436E-3</v>
          </cell>
          <cell r="H300">
            <v>1.3823771910079293E-3</v>
          </cell>
          <cell r="I300">
            <v>1.6281663691162065E-3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0.24193361383267897</v>
          </cell>
          <cell r="F301">
            <v>0.77390213410623676</v>
          </cell>
          <cell r="G301">
            <v>1.6032289699882898</v>
          </cell>
          <cell r="H301">
            <v>2.9338583928075996</v>
          </cell>
          <cell r="I301">
            <v>4.3623103768178799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1.2243758251101857E-2</v>
          </cell>
          <cell r="F302">
            <v>1.2814411669614301E-2</v>
          </cell>
          <cell r="G302">
            <v>1.2837937561528734E-2</v>
          </cell>
          <cell r="H302">
            <v>1.2987071957274174E-2</v>
          </cell>
          <cell r="I302">
            <v>1.2828402018833814E-2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1.5607251663980052E-3</v>
          </cell>
          <cell r="F303">
            <v>2.6126835092817081E-3</v>
          </cell>
          <cell r="G303">
            <v>2.6974128500613635E-3</v>
          </cell>
          <cell r="H303">
            <v>2.5192017327605462E-3</v>
          </cell>
          <cell r="I303">
            <v>2.2425367162416739E-3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1.8804120526149805E-4</v>
          </cell>
          <cell r="H304">
            <v>2.8219411593362171E-5</v>
          </cell>
          <cell r="I304">
            <v>2.3302714108158971E-4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44.576906441378256</v>
          </cell>
          <cell r="E305">
            <v>44.827339038442993</v>
          </cell>
          <cell r="F305">
            <v>44.633491566402213</v>
          </cell>
          <cell r="G305">
            <v>44.838273325036212</v>
          </cell>
          <cell r="H305">
            <v>45.051867267539734</v>
          </cell>
          <cell r="I305">
            <v>44.932088897993729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44.576906441378256</v>
          </cell>
          <cell r="E306">
            <v>44.827339038442993</v>
          </cell>
          <cell r="F306">
            <v>44.633491566402213</v>
          </cell>
          <cell r="G306">
            <v>44.838273325036212</v>
          </cell>
          <cell r="H306">
            <v>45.051867267539734</v>
          </cell>
          <cell r="I306">
            <v>44.932088897993729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0.19321160653991101</v>
          </cell>
          <cell r="E307">
            <v>2.2341693541435502E-6</v>
          </cell>
          <cell r="F307">
            <v>1.9312990079355499E-6</v>
          </cell>
          <cell r="G307">
            <v>1.70115769982008E-6</v>
          </cell>
          <cell r="H307">
            <v>7.8683509223846804E-3</v>
          </cell>
          <cell r="I307">
            <v>4.3111696019696701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4.7117482906703811</v>
          </cell>
          <cell r="E308">
            <v>4.7382241542421486</v>
          </cell>
          <cell r="F308">
            <v>4.754091296757939</v>
          </cell>
          <cell r="G308">
            <v>4.7540871842322217</v>
          </cell>
          <cell r="H308">
            <v>4.7619521375319831</v>
          </cell>
          <cell r="I308">
            <v>4.7492911500252193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1.5197374080133936</v>
          </cell>
          <cell r="F309">
            <v>1.5195685095310578</v>
          </cell>
          <cell r="G309">
            <v>2.6177900385124668</v>
          </cell>
          <cell r="H309">
            <v>2.6177905257159297</v>
          </cell>
          <cell r="I309">
            <v>2.6177911631434529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1.5197374080133936</v>
          </cell>
          <cell r="F310">
            <v>1.5195685095310578</v>
          </cell>
          <cell r="G310">
            <v>2.6177900385124668</v>
          </cell>
          <cell r="H310">
            <v>2.6177905257159297</v>
          </cell>
          <cell r="I310">
            <v>2.6177911631434529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4.0976238039265503E-6</v>
          </cell>
          <cell r="G311">
            <v>8.4851919439568296E-2</v>
          </cell>
          <cell r="H311">
            <v>3.3859361097120702E-6</v>
          </cell>
          <cell r="I311">
            <v>4.9540438778873902E-2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0.11743536849466647</v>
          </cell>
          <cell r="G312">
            <v>0.20228720935523303</v>
          </cell>
          <cell r="H312">
            <v>0.20230830922964096</v>
          </cell>
          <cell r="I312">
            <v>0.20230361469069849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/>
          <cell r="E313">
            <v>1.7804661776179609E-7</v>
          </cell>
          <cell r="F313">
            <v>0.43703630944415456</v>
          </cell>
          <cell r="G313">
            <v>0.41981442801098873</v>
          </cell>
          <cell r="H313">
            <v>0.68022881780732991</v>
          </cell>
          <cell r="I313">
            <v>0.68766068749907672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0.43705949617721462</v>
          </cell>
          <cell r="G314">
            <v>0.419840742826594</v>
          </cell>
          <cell r="H314">
            <v>0.68027045183341117</v>
          </cell>
          <cell r="I314">
            <v>0.68770010114647229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7.9096661186861695E-3</v>
          </cell>
          <cell r="E315">
            <v>5.9978421280967198E-2</v>
          </cell>
          <cell r="F315">
            <v>1.74191787916066E-7</v>
          </cell>
          <cell r="G315">
            <v>2.2321640012267999E-7</v>
          </cell>
          <cell r="H315">
            <v>8.4184459399094302E-2</v>
          </cell>
          <cell r="I315">
            <v>3.4922649325736597E-2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7.9107286716497659E-3</v>
          </cell>
          <cell r="E316">
            <v>6.7889149952616995E-2</v>
          </cell>
          <cell r="F316">
            <v>6.7889324144404906E-2</v>
          </cell>
          <cell r="G316">
            <v>6.7889547360805005E-2</v>
          </cell>
          <cell r="H316">
            <v>0.104696358521012</v>
          </cell>
          <cell r="I316">
            <v>0.10469447978063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2.3670284473670096</v>
          </cell>
          <cell r="F317">
            <v>2.3667923527015522</v>
          </cell>
          <cell r="G317">
            <v>4.0772661801339183</v>
          </cell>
          <cell r="H317">
            <v>4.0772666819186636</v>
          </cell>
          <cell r="I317">
            <v>4.0772672708368818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2.3670284473670096</v>
          </cell>
          <cell r="F318">
            <v>2.3667923527015522</v>
          </cell>
          <cell r="G318">
            <v>4.0772661801339183</v>
          </cell>
          <cell r="H318">
            <v>4.0772666819186636</v>
          </cell>
          <cell r="I318">
            <v>4.0772672708368818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2.5579746626884401E-6</v>
          </cell>
          <cell r="G319">
            <v>0.13215770184416301</v>
          </cell>
          <cell r="H319">
            <v>4.4907974429168701E-6</v>
          </cell>
          <cell r="I319">
            <v>7.7162023411477001E-2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0.18290438245272025</v>
          </cell>
          <cell r="G320">
            <v>0.31506200823972791</v>
          </cell>
          <cell r="H320">
            <v>0.31509282992889809</v>
          </cell>
          <cell r="I320">
            <v>0.31508807857851978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1.9019923253821638</v>
          </cell>
          <cell r="F321">
            <v>1.9017546725657077</v>
          </cell>
          <cell r="G321">
            <v>1.9022055392459924</v>
          </cell>
          <cell r="H321">
            <v>3.2762306736415008</v>
          </cell>
          <cell r="I321">
            <v>3.2762325610383418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1.9019923253821638</v>
          </cell>
          <cell r="F322">
            <v>1.9017546725657077</v>
          </cell>
          <cell r="G322">
            <v>1.9022055392459924</v>
          </cell>
          <cell r="H322">
            <v>3.2762306736415008</v>
          </cell>
          <cell r="I322">
            <v>3.2762325610383418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7.0063778815305099E-7</v>
          </cell>
          <cell r="G323">
            <v>2.1323348645317402E-5</v>
          </cell>
          <cell r="H323">
            <v>0.106190220502244</v>
          </cell>
          <cell r="I323">
            <v>6.2006115423928601E-2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0.1469689790601835</v>
          </cell>
          <cell r="G324">
            <v>0.1469902511705877</v>
          </cell>
          <cell r="H324">
            <v>0.25318207528035869</v>
          </cell>
          <cell r="I324">
            <v>0.25318217025864481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0.52285636848725459</v>
          </cell>
          <cell r="F325">
            <v>0.52273490570880854</v>
          </cell>
          <cell r="G325">
            <v>0.52281984541402737</v>
          </cell>
          <cell r="H325">
            <v>3.4637555646415255</v>
          </cell>
          <cell r="I325">
            <v>3.6025627933859075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0.52285636848725459</v>
          </cell>
          <cell r="F326">
            <v>0.52273490570880854</v>
          </cell>
          <cell r="G326">
            <v>0.52281984541402737</v>
          </cell>
          <cell r="H326">
            <v>3.4637555646415255</v>
          </cell>
          <cell r="I326">
            <v>3.6025627933859075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3.7215800964661198E-7</v>
          </cell>
          <cell r="G327">
            <v>8.8512156051827995E-7</v>
          </cell>
          <cell r="H327">
            <v>0.22725801477083099</v>
          </cell>
          <cell r="I327">
            <v>2.77814540284337E-2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4.0402135043236219E-2</v>
          </cell>
          <cell r="G328">
            <v>4.040297626487583E-2</v>
          </cell>
          <cell r="H328">
            <v>0.26766277061241089</v>
          </cell>
          <cell r="I328">
            <v>0.27839859992990584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1127.96308814593</v>
          </cell>
          <cell r="E329">
            <v>1123.8290562566301</v>
          </cell>
          <cell r="F329">
            <v>1125.85734421799</v>
          </cell>
          <cell r="G329">
            <v>1115.5799840140501</v>
          </cell>
          <cell r="H329">
            <v>961.07878760301605</v>
          </cell>
          <cell r="I329">
            <v>589.40342060210901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18.999378257777245</v>
          </cell>
          <cell r="E330">
            <v>18.92974474191136</v>
          </cell>
          <cell r="F330">
            <v>18.963909166792348</v>
          </cell>
          <cell r="G330">
            <v>18.790797603073457</v>
          </cell>
          <cell r="H330">
            <v>16.188383833738733</v>
          </cell>
          <cell r="I330">
            <v>9.9278944959575028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19.999345534502353</v>
          </cell>
          <cell r="E331">
            <v>19.926047096748796</v>
          </cell>
          <cell r="F331">
            <v>19.962009649255112</v>
          </cell>
          <cell r="G331">
            <v>19.779786950603654</v>
          </cell>
          <cell r="H331">
            <v>17.040404035514459</v>
          </cell>
          <cell r="I331">
            <v>10.450415258902627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1.0916452918879399E-6</v>
          </cell>
          <cell r="F332">
            <v>1.1228810588045599E-6</v>
          </cell>
          <cell r="G332">
            <v>7.6010950467231397E-7</v>
          </cell>
          <cell r="H332">
            <v>0.24900471983952299</v>
          </cell>
          <cell r="I332">
            <v>0.14846132699147099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1.3468355832614638</v>
          </cell>
          <cell r="F333">
            <v>1.346833082005485</v>
          </cell>
          <cell r="G333">
            <v>1.3468307721416966</v>
          </cell>
          <cell r="H333">
            <v>1.1489249036341367</v>
          </cell>
          <cell r="I333">
            <v>0.70983301181585767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0.65258455564428119</v>
          </cell>
          <cell r="F334">
            <v>0.65244452007753728</v>
          </cell>
          <cell r="G334">
            <v>0.65253820974054078</v>
          </cell>
          <cell r="H334">
            <v>1.5298633584525052</v>
          </cell>
          <cell r="I334">
            <v>3.9968016877670083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0.65258455564428119</v>
          </cell>
          <cell r="F335">
            <v>0.65244452007753728</v>
          </cell>
          <cell r="G335">
            <v>0.65253820974054078</v>
          </cell>
          <cell r="H335">
            <v>1.5298633584525052</v>
          </cell>
          <cell r="I335">
            <v>3.9968016877670083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2.7398266835867198E-7</v>
          </cell>
          <cell r="G336">
            <v>4.7583845497616498E-7</v>
          </cell>
          <cell r="H336">
            <v>6.7796562202629404E-2</v>
          </cell>
          <cell r="I336">
            <v>0.211914697695469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5.0426207129859367E-2</v>
          </cell>
          <cell r="G337">
            <v>5.0426640039627199E-2</v>
          </cell>
          <cell r="H337">
            <v>0.11822396246660434</v>
          </cell>
          <cell r="I337">
            <v>0.30886387721063069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1.5021804921974233</v>
          </cell>
          <cell r="G338">
            <v>1.2642159107382012</v>
          </cell>
          <cell r="H338">
            <v>1.3496794923610169</v>
          </cell>
          <cell r="I338">
            <v>3.1322937879842194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4.9945040089907294E-8</v>
          </cell>
          <cell r="E339">
            <v>5.0022270896461902E-8</v>
          </cell>
          <cell r="F339">
            <v>1.5022482850176693</v>
          </cell>
          <cell r="G339">
            <v>1.2642764508708204</v>
          </cell>
          <cell r="H339">
            <v>1.349742763733164</v>
          </cell>
          <cell r="I339">
            <v>3.1324161501653669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4.9352842237974197E-3</v>
          </cell>
          <cell r="E340">
            <v>0.14157167791050601</v>
          </cell>
          <cell r="F340">
            <v>2.8013801834362898E-5</v>
          </cell>
          <cell r="G340">
            <v>2.90197726313199E-5</v>
          </cell>
          <cell r="H340">
            <v>9.0637848624267797E-2</v>
          </cell>
          <cell r="I340">
            <v>0.22422631315069799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4.9352842237974197E-3</v>
          </cell>
          <cell r="E341">
            <v>0.14650004323237464</v>
          </cell>
          <cell r="F341">
            <v>0.14650235369947726</v>
          </cell>
          <cell r="G341">
            <v>0.14650251950089907</v>
          </cell>
          <cell r="H341">
            <v>0.16335051705702647</v>
          </cell>
          <cell r="I341">
            <v>0.32073201095897069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0.35862638375567152</v>
          </cell>
          <cell r="I342">
            <v>3.857476554591015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0.35862638375567152</v>
          </cell>
          <cell r="I343">
            <v>3.857476554591015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2.76606856187986E-2</v>
          </cell>
          <cell r="I344">
            <v>0.27037765496948901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2.771641049823911E-2</v>
          </cell>
          <cell r="I345">
            <v>0.29809402862162043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4.97728747421887E-7</v>
          </cell>
          <cell r="F347">
            <v>9.1861919341608574E-4</v>
          </cell>
          <cell r="G347">
            <v>2.7844621878822805E-4</v>
          </cell>
          <cell r="H347">
            <v>1.8538136746384877E-5</v>
          </cell>
          <cell r="I347">
            <v>3.2736123394036483E-4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0.34652631050103427</v>
          </cell>
          <cell r="F348">
            <v>0.37748159847205615</v>
          </cell>
          <cell r="G348">
            <v>0.43750989955529246</v>
          </cell>
          <cell r="H348">
            <v>0.99006467675426968</v>
          </cell>
          <cell r="I348">
            <v>1.3282719277314443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1.2601612238695916E-4</v>
          </cell>
          <cell r="G349">
            <v>1.3244565953571553E-4</v>
          </cell>
          <cell r="H349">
            <v>1.7215194419682503E-4</v>
          </cell>
          <cell r="I349">
            <v>1.8007325212580103E-4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0.15433512487954484</v>
          </cell>
          <cell r="F350">
            <v>0.14185452125176595</v>
          </cell>
          <cell r="G350">
            <v>2.5573512492571815E-3</v>
          </cell>
          <cell r="H350">
            <v>2.0174038421604461E-3</v>
          </cell>
          <cell r="I350">
            <v>3.0470647337021441E-3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8.1092070181992978E-2</v>
          </cell>
          <cell r="F351">
            <v>8.0473932045669203E-2</v>
          </cell>
          <cell r="G351">
            <v>8.0241563558443252E-2</v>
          </cell>
          <cell r="H351">
            <v>8.0928148007411882E-2</v>
          </cell>
          <cell r="I351">
            <v>3.5734775277379456E-2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0.52847830913337157</v>
          </cell>
          <cell r="F352">
            <v>2.0910434727283391</v>
          </cell>
          <cell r="G352">
            <v>4.3417144453178533</v>
          </cell>
          <cell r="H352">
            <v>6.8214860545042955</v>
          </cell>
          <cell r="I352">
            <v>9.0601070254877705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3.6630548587627568E-5</v>
          </cell>
          <cell r="F353">
            <v>6.0969647289829435E-5</v>
          </cell>
          <cell r="G353">
            <v>2.6073004541493899E-4</v>
          </cell>
          <cell r="H353">
            <v>8.6224439269614879E-4</v>
          </cell>
          <cell r="I353">
            <v>1.1776256727824949E-3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7.3491988346808076E-2</v>
          </cell>
          <cell r="F354">
            <v>7.5887209517650045E-2</v>
          </cell>
          <cell r="G354">
            <v>0.20484421160297597</v>
          </cell>
          <cell r="H354">
            <v>0.41903368569607069</v>
          </cell>
          <cell r="I354">
            <v>0.61446427995757447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2.5496084084178521E-3</v>
          </cell>
          <cell r="F355">
            <v>8.7564090203483096E-3</v>
          </cell>
          <cell r="G355">
            <v>8.3943282704667405E-3</v>
          </cell>
          <cell r="H355">
            <v>0.45040909458019768</v>
          </cell>
          <cell r="I355">
            <v>0.36183066809014175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2.1540841388544861E-2</v>
          </cell>
          <cell r="F356">
            <v>2.1502408670793487E-2</v>
          </cell>
          <cell r="G356">
            <v>2.1480220702766669E-2</v>
          </cell>
          <cell r="H356">
            <v>0.12136600450966584</v>
          </cell>
          <cell r="I356">
            <v>0.15541383565283412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2.2014472874007786E-3</v>
          </cell>
          <cell r="H357">
            <v>3.6369387401865086E-3</v>
          </cell>
          <cell r="I357">
            <v>3.3137125577646608E-3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1.2413778523339447E-5</v>
          </cell>
          <cell r="F358">
            <v>4.4089976389280984E-3</v>
          </cell>
          <cell r="G358">
            <v>4.327993122741047E-3</v>
          </cell>
          <cell r="H358">
            <v>6.9347585029790049E-3</v>
          </cell>
          <cell r="I358">
            <v>4.344009437060095E-3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1.4293869328856679E-6</v>
          </cell>
          <cell r="F359"/>
          <cell r="G359">
            <v>2.9783802265470236E-4</v>
          </cell>
          <cell r="H359">
            <v>2.2104344817543378E-5</v>
          </cell>
          <cell r="I359">
            <v>2.7222164222685753E-4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1.2745092261384712E-2</v>
          </cell>
          <cell r="F360">
            <v>1.2934856498845173E-2</v>
          </cell>
          <cell r="G360">
            <v>1.2953847444539502E-2</v>
          </cell>
          <cell r="H360">
            <v>1.4746689784603128E-2</v>
          </cell>
          <cell r="I360">
            <v>1.5259209808148877E-2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1.2745092261384627E-2</v>
          </cell>
          <cell r="F361">
            <v>1.2934856498845173E-2</v>
          </cell>
          <cell r="G361">
            <v>1.2953847444539519E-2</v>
          </cell>
          <cell r="H361">
            <v>1.4746689784603129E-2</v>
          </cell>
          <cell r="I361">
            <v>1.5259209808148893E-2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4.8748859903371402E-4</v>
          </cell>
          <cell r="F362">
            <v>5.1231183217841501E-6</v>
          </cell>
          <cell r="G362">
            <v>2.6861482812242199E-6</v>
          </cell>
          <cell r="H362">
            <v>2.36835084872108E-4</v>
          </cell>
          <cell r="I362">
            <v>2.7185315405422599E-4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4.8748859903371402E-4</v>
          </cell>
          <cell r="F363">
            <v>4.9245492132263258E-4</v>
          </cell>
          <cell r="G363">
            <v>4.947240113272977E-4</v>
          </cell>
          <cell r="H363">
            <v>5.5769377928214484E-4</v>
          </cell>
          <cell r="I363">
            <v>5.5850555145959603E-4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2.3243803651940307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2.3243803651940307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0.17961607337032701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0.17961607337032701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9.6580198108635874E-5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9.6580198108635874E-5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7.3980040961489497E-6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7.3980040961489497E-6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49.629895936928683</v>
          </cell>
          <cell r="F372">
            <v>50.570169664463698</v>
          </cell>
          <cell r="G372">
            <v>52.122829279106512</v>
          </cell>
          <cell r="H372">
            <v>54.5639963948827</v>
          </cell>
          <cell r="I372">
            <v>56.327204932987108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49.629895936928683</v>
          </cell>
          <cell r="F373">
            <v>50.570169664463698</v>
          </cell>
          <cell r="G373">
            <v>52.122829279106512</v>
          </cell>
          <cell r="H373">
            <v>54.5639963948827</v>
          </cell>
          <cell r="I373">
            <v>56.327204932987108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8.3498667059366899E-2</v>
          </cell>
          <cell r="E374">
            <v>8.5189892263823105E-2</v>
          </cell>
          <cell r="F374">
            <v>5.1135614291947101E-2</v>
          </cell>
          <cell r="G374">
            <v>8.4438876532749702E-2</v>
          </cell>
          <cell r="H374">
            <v>5.39823254402165E-2</v>
          </cell>
          <cell r="I374">
            <v>2.6065915258003298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2.6138258990920771</v>
          </cell>
          <cell r="E375">
            <v>2.6990154845627714</v>
          </cell>
          <cell r="F375">
            <v>2.7501503040717949</v>
          </cell>
          <cell r="G375">
            <v>2.834587842370869</v>
          </cell>
          <cell r="H375">
            <v>2.9673456782810681</v>
          </cell>
          <cell r="I375">
            <v>3.0632336482491329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0.3465811620178158</v>
          </cell>
          <cell r="F376">
            <v>0.37871951277696253</v>
          </cell>
          <cell r="G376">
            <v>0.43904023684913568</v>
          </cell>
          <cell r="H376">
            <v>0.99152444172884913</v>
          </cell>
          <cell r="I376">
            <v>1.3325395577994177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0.3465811620178158</v>
          </cell>
          <cell r="F377">
            <v>0.37871951277696253</v>
          </cell>
          <cell r="G377">
            <v>0.43904023684913568</v>
          </cell>
          <cell r="H377">
            <v>0.99152444172884913</v>
          </cell>
          <cell r="I377">
            <v>1.3325395577994177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0.35008198183617795</v>
          </cell>
          <cell r="F378">
            <v>0.38254496240097208</v>
          </cell>
          <cell r="G378">
            <v>0.44347498671629848</v>
          </cell>
          <cell r="H378">
            <v>1.0015398401301512</v>
          </cell>
          <cell r="I378">
            <v>1.3459995533327447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2.76747435181392E-2</v>
          </cell>
          <cell r="F379">
            <v>2.0609319588715102E-3</v>
          </cell>
          <cell r="G379">
            <v>4.4264660226673103E-3</v>
          </cell>
          <cell r="H379">
            <v>3.9099689229071102E-2</v>
          </cell>
          <cell r="I379">
            <v>2.69398131219209E-2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2.76747435181392E-2</v>
          </cell>
          <cell r="F380">
            <v>2.9735675477010701E-2</v>
          </cell>
          <cell r="G380">
            <v>3.4162141499678E-2</v>
          </cell>
          <cell r="H380">
            <v>7.9374820128171403E-2</v>
          </cell>
          <cell r="I380">
            <v>0.10631463325009199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2.5718214046150342E-5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2.5718214046150342E-5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1.9177009173695801E-6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1.9177009173695801E-6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2.3674009363957778</v>
          </cell>
          <cell r="E385">
            <v>2.3075020695726618</v>
          </cell>
          <cell r="F385">
            <v>4.9144549019149043E-3</v>
          </cell>
          <cell r="G385">
            <v>3.1544835221722941E-4</v>
          </cell>
          <cell r="H385">
            <v>5.2309869453934796E-4</v>
          </cell>
          <cell r="I385">
            <v>1.4412344715138963E-4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330.01213053216298</v>
          </cell>
          <cell r="E386">
            <v>321.17934211619502</v>
          </cell>
          <cell r="F386">
            <v>0.68250182682773297</v>
          </cell>
          <cell r="G386">
            <v>4.3644869030652497E-2</v>
          </cell>
          <cell r="H386">
            <v>7.1838887383403799E-2</v>
          </cell>
          <cell r="I386">
            <v>1.9647416986667401E-2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3.5600014081139504</v>
          </cell>
          <cell r="E387">
            <v>3.4647178221811759</v>
          </cell>
          <cell r="F387">
            <v>7.3624792538051018E-3</v>
          </cell>
          <cell r="G387">
            <v>4.7081843614511847E-4</v>
          </cell>
          <cell r="H387">
            <v>7.7496102894718179E-4</v>
          </cell>
          <cell r="I387">
            <v>2.1194624581086715E-4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7.2610065290155904E-6</v>
          </cell>
          <cell r="F388">
            <v>6.9087861500591803E-6</v>
          </cell>
          <cell r="G388">
            <v>4.9972902008496499E-6</v>
          </cell>
          <cell r="H388">
            <v>4.2938201490482903E-5</v>
          </cell>
          <cell r="I388">
            <v>1.9938714397693201E-6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0.17384266614374011</v>
          </cell>
          <cell r="F389">
            <v>4.6775573044410823E-4</v>
          </cell>
          <cell r="G389">
            <v>2.9808005624909484E-5</v>
          </cell>
          <cell r="H389">
            <v>4.9132432187673578E-5</v>
          </cell>
          <cell r="I389">
            <v>1.3569086095717E-5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2.3689253153188834E-2</v>
          </cell>
          <cell r="E390">
            <v>9.1256722794298816E-3</v>
          </cell>
          <cell r="F390">
            <v>0.16891640713026368</v>
          </cell>
          <cell r="G390">
            <v>0.16884990709539233</v>
          </cell>
          <cell r="H390">
            <v>0.97954779002795633</v>
          </cell>
          <cell r="I390">
            <v>1.1070997759782593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6.2065544464754225</v>
          </cell>
          <cell r="E392">
            <v>5.2403919812286359</v>
          </cell>
          <cell r="F392">
            <v>6.1692981721510378</v>
          </cell>
          <cell r="G392">
            <v>4.5863046096782432</v>
          </cell>
          <cell r="H392">
            <v>3.9062237565278188</v>
          </cell>
          <cell r="I392">
            <v>2.1224832173717734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6.8200698724529989</v>
          </cell>
          <cell r="E393">
            <v>5.948848887591117</v>
          </cell>
          <cell r="F393">
            <v>0.1348673539748684</v>
          </cell>
          <cell r="G393">
            <v>0.12164505312577846</v>
          </cell>
          <cell r="H393">
            <v>9.7755197335594332E-2</v>
          </cell>
          <cell r="I393">
            <v>7.4050909109776089E-2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0.55556668216044669</v>
          </cell>
          <cell r="E394">
            <v>0.58694553287448903</v>
          </cell>
          <cell r="F394">
            <v>0.34113108692793614</v>
          </cell>
          <cell r="G394">
            <v>0.31486956130982219</v>
          </cell>
          <cell r="H394">
            <v>0.25754164725553602</v>
          </cell>
          <cell r="I394">
            <v>0.13487001042393887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4.0847648885798199E-2</v>
          </cell>
          <cell r="E395">
            <v>1.2757348183743135E-2</v>
          </cell>
          <cell r="F395">
            <v>0.13095505366929866</v>
          </cell>
          <cell r="G395">
            <v>0.12211912649503033</v>
          </cell>
          <cell r="H395">
            <v>0.10023591648965285</v>
          </cell>
          <cell r="I395">
            <v>7.4911757863121139E-2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5.1046026521886126E-2</v>
          </cell>
          <cell r="E396">
            <v>2.8410818966792827E-2</v>
          </cell>
          <cell r="F396">
            <v>7.7358356286102992E-2</v>
          </cell>
          <cell r="G396">
            <v>7.4171332501410336E-2</v>
          </cell>
          <cell r="H396">
            <v>5.5802174947298472E-2</v>
          </cell>
          <cell r="I396">
            <v>4.1333203570759008E-2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0.26928857071186252</v>
          </cell>
          <cell r="E397">
            <v>0.21997885267287731</v>
          </cell>
          <cell r="F397">
            <v>0.21170012313176523</v>
          </cell>
          <cell r="G397">
            <v>0.20380978266343006</v>
          </cell>
          <cell r="H397">
            <v>0.18848885356332951</v>
          </cell>
          <cell r="I397">
            <v>0.17860305181610214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1.2783359291218455</v>
          </cell>
          <cell r="E398">
            <v>1.430669254923951</v>
          </cell>
          <cell r="F398">
            <v>1.3388281931160992</v>
          </cell>
          <cell r="G398">
            <v>1.3975337470329787</v>
          </cell>
          <cell r="H398">
            <v>1.4629836437400281</v>
          </cell>
          <cell r="I398">
            <v>1.4131433762387244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6.4613786807585782</v>
          </cell>
          <cell r="E399">
            <v>6.9116212852857704</v>
          </cell>
          <cell r="F399">
            <v>6.5378947206092048</v>
          </cell>
          <cell r="G399">
            <v>3.4599861876874196</v>
          </cell>
          <cell r="H399">
            <v>1.1606128904539066</v>
          </cell>
          <cell r="I399">
            <v>0.36943730774441713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1.6624266788159843</v>
          </cell>
          <cell r="E400">
            <v>1.9743592985728475</v>
          </cell>
          <cell r="F400">
            <v>1.7892915357056332</v>
          </cell>
          <cell r="G400">
            <v>1.7906862457132151</v>
          </cell>
          <cell r="H400">
            <v>2.9006319980439343</v>
          </cell>
          <cell r="I400">
            <v>2.9218156135650886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3.1168296926726651</v>
          </cell>
          <cell r="E401">
            <v>3.583933875691395</v>
          </cell>
          <cell r="F401">
            <v>8.8565197635583104</v>
          </cell>
          <cell r="G401">
            <v>13.606797184888057</v>
          </cell>
          <cell r="H401">
            <v>16.188966028870848</v>
          </cell>
          <cell r="I401">
            <v>18.706610754274553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1.5779828903153277E-3</v>
          </cell>
          <cell r="G402">
            <v>1.8261439152299605E-3</v>
          </cell>
          <cell r="H402">
            <v>3.9708319896522301E-3</v>
          </cell>
          <cell r="I402">
            <v>1.5052294143344735E-3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5.2321125816451798E-2</v>
          </cell>
          <cell r="G403">
            <v>6.02307115900408E-2</v>
          </cell>
          <cell r="H403">
            <v>0.124006048846282</v>
          </cell>
          <cell r="I403">
            <v>4.5349860560077102E-2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9.2767953575269117E-4</v>
          </cell>
          <cell r="G404">
            <v>1.067920418263135E-3</v>
          </cell>
          <cell r="H404">
            <v>2.198688809331246E-3</v>
          </cell>
          <cell r="I404">
            <v>8.0407554184533869E-4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2.0227471049939198E-6</v>
          </cell>
          <cell r="F405">
            <v>1.37760118584883E-4</v>
          </cell>
          <cell r="G405">
            <v>1.1860854463167301E-6</v>
          </cell>
          <cell r="H405">
            <v>5.2293912001572402E-5</v>
          </cell>
          <cell r="I405">
            <v>8.3571294478050205E-7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2.0227948344261381E-6</v>
          </cell>
          <cell r="F406">
            <v>1.3973517858779141E-4</v>
          </cell>
          <cell r="G406">
            <v>1.4078434168328477E-4</v>
          </cell>
          <cell r="H406">
            <v>2.8714774893913241E-4</v>
          </cell>
          <cell r="I406">
            <v>1.2744534516103307E-4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4.0289776661563154E-3</v>
          </cell>
          <cell r="G407">
            <v>1.0196125410751162E-3</v>
          </cell>
          <cell r="H407">
            <v>0.93795526007849528</v>
          </cell>
          <cell r="I407">
            <v>2.3028165937620253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5.2411981207765024E-3</v>
          </cell>
          <cell r="G408">
            <v>1.3067048619663177E-3</v>
          </cell>
          <cell r="H408">
            <v>1.103521204345556</v>
          </cell>
          <cell r="I408">
            <v>2.5587285498986709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7.5183251134756804E-3</v>
          </cell>
          <cell r="E409">
            <v>9.3822347833595998E-2</v>
          </cell>
          <cell r="F409">
            <v>4.7705208720729602E-5</v>
          </cell>
          <cell r="G409">
            <v>4.7463288266686301E-5</v>
          </cell>
          <cell r="H409">
            <v>5.8189166630947302E-2</v>
          </cell>
          <cell r="I409">
            <v>9.5738789801936897E-2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7.5183251134756804E-3</v>
          </cell>
          <cell r="E410">
            <v>0.10132158068862004</v>
          </cell>
          <cell r="F410">
            <v>0.10132138779046079</v>
          </cell>
          <cell r="G410">
            <v>0.10132128951425021</v>
          </cell>
          <cell r="H410">
            <v>0.11008295371940145</v>
          </cell>
          <cell r="I410">
            <v>0.15987151611718567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1928.71037772815</v>
          </cell>
          <cell r="E411">
            <v>1522.03000603737</v>
          </cell>
          <cell r="F411">
            <v>1532.97833877571</v>
          </cell>
          <cell r="G411">
            <v>1532.96721096837</v>
          </cell>
          <cell r="H411">
            <v>1078.3143054336999</v>
          </cell>
          <cell r="I411">
            <v>4.1780588394355299E-2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23.443731977134394</v>
          </cell>
          <cell r="E412">
            <v>18.500477798396442</v>
          </cell>
          <cell r="F412">
            <v>18.633556243598992</v>
          </cell>
          <cell r="G412">
            <v>18.633420983615938</v>
          </cell>
          <cell r="H412">
            <v>13.107054255328229</v>
          </cell>
          <cell r="I412">
            <v>5.078486264578463E-4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26.169747323312791</v>
          </cell>
          <cell r="E413">
            <v>20.651696147047165</v>
          </cell>
          <cell r="F413">
            <v>20.800248830063996</v>
          </cell>
          <cell r="G413">
            <v>20.800097842175944</v>
          </cell>
          <cell r="H413">
            <v>14.631130331529191</v>
          </cell>
          <cell r="I413">
            <v>5.6690079232503778E-4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3.76403038043305E-7</v>
          </cell>
          <cell r="F414">
            <v>5.3427878671832802E-7</v>
          </cell>
          <cell r="G414">
            <v>4.8947324907789504E-7</v>
          </cell>
          <cell r="H414">
            <v>0.21588148565045701</v>
          </cell>
          <cell r="I414">
            <v>1.17103877597389E-7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1.655860259203128</v>
          </cell>
          <cell r="F415">
            <v>1.6558522447235209</v>
          </cell>
          <cell r="G415">
            <v>1.655847305077621</v>
          </cell>
          <cell r="H415">
            <v>0.92720557565145101</v>
          </cell>
          <cell r="I415">
            <v>6.1702253053019795E-5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6.006042311052245E-4</v>
          </cell>
          <cell r="G416">
            <v>6.5406669019225808E-4</v>
          </cell>
          <cell r="H416">
            <v>3.2984075720017794E-3</v>
          </cell>
          <cell r="I416">
            <v>1.9126572426632598E-3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1.69370393171673E-2</v>
          </cell>
          <cell r="G417">
            <v>1.77352698686747E-2</v>
          </cell>
          <cell r="H417">
            <v>8.3797381558964101E-2</v>
          </cell>
          <cell r="I417">
            <v>4.6099943797524703E-2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6.006042311052245E-4</v>
          </cell>
          <cell r="G418">
            <v>6.5406669019225808E-4</v>
          </cell>
          <cell r="H418">
            <v>3.2984075720017794E-3</v>
          </cell>
          <cell r="I418">
            <v>1.9126572426632598E-3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3.003021155526123E-4</v>
          </cell>
          <cell r="G419">
            <v>3.1445513951550922E-4</v>
          </cell>
          <cell r="H419">
            <v>1.4857691765773789E-3</v>
          </cell>
          <cell r="I419">
            <v>8.1737489002703357E-4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1.08647291147713E-6</v>
          </cell>
          <cell r="F420">
            <v>6.8399436932960306E-5</v>
          </cell>
          <cell r="G420">
            <v>4.9340826910946296E-7</v>
          </cell>
          <cell r="H420">
            <v>1.68899146258765E-4</v>
          </cell>
          <cell r="I420">
            <v>3.2300444684365202E-7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1.08647291147713E-6</v>
          </cell>
          <cell r="F421">
            <v>6.9458256507456915E-5</v>
          </cell>
          <cell r="G421">
            <v>6.9831991388711321E-5</v>
          </cell>
          <cell r="H421">
            <v>2.7766409464223372E-4</v>
          </cell>
          <cell r="I421">
            <v>1.6362121140141517E-4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8.2887478634236693E-4</v>
          </cell>
          <cell r="H422">
            <v>1.7569450967251348E-3</v>
          </cell>
          <cell r="I422">
            <v>5.2154806538883642E-4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4.6320287976574502E-5</v>
          </cell>
          <cell r="H423">
            <v>3.2135315865321024E-5</v>
          </cell>
          <cell r="I423">
            <v>5.5023224791893939E-5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3.0788385083953106E-8</v>
          </cell>
          <cell r="H424">
            <v>1.9160699692985609E-6</v>
          </cell>
          <cell r="I424">
            <v>6.8799125926382945E-7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8.7666989642656411E-4</v>
          </cell>
          <cell r="H425">
            <v>1.7922904362839731E-3</v>
          </cell>
          <cell r="I425">
            <v>5.7854503357456638E-4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1.6386159286206514E-5</v>
          </cell>
          <cell r="G426">
            <v>1.6775676608575484E-5</v>
          </cell>
          <cell r="H426">
            <v>1.8218607837137821E-5</v>
          </cell>
          <cell r="I426">
            <v>1.8495028167833922E-5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1.6386159286206514E-5</v>
          </cell>
          <cell r="G427">
            <v>1.6775676608575484E-5</v>
          </cell>
          <cell r="H427">
            <v>1.8218607837137821E-5</v>
          </cell>
          <cell r="I427">
            <v>1.8495028167833922E-5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F428">
            <v>8.3698381929462596E-7</v>
          </cell>
          <cell r="G428">
            <v>2.4906435469400101E-8</v>
          </cell>
          <cell r="H428">
            <v>1.5036219703548799E-8</v>
          </cell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F429">
            <v>8.3698381929462596E-7</v>
          </cell>
          <cell r="G429">
            <v>8.6189025476402601E-7</v>
          </cell>
          <cell r="H429">
            <v>9.4329787711086598E-7</v>
          </cell>
          <cell r="I429">
            <v>9.4329787711086598E-7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8.5512428733342499E-2</v>
          </cell>
          <cell r="G430">
            <v>8.5513330853551298E-2</v>
          </cell>
          <cell r="H430">
            <v>8.5514238135235385E-2</v>
          </cell>
          <cell r="I430">
            <v>8.5514668676267822E-2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8.5512428733342499E-2</v>
          </cell>
          <cell r="G431">
            <v>8.5513330853551298E-2</v>
          </cell>
          <cell r="H431">
            <v>8.5514238135235385E-2</v>
          </cell>
          <cell r="I431">
            <v>8.5514668676267822E-2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3.4974137294598299E-6</v>
          </cell>
          <cell r="G432">
            <v>8.0738652230178994E-8</v>
          </cell>
          <cell r="H432">
            <v>3.8789627009289201E-3</v>
          </cell>
          <cell r="I432">
            <v>5.9919018364406702E-3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1.2418881190566972E-2</v>
          </cell>
          <cell r="G433">
            <v>1.2418961929219201E-2</v>
          </cell>
          <cell r="H433">
            <v>1.2419084443487299E-2</v>
          </cell>
          <cell r="I433">
            <v>1.2419135568007099E-2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1.7013929195778656E-3</v>
          </cell>
          <cell r="G434">
            <v>1.2456496243201719E-3</v>
          </cell>
          <cell r="H434">
            <v>1.0157275341685252E-2</v>
          </cell>
          <cell r="I434">
            <v>3.900876123193224E-3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4.8463919527369503E-2</v>
          </cell>
          <cell r="G435">
            <v>3.4438548437087102E-2</v>
          </cell>
          <cell r="H435">
            <v>0.26521774503289303</v>
          </cell>
          <cell r="I435">
            <v>9.6495356731621906E-2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1.7013929195778656E-3</v>
          </cell>
          <cell r="G436">
            <v>1.2456496243201719E-3</v>
          </cell>
          <cell r="H436">
            <v>1.0157275341685252E-2</v>
          </cell>
          <cell r="I436">
            <v>3.900876123193224E-3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8.5928935332215425E-4</v>
          </cell>
          <cell r="G437">
            <v>6.1061256094126052E-4</v>
          </cell>
          <cell r="H437">
            <v>4.7024422878172442E-3</v>
          </cell>
          <cell r="I437">
            <v>1.710910580347906E-3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9.6044799773632393E-7</v>
          </cell>
          <cell r="E438">
            <v>3.2203773253589397E-5</v>
          </cell>
          <cell r="F438">
            <v>1.0184803454205301E-4</v>
          </cell>
          <cell r="G438">
            <v>1.32358630755259E-6</v>
          </cell>
          <cell r="H438">
            <v>4.8777862756601203E-6</v>
          </cell>
          <cell r="I438">
            <v>4.83358730571017E-7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9.6044799773632393E-7</v>
          </cell>
          <cell r="E439">
            <v>3.3119750583517037E-5</v>
          </cell>
          <cell r="F439">
            <v>1.3480427583337226E-4</v>
          </cell>
          <cell r="G439">
            <v>1.3572798496002243E-4</v>
          </cell>
          <cell r="H439">
            <v>7.8544685901222407E-4</v>
          </cell>
          <cell r="I439">
            <v>3.2600924036080221E-4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2.6039894896075668E-5</v>
          </cell>
          <cell r="F440">
            <v>6.3514950531243946E-4</v>
          </cell>
          <cell r="G440">
            <v>2.3510765905421525E-4</v>
          </cell>
          <cell r="H440">
            <v>3.4766483628971931E-2</v>
          </cell>
          <cell r="I440">
            <v>1.9064846041210647E-4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2.7258757804374292E-6</v>
          </cell>
          <cell r="G441">
            <v>6.5979248700815995E-6</v>
          </cell>
          <cell r="H441">
            <v>9.9772500156897486E-4</v>
          </cell>
          <cell r="I441">
            <v>9.1307071472778012E-5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2.6069491582630683E-3</v>
          </cell>
          <cell r="F442">
            <v>9.2085014945480926E-3</v>
          </cell>
          <cell r="G442">
            <v>9.4124356664232536E-3</v>
          </cell>
          <cell r="H442">
            <v>0.46068713966809749</v>
          </cell>
          <cell r="I442">
            <v>0.36666603595398101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2.6342009220539E-3</v>
          </cell>
          <cell r="F443">
            <v>9.8476641683484176E-3</v>
          </cell>
          <cell r="G443">
            <v>9.6545872947776373E-3</v>
          </cell>
          <cell r="H443">
            <v>0.49645134829863824</v>
          </cell>
          <cell r="I443">
            <v>0.36694799148586565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0.5285406992079944</v>
          </cell>
          <cell r="F444">
            <v>2.092964743358666</v>
          </cell>
          <cell r="G444">
            <v>4.3441942867349894</v>
          </cell>
          <cell r="H444">
            <v>6.8246310368017848</v>
          </cell>
          <cell r="I444">
            <v>9.0733107176432934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0.16246128049426045</v>
          </cell>
          <cell r="F445">
            <v>0.6278894230075992</v>
          </cell>
          <cell r="G445">
            <v>1.2531329673274005</v>
          </cell>
          <cell r="H445">
            <v>1.8444948748112928</v>
          </cell>
          <cell r="I445">
            <v>2.3264899276008446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0.5285406992079944</v>
          </cell>
          <cell r="F446">
            <v>2.092964743358666</v>
          </cell>
          <cell r="G446">
            <v>4.3441942867349894</v>
          </cell>
          <cell r="H446">
            <v>6.8246310368017848</v>
          </cell>
          <cell r="I446">
            <v>9.0733107176432934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4.2040324586693802E-2</v>
          </cell>
          <cell r="F447">
            <v>0.12169119046181601</v>
          </cell>
          <cell r="G447">
            <v>0.17618545923427101</v>
          </cell>
          <cell r="H447">
            <v>0.275484771700925</v>
          </cell>
          <cell r="I447">
            <v>0.463783395938482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4.2040324586693802E-2</v>
          </cell>
          <cell r="F448">
            <v>0.16373142672460125</v>
          </cell>
          <cell r="G448">
            <v>0.33991664926569004</v>
          </cell>
          <cell r="H448">
            <v>0.53623793074639603</v>
          </cell>
          <cell r="I448">
            <v>0.71399190482683517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4.0441299900761968E-3</v>
          </cell>
          <cell r="H449">
            <v>8.4678516619567308</v>
          </cell>
          <cell r="I449">
            <v>7.3126802947637044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4.0441299900761968E-3</v>
          </cell>
          <cell r="H450">
            <v>8.4678516619567308</v>
          </cell>
          <cell r="I450">
            <v>7.3126802947637044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2.32191587756606E-4</v>
          </cell>
          <cell r="H451">
            <v>0.24514486685563699</v>
          </cell>
          <cell r="I451">
            <v>0.17368176048807901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2.32191587756606E-4</v>
          </cell>
          <cell r="H452">
            <v>0.29836276498358999</v>
          </cell>
          <cell r="I452">
            <v>0.25764908591644797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0.80715508070408915</v>
          </cell>
          <cell r="F453">
            <v>0.76305037749597149</v>
          </cell>
          <cell r="G453">
            <v>0.57918606655817273</v>
          </cell>
          <cell r="H453">
            <v>0.12809342101818308</v>
          </cell>
          <cell r="I453">
            <v>6.6471570856617063E-2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E454">
            <v>0.80718654864608363</v>
          </cell>
          <cell r="F454">
            <v>0.76308587137116535</v>
          </cell>
          <cell r="G454">
            <v>0.57921667923008824</v>
          </cell>
          <cell r="H454">
            <v>0.12810115947951856</v>
          </cell>
          <cell r="I454">
            <v>6.6474953596155698E-2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8.1169540570766203E-3</v>
          </cell>
          <cell r="E455">
            <v>6.8798061050484E-2</v>
          </cell>
          <cell r="F455">
            <v>4.9142992068233503E-5</v>
          </cell>
          <cell r="G455">
            <v>4.9563619855033098E-5</v>
          </cell>
          <cell r="H455">
            <v>1.7333764180462102E-2</v>
          </cell>
          <cell r="I455">
            <v>2.8239628974745E-5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8.1169540570766203E-3</v>
          </cell>
          <cell r="E456">
            <v>7.6894632895376472E-2</v>
          </cell>
          <cell r="F456">
            <v>7.6894704487574767E-2</v>
          </cell>
          <cell r="G456">
            <v>7.6893876068191147E-2</v>
          </cell>
          <cell r="H456">
            <v>1.8321407811382896E-2</v>
          </cell>
          <cell r="I456">
            <v>7.7499345819736689E-3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1.522025481066067E-3</v>
          </cell>
          <cell r="H457">
            <v>2.8622143890596231E-3</v>
          </cell>
          <cell r="I457">
            <v>8.1885818209131696E-4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1.5373994758243106E-3</v>
          </cell>
          <cell r="H458">
            <v>2.891125645514771E-3</v>
          </cell>
          <cell r="I458">
            <v>8.2712947685991583E-4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1.522025481066067E-3</v>
          </cell>
          <cell r="H459">
            <v>2.8622143890596231E-3</v>
          </cell>
          <cell r="I459">
            <v>8.1885818209131696E-4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1.5553745713190701E-4</v>
          </cell>
          <cell r="H460">
            <v>1.97567493283544E-4</v>
          </cell>
          <cell r="I460">
            <v>5.2595090178596599E-5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1.5553745713190701E-4</v>
          </cell>
          <cell r="H461">
            <v>2.9896000496285697E-4</v>
          </cell>
          <cell r="I461">
            <v>1.0107643631144798E-4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8.0271420112467823E-3</v>
          </cell>
          <cell r="G463">
            <v>6.1555676741813399E-3</v>
          </cell>
          <cell r="H463">
            <v>7.6165875478344395E-3</v>
          </cell>
          <cell r="I463">
            <v>4.7898792108675668E-3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61.718524817478482</v>
          </cell>
          <cell r="E464">
            <v>58.235865231095985</v>
          </cell>
          <cell r="F464">
            <v>58.269158044481209</v>
          </cell>
          <cell r="G464">
            <v>58.04655838195346</v>
          </cell>
          <cell r="H464">
            <v>58.56238102785435</v>
          </cell>
          <cell r="I464">
            <v>54.615566255912682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1.4007907575348932</v>
          </cell>
          <cell r="F465">
            <v>2.3992526385683486</v>
          </cell>
          <cell r="G465">
            <v>3.8694514387769137</v>
          </cell>
          <cell r="H465">
            <v>3.8694973735460598</v>
          </cell>
          <cell r="I465">
            <v>5.2178012681103709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3.977316564379481</v>
          </cell>
          <cell r="F466">
            <v>3.9773228527886935</v>
          </cell>
          <cell r="G466">
            <v>4.0510370123944508</v>
          </cell>
          <cell r="H466">
            <v>6.0599350428666128</v>
          </cell>
          <cell r="I466">
            <v>12.498760268912283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9.8138881790680568</v>
          </cell>
          <cell r="E467">
            <v>10.335083396313888</v>
          </cell>
          <cell r="F467">
            <v>10.490427215529589</v>
          </cell>
          <cell r="G467">
            <v>10.682508615805787</v>
          </cell>
          <cell r="H467">
            <v>11.020438741010359</v>
          </cell>
          <cell r="I467">
            <v>10.957231007250758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6.7628140774692369E-2</v>
          </cell>
          <cell r="E468">
            <v>8.5488927965520253E-2</v>
          </cell>
          <cell r="F468">
            <v>8.4822815018360573E-2</v>
          </cell>
          <cell r="G468">
            <v>8.5370355504909512E-2</v>
          </cell>
          <cell r="H468">
            <v>8.4792907538850645E-2</v>
          </cell>
          <cell r="I468">
            <v>8.538968077257672E-2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2.088111642389975E-4</v>
          </cell>
          <cell r="F469">
            <v>6.8890686150576493E-4</v>
          </cell>
          <cell r="G469">
            <v>7.39556773526919E-4</v>
          </cell>
          <cell r="H469">
            <v>1.0814455403398994E-3</v>
          </cell>
          <cell r="I469">
            <v>4.4606210911032375E-4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2.0879432443531167E-4</v>
          </cell>
          <cell r="F470">
            <v>6.893541526882841E-4</v>
          </cell>
          <cell r="G470">
            <v>7.4539487840560175E-4</v>
          </cell>
          <cell r="H470">
            <v>1.1166838764489595E-3</v>
          </cell>
          <cell r="I470">
            <v>4.5279748907838885E-4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4.1760548867430863E-4</v>
          </cell>
          <cell r="F471">
            <v>1.3782610141940509E-3</v>
          </cell>
          <cell r="G471">
            <v>1.4849516519325197E-3</v>
          </cell>
          <cell r="H471">
            <v>2.1981294167888591E-3</v>
          </cell>
          <cell r="I471">
            <v>8.9885959818871244E-4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2.0229575576339662E-4</v>
          </cell>
          <cell r="G472">
            <v>2.0084768269119059E-4</v>
          </cell>
          <cell r="H472">
            <v>3.0783638018356928E-4</v>
          </cell>
          <cell r="I472">
            <v>1.6749665125227585E-4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2.0235024785214231E-4</v>
          </cell>
          <cell r="G473">
            <v>2.0089483401007212E-4</v>
          </cell>
          <cell r="H473">
            <v>3.0789187892556348E-4</v>
          </cell>
          <cell r="I473">
            <v>1.6753473614943053E-4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1.4166654034429901E-5</v>
          </cell>
          <cell r="E474">
            <v>2.6934293165671798E-7</v>
          </cell>
          <cell r="F474">
            <v>8.1044968900881095E-5</v>
          </cell>
          <cell r="G474">
            <v>2.18500528563861E-5</v>
          </cell>
          <cell r="H474">
            <v>2.7934531857962399E-5</v>
          </cell>
          <cell r="I474">
            <v>1.91037215375116E-5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1.4166654034429901E-5</v>
          </cell>
          <cell r="E475">
            <v>4.1387940654889981E-7</v>
          </cell>
          <cell r="F475">
            <v>8.1332491586328705E-5</v>
          </cell>
          <cell r="G475">
            <v>8.1653199873620204E-5</v>
          </cell>
          <cell r="H475">
            <v>1.2439796161690849E-4</v>
          </cell>
          <cell r="I475">
            <v>4.6704858087816797E-5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0.43672503198007084</v>
          </cell>
          <cell r="E476">
            <v>0.55206603003397958</v>
          </cell>
          <cell r="F476">
            <v>3.1365110566256322</v>
          </cell>
          <cell r="G476">
            <v>7.2914289046811831</v>
          </cell>
          <cell r="H476">
            <v>7.291440460278837</v>
          </cell>
          <cell r="I476">
            <v>7.2914444578970379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0.43672503198007084</v>
          </cell>
          <cell r="E477">
            <v>0.55206603003397958</v>
          </cell>
          <cell r="F477">
            <v>3.1365110566256322</v>
          </cell>
          <cell r="G477">
            <v>7.2914289046811831</v>
          </cell>
          <cell r="H477">
            <v>7.291440460278837</v>
          </cell>
          <cell r="I477">
            <v>7.2914444578970379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1.2947767613816246E-4</v>
          </cell>
          <cell r="H478">
            <v>3.7704635148172043E-4</v>
          </cell>
          <cell r="I478">
            <v>1.2789052906553639E-4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2.4481192704206101E-4</v>
          </cell>
          <cell r="H479">
            <v>3.8018450952708111E-4</v>
          </cell>
          <cell r="I479">
            <v>1.2816867964649778E-4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3.7428960318022331E-4</v>
          </cell>
          <cell r="H480">
            <v>7.5723086100880181E-4</v>
          </cell>
          <cell r="I480">
            <v>2.560592087120343E-4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1522.42435669053</v>
          </cell>
          <cell r="E481">
            <v>1361.7901090923699</v>
          </cell>
          <cell r="F481">
            <v>1550.4994028056799</v>
          </cell>
          <cell r="G481">
            <v>1710.4024073149201</v>
          </cell>
          <cell r="H481">
            <v>1616.70319168067</v>
          </cell>
          <cell r="I481">
            <v>886.50432128870602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27.211962048110713</v>
          </cell>
          <cell r="E482">
            <v>28.488448967332815</v>
          </cell>
          <cell r="F482">
            <v>27.406227341851388</v>
          </cell>
          <cell r="G482">
            <v>30.230158263327361</v>
          </cell>
          <cell r="H482">
            <v>28.64819984710865</v>
          </cell>
          <cell r="I482">
            <v>15.72288580834101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26.993339657633545</v>
          </cell>
          <cell r="E483">
            <v>24.145214700219256</v>
          </cell>
          <cell r="F483">
            <v>27.491124163221233</v>
          </cell>
          <cell r="G483">
            <v>30.326283817640437</v>
          </cell>
          <cell r="H483">
            <v>28.664950207104003</v>
          </cell>
          <cell r="I483">
            <v>15.718161724977072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0.30555425746566872</v>
          </cell>
          <cell r="E484">
            <v>4.4342440242181285</v>
          </cell>
          <cell r="F484">
            <v>2.0550070855999032E-3</v>
          </cell>
          <cell r="G484">
            <v>2.5030703586444267E-4</v>
          </cell>
          <cell r="H484">
            <v>3.2760716364284856E-4</v>
          </cell>
          <cell r="I484">
            <v>4.5498665967145879E-4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6.0064224572008455E-4</v>
          </cell>
          <cell r="G485">
            <v>1.9986423881061474E-4</v>
          </cell>
          <cell r="H485">
            <v>7.4444002058478023E-2</v>
          </cell>
          <cell r="I485">
            <v>5.4502306886189136E-2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3.7385915145758899E-7</v>
          </cell>
          <cell r="E486">
            <v>8.5668056139463605E-8</v>
          </cell>
          <cell r="F486">
            <v>1.20250716025822E-7</v>
          </cell>
          <cell r="G486">
            <v>1.4066043672872501E-7</v>
          </cell>
          <cell r="H486">
            <v>2.8562171235383801E-7</v>
          </cell>
          <cell r="I486">
            <v>4.8549842867133805E-7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2.2350525754842918</v>
          </cell>
          <cell r="E487">
            <v>2.2350526611523476</v>
          </cell>
          <cell r="F487">
            <v>2.2350527814030636</v>
          </cell>
          <cell r="G487">
            <v>2.2350529220635007</v>
          </cell>
          <cell r="H487">
            <v>2.2350534209155604</v>
          </cell>
          <cell r="I487">
            <v>1.120892207277709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0.62578797229173877</v>
          </cell>
          <cell r="E488">
            <v>0.73757404267203652</v>
          </cell>
          <cell r="F488">
            <v>0.73633722351312136</v>
          </cell>
          <cell r="G488">
            <v>0.73428991710606806</v>
          </cell>
          <cell r="H488">
            <v>0.73025094485934117</v>
          </cell>
          <cell r="I488">
            <v>0.72625968857194945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0.62578797229173877</v>
          </cell>
          <cell r="E489">
            <v>0.73757404267203652</v>
          </cell>
          <cell r="F489">
            <v>0.73633722351312136</v>
          </cell>
          <cell r="G489">
            <v>0.73428991710606806</v>
          </cell>
          <cell r="H489">
            <v>0.73025094485934117</v>
          </cell>
          <cell r="I489">
            <v>0.72625968857194945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5.3111184185823515</v>
          </cell>
          <cell r="E490">
            <v>6.2669387363677966</v>
          </cell>
          <cell r="F490">
            <v>5.7596623627986352</v>
          </cell>
          <cell r="G490">
            <v>8.0333237399762893</v>
          </cell>
          <cell r="H490">
            <v>7.991295343111255</v>
          </cell>
          <cell r="I490">
            <v>5.7267280744337219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9.0018956247158535</v>
          </cell>
          <cell r="E491">
            <v>10.609941427259249</v>
          </cell>
          <cell r="F491">
            <v>9.7346406131807885</v>
          </cell>
          <cell r="G491">
            <v>13.539309674117357</v>
          </cell>
          <cell r="H491">
            <v>13.393232418622208</v>
          </cell>
          <cell r="I491">
            <v>9.5445467907228636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5.3111184185823515</v>
          </cell>
          <cell r="E492">
            <v>6.2669387363677966</v>
          </cell>
          <cell r="F492">
            <v>5.7596623627986352</v>
          </cell>
          <cell r="G492">
            <v>8.0333237399762893</v>
          </cell>
          <cell r="H492">
            <v>7.991295343111255</v>
          </cell>
          <cell r="I492">
            <v>5.7267280744337219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5.2634409006531997E-2</v>
          </cell>
          <cell r="F493">
            <v>3.66559801542871E-5</v>
          </cell>
          <cell r="G493">
            <v>9.7864972867455297E-2</v>
          </cell>
          <cell r="H493">
            <v>0.16463814083936501</v>
          </cell>
          <cell r="I493">
            <v>0.13727729670799599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0.34146691377231247</v>
          </cell>
          <cell r="F494">
            <v>0.34149924607104276</v>
          </cell>
          <cell r="G494">
            <v>0.43935697357873266</v>
          </cell>
          <cell r="H494">
            <v>0.47151919488551691</v>
          </cell>
          <cell r="I494">
            <v>0.35829370690510565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3.5224722622336836E-4</v>
          </cell>
          <cell r="E495">
            <v>1.3276893646294583E-4</v>
          </cell>
          <cell r="F495">
            <v>2.3007124748622643E-4</v>
          </cell>
          <cell r="G495">
            <v>1.3793159070035264E-3</v>
          </cell>
          <cell r="H495">
            <v>3.5767420054252246</v>
          </cell>
          <cell r="I495">
            <v>5.1090543307933922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0.17214181752699553</v>
          </cell>
          <cell r="E496">
            <v>0.52149901330055648</v>
          </cell>
          <cell r="F496">
            <v>1.1322451921204015</v>
          </cell>
          <cell r="G496">
            <v>2.6337723360647791</v>
          </cell>
          <cell r="H496">
            <v>0.38109734532322243</v>
          </cell>
          <cell r="I496">
            <v>0.77592754202051062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0.17249406475321891</v>
          </cell>
          <cell r="E497">
            <v>0.521631782237019</v>
          </cell>
          <cell r="F497">
            <v>1.1324752633678887</v>
          </cell>
          <cell r="G497">
            <v>2.635151651971781</v>
          </cell>
          <cell r="H497">
            <v>3.9578393507484457</v>
          </cell>
          <cell r="I497">
            <v>5.8849818728139009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1.1182500001399699E-7</v>
          </cell>
          <cell r="E498">
            <v>2.2336250106975902E-7</v>
          </cell>
          <cell r="F498">
            <v>8.1224200556231044E-2</v>
          </cell>
          <cell r="G498">
            <v>8.064362803247975E-2</v>
          </cell>
          <cell r="H498">
            <v>0.3145824740687414</v>
          </cell>
          <cell r="I498">
            <v>0.31625001886539167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E499">
            <v>6.1568687706023101E-8</v>
          </cell>
          <cell r="F499">
            <v>8.1229650592287525E-2</v>
          </cell>
          <cell r="G499">
            <v>8.0648942675572807E-2</v>
          </cell>
          <cell r="H499">
            <v>0.31461875626462216</v>
          </cell>
          <cell r="I499">
            <v>0.3162891195896318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8.8142007337173103E-3</v>
          </cell>
          <cell r="E500">
            <v>7.2762259438232E-3</v>
          </cell>
          <cell r="F500">
            <v>7.3100603788253099E-7</v>
          </cell>
          <cell r="G500">
            <v>2.60347033164386E-6</v>
          </cell>
          <cell r="H500">
            <v>3.7564224881007503E-2</v>
          </cell>
          <cell r="I500">
            <v>2.21728656508163E-2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8.8142007337173103E-3</v>
          </cell>
          <cell r="E501">
            <v>1.6090426677540501E-2</v>
          </cell>
          <cell r="F501">
            <v>1.6091157683578401E-2</v>
          </cell>
          <cell r="G501">
            <v>1.6093761153910001E-2</v>
          </cell>
          <cell r="H501">
            <v>5.8134690464672498E-2</v>
          </cell>
          <cell r="I501">
            <v>5.8134872953320101E-2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2.9420993287731813E-5</v>
          </cell>
          <cell r="F502">
            <v>2.9485191230782989E-5</v>
          </cell>
          <cell r="G502">
            <v>2.957765384069474E-5</v>
          </cell>
          <cell r="H502">
            <v>1.9680022953081172E-5</v>
          </cell>
          <cell r="I502">
            <v>1.2750061037252884E-5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1.8117754201705787E-4</v>
          </cell>
          <cell r="F503">
            <v>1.815728796391023E-4</v>
          </cell>
          <cell r="G503">
            <v>1.8214227402454889E-4</v>
          </cell>
          <cell r="H503">
            <v>1.2130003412072288E-4</v>
          </cell>
          <cell r="I503">
            <v>7.9282090191078284E-5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2.1059853530478961E-4</v>
          </cell>
          <cell r="F504">
            <v>2.1105807086988548E-4</v>
          </cell>
          <cell r="G504">
            <v>2.1171992786524365E-4</v>
          </cell>
          <cell r="H504">
            <v>1.4099766027204485E-4</v>
          </cell>
          <cell r="I504">
            <v>9.2156521632086826E-5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1.14109260984291E-5</v>
          </cell>
          <cell r="F505">
            <v>2.8698202168041101E-8</v>
          </cell>
          <cell r="G505">
            <v>3.9029728511805999E-8</v>
          </cell>
          <cell r="H505">
            <v>3.23579332946267E-6</v>
          </cell>
          <cell r="I505">
            <v>7.7665636747932305E-7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1.14109260984291E-5</v>
          </cell>
          <cell r="F506">
            <v>1.1439624300597101E-5</v>
          </cell>
          <cell r="G506">
            <v>1.14786540291089E-5</v>
          </cell>
          <cell r="H506">
            <v>7.6302915739246502E-6</v>
          </cell>
          <cell r="I506">
            <v>4.97040352853951E-6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9.1262095242095672E-5</v>
          </cell>
          <cell r="F507">
            <v>6.7868206708116292E-3</v>
          </cell>
          <cell r="G507">
            <v>1.8914414477178663E-3</v>
          </cell>
          <cell r="H507">
            <v>1.1049106134560636</v>
          </cell>
          <cell r="I507">
            <v>1.1496419599742973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9.1336690058130179E-5</v>
          </cell>
          <cell r="F508">
            <v>6.795488385589174E-3</v>
          </cell>
          <cell r="G508">
            <v>1.8914414477178641E-3</v>
          </cell>
          <cell r="H508">
            <v>1.1049106134560622</v>
          </cell>
          <cell r="I508">
            <v>1.1496419599742973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1.1184738255685563E-4</v>
          </cell>
          <cell r="F509">
            <v>8.090730180679918E-3</v>
          </cell>
          <cell r="G509">
            <v>2.1748676513744583E-3</v>
          </cell>
          <cell r="H509">
            <v>1.1884816686209518</v>
          </cell>
          <cell r="I509">
            <v>1.1616358510995026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1.1184738255685563E-4</v>
          </cell>
          <cell r="F510">
            <v>8.090730180679918E-3</v>
          </cell>
          <cell r="G510">
            <v>2.1748676513744583E-3</v>
          </cell>
          <cell r="H510">
            <v>1.1884816686209518</v>
          </cell>
          <cell r="I510">
            <v>1.1616358510995026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5.5795920713721397E-4</v>
          </cell>
          <cell r="E511">
            <v>1.0518857349715E-5</v>
          </cell>
          <cell r="F511">
            <v>1.17851660780216E-5</v>
          </cell>
          <cell r="G511">
            <v>7.4375362651346699E-6</v>
          </cell>
          <cell r="H511">
            <v>8.7411245315866298E-6</v>
          </cell>
          <cell r="I511">
            <v>2.8367346437046999E-5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5.5795920713721397E-4</v>
          </cell>
          <cell r="E512">
            <v>5.680778349509305E-4</v>
          </cell>
          <cell r="F512">
            <v>5.7878760475681449E-4</v>
          </cell>
          <cell r="G512">
            <v>5.8419313745537227E-4</v>
          </cell>
          <cell r="H512">
            <v>0.29869564482665428</v>
          </cell>
          <cell r="I512">
            <v>0.23788165554551266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4.6486062710559444E-4</v>
          </cell>
          <cell r="H513">
            <v>0.33584979530403963</v>
          </cell>
          <cell r="I513">
            <v>0.19978148868059303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2.9200330637857837E-4</v>
          </cell>
          <cell r="H514">
            <v>6.736791551792487E-2</v>
          </cell>
          <cell r="I514">
            <v>5.8967255705217929E-2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7.5686393348417297E-4</v>
          </cell>
          <cell r="H515">
            <v>0.4032177108219645</v>
          </cell>
          <cell r="I515">
            <v>0.25874874438581075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2651.79357224962</v>
          </cell>
          <cell r="E516">
            <v>2731.8248759726598</v>
          </cell>
          <cell r="F516">
            <v>2709.9128529403301</v>
          </cell>
          <cell r="G516">
            <v>2617.5881494148198</v>
          </cell>
          <cell r="H516">
            <v>2328.16321255208</v>
          </cell>
          <cell r="I516">
            <v>1336.64489106372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47.177309353002002</v>
          </cell>
          <cell r="E517">
            <v>48.283001585133412</v>
          </cell>
          <cell r="F517">
            <v>47.896437454867787</v>
          </cell>
          <cell r="G517">
            <v>46.264180610057103</v>
          </cell>
          <cell r="H517">
            <v>41.243076371146678</v>
          </cell>
          <cell r="I517">
            <v>23.705765121744744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47.017616529248528</v>
          </cell>
          <cell r="E518">
            <v>48.436611276111037</v>
          </cell>
          <cell r="F518">
            <v>48.048100229438489</v>
          </cell>
          <cell r="G518">
            <v>46.411137400972017</v>
          </cell>
          <cell r="H518">
            <v>41.279489584256723</v>
          </cell>
          <cell r="I518">
            <v>23.699377501129806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0.31040638032462642</v>
          </cell>
          <cell r="E519">
            <v>6.3613165667016406E-4</v>
          </cell>
          <cell r="F519">
            <v>6.3675132733577531E-4</v>
          </cell>
          <cell r="G519">
            <v>6.3732128808570941E-4</v>
          </cell>
          <cell r="H519">
            <v>6.3998817721333751E-4</v>
          </cell>
          <cell r="I519">
            <v>6.4550077234644355E-4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7.1137139367334038E-4</v>
          </cell>
          <cell r="G520">
            <v>2.0234539952637787E-4</v>
          </cell>
          <cell r="H520">
            <v>9.4702738359960625E-2</v>
          </cell>
          <cell r="I520">
            <v>8.1473021450534963E-2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4.3820149064501299E-7</v>
          </cell>
          <cell r="E521">
            <v>8.6684018276091802E-8</v>
          </cell>
          <cell r="F521">
            <v>1.08436965525272E-7</v>
          </cell>
          <cell r="G521">
            <v>2.15321373412673E-7</v>
          </cell>
          <cell r="H521">
            <v>2.10170444821537E-7</v>
          </cell>
          <cell r="I521">
            <v>6.4501581873451496E-7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3.0972404455974107</v>
          </cell>
          <cell r="E522">
            <v>3.0972405322814289</v>
          </cell>
          <cell r="F522">
            <v>3.0972406407183946</v>
          </cell>
          <cell r="G522">
            <v>3.0972408560397677</v>
          </cell>
          <cell r="H522">
            <v>3.0972412978680168</v>
          </cell>
          <cell r="I522">
            <v>1.5532841835241356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8.5934249497132882E-4</v>
          </cell>
          <cell r="F523">
            <v>2.5082081083846347E-3</v>
          </cell>
          <cell r="G523">
            <v>2.6697025476436942E-3</v>
          </cell>
          <cell r="H523">
            <v>2.354381389398108E-3</v>
          </cell>
          <cell r="I523">
            <v>1.3638111627802185E-3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8.5934249497132882E-4</v>
          </cell>
          <cell r="F524">
            <v>2.5082081083846347E-3</v>
          </cell>
          <cell r="G524">
            <v>2.6697025476436942E-3</v>
          </cell>
          <cell r="H524">
            <v>2.354381389398108E-3</v>
          </cell>
          <cell r="I524">
            <v>1.3638111627802185E-3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8.6802272219326166E-4</v>
          </cell>
          <cell r="F525">
            <v>2.5335435438228623E-3</v>
          </cell>
          <cell r="G525">
            <v>2.6966692400441348E-3</v>
          </cell>
          <cell r="H525">
            <v>2.378163019594049E-3</v>
          </cell>
          <cell r="I525">
            <v>1.3775870331113325E-3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1.03913647635246E-4</v>
          </cell>
          <cell r="F526">
            <v>2.4175168275448E-4</v>
          </cell>
          <cell r="G526">
            <v>1.8803281724459099E-4</v>
          </cell>
          <cell r="H526">
            <v>1.7684257841272901E-4</v>
          </cell>
          <cell r="I526">
            <v>9.0751866743924095E-5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1.03913647635246E-4</v>
          </cell>
          <cell r="F527">
            <v>2.8577802366015856E-4</v>
          </cell>
          <cell r="G527">
            <v>2.8987050331282101E-4</v>
          </cell>
          <cell r="H527">
            <v>2.9016590171760298E-4</v>
          </cell>
          <cell r="I527">
            <v>1.5003960571097403E-4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1.921932789600887E-3</v>
          </cell>
          <cell r="H528">
            <v>2.7077600410809173E-3</v>
          </cell>
          <cell r="I528">
            <v>4.5616203823216361E-4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1.0098544761667891E-6</v>
          </cell>
          <cell r="H529">
            <v>3.5296063596616563E-6</v>
          </cell>
          <cell r="I529">
            <v>4.4829775752936613E-7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1.9240694167594167E-3</v>
          </cell>
          <cell r="H530">
            <v>2.7122783121340615E-3</v>
          </cell>
          <cell r="I530">
            <v>4.5796289817564764E-4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0.95918015599612272</v>
          </cell>
          <cell r="E531">
            <v>1.1059313776213193</v>
          </cell>
          <cell r="F531">
            <v>1.2409035537626905</v>
          </cell>
          <cell r="G531">
            <v>1.2408898489349236</v>
          </cell>
          <cell r="H531">
            <v>0.63101570036971222</v>
          </cell>
          <cell r="I531">
            <v>1.0370749425281245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1.8571988966723692E-4</v>
          </cell>
          <cell r="E532">
            <v>6.9268372798124431E-5</v>
          </cell>
          <cell r="F532">
            <v>1.1349641109195898E-4</v>
          </cell>
          <cell r="G532">
            <v>3.0206122279924103E-4</v>
          </cell>
          <cell r="H532">
            <v>0.61018890102655088</v>
          </cell>
          <cell r="I532">
            <v>1.0460307613050144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0.95936587588579048</v>
          </cell>
          <cell r="E533">
            <v>1.1060006459941172</v>
          </cell>
          <cell r="F533">
            <v>1.2410170501737809</v>
          </cell>
          <cell r="G533">
            <v>1.2411919101577233</v>
          </cell>
          <cell r="H533">
            <v>1.2412046013962637</v>
          </cell>
          <cell r="I533">
            <v>2.0831057038331391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7.2895432368957078E-4</v>
          </cell>
          <cell r="H534">
            <v>1.5708135922891642E-3</v>
          </cell>
          <cell r="I534">
            <v>4.9982172948081062E-4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7.2895432368957078E-4</v>
          </cell>
          <cell r="H535">
            <v>1.5708135922891642E-3</v>
          </cell>
          <cell r="I535">
            <v>4.9982172948081062E-4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7.3631749867633536E-4</v>
          </cell>
          <cell r="H536">
            <v>1.5866803962516795E-3</v>
          </cell>
          <cell r="I536">
            <v>5.0487043381900094E-4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8.9221846669661496E-5</v>
          </cell>
          <cell r="H537">
            <v>1.14298605699586E-4</v>
          </cell>
          <cell r="I537">
            <v>2.88007254113082E-5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8.9221846669661496E-5</v>
          </cell>
          <cell r="H538">
            <v>1.735488555864E-4</v>
          </cell>
          <cell r="I538">
            <v>5.6195326722443005E-5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2.8611610821084614E-5</v>
          </cell>
          <cell r="G539">
            <v>3.035742403358361E-5</v>
          </cell>
          <cell r="H539">
            <v>1.4916682727336353E-4</v>
          </cell>
          <cell r="I539">
            <v>1.199221949435536E-4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2.8687508934638205E-5</v>
          </cell>
          <cell r="G540">
            <v>3.0446404272937544E-5</v>
          </cell>
          <cell r="H540">
            <v>1.4922516495943154E-4</v>
          </cell>
          <cell r="I540">
            <v>1.1997409671560684E-4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8.9685387331317403E-6</v>
          </cell>
          <cell r="E541">
            <v>1.29740603390565E-7</v>
          </cell>
          <cell r="F541">
            <v>1.21273544625442E-5</v>
          </cell>
          <cell r="G541">
            <v>6.9598192799981301E-6</v>
          </cell>
          <cell r="H541">
            <v>3.1249698489103503E-5</v>
          </cell>
          <cell r="I541">
            <v>1.28766547613974E-5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8.9685387331317403E-6</v>
          </cell>
          <cell r="E542">
            <v>1.9440818688454977E-7</v>
          </cell>
          <cell r="F542">
            <v>1.22600327476078E-5</v>
          </cell>
          <cell r="G542">
            <v>1.2325895136996998E-5</v>
          </cell>
          <cell r="H542">
            <v>4.9002210198542799E-5</v>
          </cell>
          <cell r="I542">
            <v>2.8876970165333499E-5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9.5168884806043843E-6</v>
          </cell>
          <cell r="F543">
            <v>1.595851238059365</v>
          </cell>
          <cell r="G543">
            <v>1.870625731903012</v>
          </cell>
          <cell r="H543">
            <v>2.7107582212561439</v>
          </cell>
          <cell r="I543">
            <v>4.6264408452511345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9.5112187256023028E-6</v>
          </cell>
          <cell r="F544">
            <v>2.2227773348748849</v>
          </cell>
          <cell r="G544">
            <v>3.029025622697715</v>
          </cell>
          <cell r="H544">
            <v>3.8739685298940074</v>
          </cell>
          <cell r="I544">
            <v>4.2228895332825491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1.814688989451918E-5</v>
          </cell>
          <cell r="F545">
            <v>3.8186285729342471</v>
          </cell>
          <cell r="G545">
            <v>4.8996513546007261</v>
          </cell>
          <cell r="H545">
            <v>6.5847267511501526</v>
          </cell>
          <cell r="I545">
            <v>8.849330378533697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213.78048992154299</v>
          </cell>
          <cell r="E546">
            <v>3.14131833971871E-2</v>
          </cell>
          <cell r="F546">
            <v>8.7956817986170194E-2</v>
          </cell>
          <cell r="G546">
            <v>4.3650220163571701E-2</v>
          </cell>
          <cell r="H546">
            <v>7.9059964992257994E-2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2.7300013844292432</v>
          </cell>
          <cell r="E547">
            <v>4.011499561775879E-4</v>
          </cell>
          <cell r="F547">
            <v>1.123218657419858E-3</v>
          </cell>
          <cell r="G547">
            <v>5.5741831970225648E-4</v>
          </cell>
          <cell r="H547">
            <v>1.0096048239060624E-3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2.7763699989810844</v>
          </cell>
          <cell r="E548">
            <v>4.0796342074268989E-4</v>
          </cell>
          <cell r="F548">
            <v>1.1422963374827302E-3</v>
          </cell>
          <cell r="G548">
            <v>5.6688597615028153E-4</v>
          </cell>
          <cell r="H548">
            <v>1.0267527921072471E-3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1.5033402006364089E-4</v>
          </cell>
          <cell r="G549">
            <v>1.6286808789405148E-4</v>
          </cell>
          <cell r="H549">
            <v>2.5218986096124549E-4</v>
          </cell>
          <cell r="I549">
            <v>2.6345900033691139E-4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1.5033402006364089E-4</v>
          </cell>
          <cell r="G550">
            <v>1.6286808789405148E-4</v>
          </cell>
          <cell r="H550">
            <v>2.5218986096124549E-4</v>
          </cell>
          <cell r="I550">
            <v>2.6345900033691139E-4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3.7299606065684801E-8</v>
          </cell>
          <cell r="E551">
            <v>5.4256476015846503E-8</v>
          </cell>
          <cell r="F551">
            <v>1.3201992833284899E-5</v>
          </cell>
          <cell r="G551">
            <v>1.8966576975588999E-7</v>
          </cell>
          <cell r="H551">
            <v>3.05757695191423E-7</v>
          </cell>
          <cell r="I551">
            <v>9.9446426033841996E-8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3.7299606065684801E-8</v>
          </cell>
          <cell r="E552">
            <v>9.1556082081531205E-8</v>
          </cell>
          <cell r="F552">
            <v>1.3293548915366501E-5</v>
          </cell>
          <cell r="G552">
            <v>1.34731863158646E-5</v>
          </cell>
          <cell r="H552">
            <v>2.0307613332058316E-5</v>
          </cell>
          <cell r="I552">
            <v>2.0405147523133949E-5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0.47089381906007288</v>
          </cell>
          <cell r="G553">
            <v>0.47097000736866929</v>
          </cell>
          <cell r="H553">
            <v>1.7012636203239311</v>
          </cell>
          <cell r="I553">
            <v>1.7012679486938165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0.47089381906007288</v>
          </cell>
          <cell r="G554">
            <v>0.47097000736866929</v>
          </cell>
          <cell r="H554">
            <v>1.7012636203239311</v>
          </cell>
          <cell r="I554">
            <v>1.7012679486938165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3.10677566100076E-6</v>
          </cell>
          <cell r="G555">
            <v>1.10647489094864E-5</v>
          </cell>
          <cell r="H555">
            <v>0.15413371120948099</v>
          </cell>
          <cell r="I555">
            <v>9.59041182748257E-2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6.8387420155208101E-2</v>
          </cell>
          <cell r="G556">
            <v>6.8398484904117596E-2</v>
          </cell>
          <cell r="H556">
            <v>0.24707267961659399</v>
          </cell>
          <cell r="I556">
            <v>0.24707337683077699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4.9778195202285853E-4</v>
          </cell>
          <cell r="H557">
            <v>1.0281665200969148E-3</v>
          </cell>
          <cell r="I557">
            <v>1.0397005205843109E-3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5.2574723022638908E-4</v>
          </cell>
          <cell r="H558">
            <v>1.0859286841473021E-3</v>
          </cell>
          <cell r="I558">
            <v>1.0981106621901706E-3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6.2894488022353904E-5</v>
          </cell>
          <cell r="H559">
            <v>8.7968497679681004E-5</v>
          </cell>
          <cell r="I559">
            <v>6.2226055924211398E-5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6.2894488022353904E-5</v>
          </cell>
          <cell r="H560">
            <v>1.3426656750622007E-4</v>
          </cell>
          <cell r="I560">
            <v>1.2734819020382849E-4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8.210576161137904E-3</v>
          </cell>
          <cell r="F561">
            <v>8.2107510176097891E-3</v>
          </cell>
          <cell r="G561">
            <v>8.4914910212475422E-3</v>
          </cell>
          <cell r="H561">
            <v>2.0197193408611168E-2</v>
          </cell>
          <cell r="I561">
            <v>2.119106329436686E-2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2.1543701378801279</v>
          </cell>
          <cell r="F562">
            <v>2.1544160184071526</v>
          </cell>
          <cell r="G562">
            <v>2.2280792874001665</v>
          </cell>
          <cell r="H562">
            <v>5.2995343438201505</v>
          </cell>
          <cell r="I562">
            <v>5.5603155071378847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2.1625807140412654</v>
          </cell>
          <cell r="F563">
            <v>2.1626267694247647</v>
          </cell>
          <cell r="G563">
            <v>2.2365707784214148</v>
          </cell>
          <cell r="H563">
            <v>5.3197315372287628</v>
          </cell>
          <cell r="I563">
            <v>5.5815065704322526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0.11761518367849499</v>
          </cell>
          <cell r="F564">
            <v>3.5545603421185602E-6</v>
          </cell>
          <cell r="G564">
            <v>4.0169950602377503E-3</v>
          </cell>
          <cell r="H564">
            <v>7.1054442365212203E-2</v>
          </cell>
          <cell r="I564">
            <v>0.16081875978687099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0.11761518367849499</v>
          </cell>
          <cell r="F565">
            <v>0.11761873823883701</v>
          </cell>
          <cell r="G565">
            <v>0.121635733299075</v>
          </cell>
          <cell r="H565">
            <v>0.28931851906943101</v>
          </cell>
          <cell r="I565">
            <v>0.30354911325539202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1.9027134617048791E-3</v>
          </cell>
          <cell r="H566">
            <v>2.6806824406701069E-3</v>
          </cell>
          <cell r="I566">
            <v>4.5160041784984205E-4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1.921932789600887E-3</v>
          </cell>
          <cell r="H567">
            <v>2.7077600410809173E-3</v>
          </cell>
          <cell r="I567">
            <v>4.5616203823216361E-4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1.9027134617048791E-3</v>
          </cell>
          <cell r="H568">
            <v>2.6806824406701069E-3</v>
          </cell>
          <cell r="I568">
            <v>4.5160041784984205E-4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1.6178563727607001E-4</v>
          </cell>
          <cell r="H569">
            <v>1.5425741799560499E-4</v>
          </cell>
          <cell r="I569">
            <v>2.7320744312689701E-5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1.6178563727607001E-4</v>
          </cell>
          <cell r="H570">
            <v>2.3662180813213902E-4</v>
          </cell>
          <cell r="I570">
            <v>5.7848438767017991E-5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2.720762324787772E-6</v>
          </cell>
          <cell r="E571">
            <v>2.8450298414769105E-6</v>
          </cell>
          <cell r="F571">
            <v>1.7923764962220485E-3</v>
          </cell>
          <cell r="G571">
            <v>7.12847026251073E-4</v>
          </cell>
          <cell r="H571">
            <v>4.3831977036007524E-3</v>
          </cell>
          <cell r="I571">
            <v>2.1229783607847989E-3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F572">
            <v>2.31275813757441E-3</v>
          </cell>
          <cell r="G572">
            <v>8.9107315049598344E-4</v>
          </cell>
          <cell r="H572">
            <v>5.1567863092155282E-3</v>
          </cell>
          <cell r="I572">
            <v>2.3588993472187614E-3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8.4906187568112995E-4</v>
          </cell>
          <cell r="E573">
            <v>4.5466103478658601E-6</v>
          </cell>
          <cell r="F573">
            <v>2.62042449428287E-5</v>
          </cell>
          <cell r="G573">
            <v>1.5422844399928701E-5</v>
          </cell>
          <cell r="H573">
            <v>3.2201970290151101E-5</v>
          </cell>
          <cell r="I573">
            <v>2.7035140877690401E-5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8.4906187568112995E-4</v>
          </cell>
          <cell r="E574">
            <v>7.795368900970971E-6</v>
          </cell>
          <cell r="F574">
            <v>3.1721227055592932E-5</v>
          </cell>
          <cell r="G574">
            <v>3.1938414471379003E-5</v>
          </cell>
          <cell r="H574">
            <v>1.8481354156491068E-4</v>
          </cell>
          <cell r="I574">
            <v>7.6710507400403204E-5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0.48734327385746368</v>
          </cell>
          <cell r="F575">
            <v>0.48734793561421835</v>
          </cell>
          <cell r="G575">
            <v>0.4873480731631466</v>
          </cell>
          <cell r="H575">
            <v>0.48727183388320028</v>
          </cell>
          <cell r="I575">
            <v>0.48735334492717247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0.75333943783719037</v>
          </cell>
          <cell r="F576">
            <v>0.75334664402100737</v>
          </cell>
          <cell r="G576">
            <v>0.75334685664532708</v>
          </cell>
          <cell r="H576">
            <v>0.7532290053085442</v>
          </cell>
          <cell r="I576">
            <v>0.753355005783647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1.2406827116946546</v>
          </cell>
          <cell r="F577">
            <v>1.2406945796352258</v>
          </cell>
          <cell r="G577">
            <v>1.2406949298084728</v>
          </cell>
          <cell r="H577">
            <v>1.2405008391917447</v>
          </cell>
          <cell r="I577">
            <v>1.2407083507108185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3.9686982909562199E-6</v>
          </cell>
          <cell r="G578">
            <v>9.0171175643658504E-8</v>
          </cell>
          <cell r="H578">
            <v>6.7468418349983003E-2</v>
          </cell>
          <cell r="I578">
            <v>1.85191828985822E-2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6.7477309214211398E-2</v>
          </cell>
          <cell r="G579">
            <v>6.7477399385386994E-2</v>
          </cell>
          <cell r="H579">
            <v>6.7470671347400701E-2</v>
          </cell>
          <cell r="I579">
            <v>6.7483905512152401E-2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0.56335634651072419</v>
          </cell>
          <cell r="E580">
            <v>1.127624823126012</v>
          </cell>
          <cell r="F580">
            <v>1.1322610784718159</v>
          </cell>
          <cell r="G580">
            <v>2.4075080820740209</v>
          </cell>
          <cell r="H580">
            <v>6.1360047620717113</v>
          </cell>
          <cell r="I580">
            <v>6.4142157607830406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0.56335634651072419</v>
          </cell>
          <cell r="E581">
            <v>1.127624823126012</v>
          </cell>
          <cell r="F581">
            <v>1.1322610784718159</v>
          </cell>
          <cell r="G581">
            <v>2.4075080820740209</v>
          </cell>
          <cell r="H581">
            <v>6.1360047620717113</v>
          </cell>
          <cell r="I581">
            <v>6.4142157607830406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3.9874706017539897E-4</v>
          </cell>
          <cell r="G582">
            <v>0.103004881538108</v>
          </cell>
          <cell r="H582">
            <v>0.16649311986072801</v>
          </cell>
          <cell r="I582">
            <v>6.4484698859002404E-2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9.1497774742392804E-2</v>
          </cell>
          <cell r="G583">
            <v>0.19450265628050101</v>
          </cell>
          <cell r="H583">
            <v>0.49574489120073001</v>
          </cell>
          <cell r="I583">
            <v>0.51822510425614698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2.3169361765394941E-2</v>
          </cell>
          <cell r="F584">
            <v>2.3168092541049855E-2</v>
          </cell>
          <cell r="G584">
            <v>2.3169874608939045E-2</v>
          </cell>
          <cell r="H584">
            <v>1.0253938751297457E-3</v>
          </cell>
          <cell r="I584">
            <v>3.7761549036872538E-3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4.5980912742373314E-2</v>
          </cell>
          <cell r="F585">
            <v>4.5978393894661712E-2</v>
          </cell>
          <cell r="G585">
            <v>4.598193050947845E-2</v>
          </cell>
          <cell r="H585">
            <v>2.034952312295652E-3</v>
          </cell>
          <cell r="I585">
            <v>7.4939936147683977E-3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6.9150274507768242E-2</v>
          </cell>
          <cell r="F586">
            <v>6.9146486435711557E-2</v>
          </cell>
          <cell r="G586">
            <v>6.9151805118417564E-2</v>
          </cell>
          <cell r="H586">
            <v>3.0603461874253997E-3</v>
          </cell>
          <cell r="I586">
            <v>1.1270148518455664E-2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3.1319191712717202E-7</v>
          </cell>
          <cell r="G587">
            <v>3.1914815373200499E-7</v>
          </cell>
          <cell r="H587">
            <v>1.6485921054231099E-4</v>
          </cell>
          <cell r="I587">
            <v>4.9293529737605099E-4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3.7616075545948702E-3</v>
          </cell>
          <cell r="G588">
            <v>3.7619267027485998E-3</v>
          </cell>
          <cell r="H588">
            <v>1.6647609943600501E-4</v>
          </cell>
          <cell r="I588">
            <v>6.1314742193251896E-4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4.5367189079920312E-4</v>
          </cell>
          <cell r="H589">
            <v>1.3898341607958377E-3</v>
          </cell>
          <cell r="I589">
            <v>1.3885301576000023E-2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3.9062498572258651E-4</v>
          </cell>
          <cell r="H590">
            <v>1.1384671710078782E-3</v>
          </cell>
          <cell r="I590">
            <v>1.0194427034011966E-2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3.0645690540566401E-5</v>
          </cell>
          <cell r="H591">
            <v>3.4823592480504898E-6</v>
          </cell>
          <cell r="I591">
            <v>6.8946966784010197E-4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3.0645690540566401E-5</v>
          </cell>
          <cell r="H592">
            <v>7.652354776702362E-5</v>
          </cell>
          <cell r="I592">
            <v>7.5513160753236191E-4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4.2799758226066986</v>
          </cell>
          <cell r="E593">
            <v>3.5069073238425674</v>
          </cell>
          <cell r="F593">
            <v>4.2578210630892821</v>
          </cell>
          <cell r="G593">
            <v>2.132749915124069</v>
          </cell>
          <cell r="H593">
            <v>0.68145243045442627</v>
          </cell>
          <cell r="I593">
            <v>0.1972415648606595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4.5052377080070567</v>
          </cell>
          <cell r="E594">
            <v>3.691481393518492</v>
          </cell>
          <cell r="F594">
            <v>4.4819169085150339</v>
          </cell>
          <cell r="G594">
            <v>2.2449999106569138</v>
          </cell>
          <cell r="H594">
            <v>0.71731834784676385</v>
          </cell>
          <cell r="I594">
            <v>0.20762269985332582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6.3482636267200199E-8</v>
          </cell>
          <cell r="E595">
            <v>6.2976186633291904E-7</v>
          </cell>
          <cell r="F595">
            <v>7.9391939190508495E-7</v>
          </cell>
          <cell r="G595">
            <v>4.6914009008593799E-7</v>
          </cell>
          <cell r="H595">
            <v>2.86096074234269E-2</v>
          </cell>
          <cell r="I595">
            <v>2.24413034868551E-7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0.34576936335896924</v>
          </cell>
          <cell r="E596">
            <v>0.34576929309641946</v>
          </cell>
          <cell r="F596">
            <v>0.34576885053743189</v>
          </cell>
          <cell r="G596">
            <v>0.30376682530896948</v>
          </cell>
          <cell r="H596">
            <v>5.5174926818424536E-2</v>
          </cell>
          <cell r="I596">
            <v>2.9286795468883579E-2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6.644695089071802</v>
          </cell>
          <cell r="E597">
            <v>6.9687092591459043</v>
          </cell>
          <cell r="F597">
            <v>6.7715751004941325</v>
          </cell>
          <cell r="G597">
            <v>3.6559547823437306</v>
          </cell>
          <cell r="H597">
            <v>1.2508653163146588</v>
          </cell>
          <cell r="I597">
            <v>0.39326852007691093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8.4110064418630426</v>
          </cell>
          <cell r="E598">
            <v>8.7988753272044171</v>
          </cell>
          <cell r="F598">
            <v>8.5177045289234368</v>
          </cell>
          <cell r="G598">
            <v>4.5699434779296606</v>
          </cell>
          <cell r="H598">
            <v>1.5442781682897027</v>
          </cell>
          <cell r="I598">
            <v>0.47959575619135475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5.61439020454134E-6</v>
          </cell>
          <cell r="E599">
            <v>3.4222685283761399E-2</v>
          </cell>
          <cell r="F599">
            <v>1.3791199275249301E-6</v>
          </cell>
          <cell r="G599">
            <v>7.3418094627171601E-7</v>
          </cell>
          <cell r="H599">
            <v>1.6890731421246499E-2</v>
          </cell>
          <cell r="I599">
            <v>8.8553314870574002E-7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0.43757420316388151</v>
          </cell>
          <cell r="E600">
            <v>0.47179671202518253</v>
          </cell>
          <cell r="F600">
            <v>0.47179543565752224</v>
          </cell>
          <cell r="G600">
            <v>0.4477841676865858</v>
          </cell>
          <cell r="H600">
            <v>8.4732876176720651E-2</v>
          </cell>
          <cell r="I600">
            <v>4.0954318619783187E-2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6.5822718537427116</v>
          </cell>
          <cell r="E601">
            <v>7.0678492228864913</v>
          </cell>
          <cell r="F601">
            <v>6.7951538363395869</v>
          </cell>
          <cell r="G601">
            <v>7.8368990488590864</v>
          </cell>
          <cell r="H601">
            <v>9.7594581683931967</v>
          </cell>
          <cell r="I601">
            <v>11.170062747794454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7.1200009364205288</v>
          </cell>
          <cell r="E602">
            <v>7.6289067640404467</v>
          </cell>
          <cell r="F602">
            <v>7.3111254238145653</v>
          </cell>
          <cell r="G602">
            <v>8.3873008090471348</v>
          </cell>
          <cell r="H602">
            <v>10.335373279855434</v>
          </cell>
          <cell r="I602">
            <v>11.757960787152046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6.5822718537427116</v>
          </cell>
          <cell r="E603">
            <v>7.0678492228864913</v>
          </cell>
          <cell r="F603">
            <v>6.7951538363395869</v>
          </cell>
          <cell r="G603">
            <v>7.8368990488590864</v>
          </cell>
          <cell r="H603">
            <v>9.7594581683931967</v>
          </cell>
          <cell r="I603">
            <v>11.170062747794454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4.1504152403127798E-2</v>
          </cell>
          <cell r="F604">
            <v>8.2135973138326795E-2</v>
          </cell>
          <cell r="G604">
            <v>7.1715823762383196E-2</v>
          </cell>
          <cell r="H604">
            <v>0.27525426477425802</v>
          </cell>
          <cell r="I604">
            <v>0.41829741790472202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0.61540858232386175</v>
          </cell>
          <cell r="F605">
            <v>0.65504257614073502</v>
          </cell>
          <cell r="G605">
            <v>0.65164786347063208</v>
          </cell>
          <cell r="H605">
            <v>0.79546709778276192</v>
          </cell>
          <cell r="I605">
            <v>0.79547129607066991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0.41000100089065911</v>
          </cell>
          <cell r="E606">
            <v>0.82064480276964691</v>
          </cell>
          <cell r="F606">
            <v>0.82046749960165544</v>
          </cell>
          <cell r="G606">
            <v>1.7485656608137745</v>
          </cell>
          <cell r="H606">
            <v>4.4620499491262624</v>
          </cell>
          <cell r="I606">
            <v>4.6680485988929998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0.41000100089065911</v>
          </cell>
          <cell r="E607">
            <v>0.82064480276964691</v>
          </cell>
          <cell r="F607">
            <v>0.82046749960165544</v>
          </cell>
          <cell r="G607">
            <v>1.7485656608137745</v>
          </cell>
          <cell r="H607">
            <v>4.4620499491262624</v>
          </cell>
          <cell r="I607">
            <v>4.6680485988929998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5.6595421101415302E-6</v>
          </cell>
          <cell r="G608">
            <v>7.4963436249463597E-2</v>
          </cell>
          <cell r="H608">
            <v>0.121168098036831</v>
          </cell>
          <cell r="I608">
            <v>4.7157216304217098E-2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6.6304439631377707E-2</v>
          </cell>
          <cell r="G609">
            <v>0.141267875880841</v>
          </cell>
          <cell r="H609">
            <v>0.36050180274817401</v>
          </cell>
          <cell r="I609">
            <v>0.37714738044615997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4.596107694157292E-2</v>
          </cell>
          <cell r="F610">
            <v>4.5958573890646601E-2</v>
          </cell>
          <cell r="G610">
            <v>4.5961150753859842E-2</v>
          </cell>
          <cell r="H610">
            <v>2.4967250022098512E-4</v>
          </cell>
          <cell r="I610">
            <v>0.57457348698199717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0.49392247983229071</v>
          </cell>
          <cell r="F611">
            <v>0.49389558069930806</v>
          </cell>
          <cell r="G611">
            <v>0.49392327305886802</v>
          </cell>
          <cell r="H611">
            <v>2.6831151196009539E-3</v>
          </cell>
          <cell r="I611">
            <v>6.1746760611550169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0.53988355677386357</v>
          </cell>
          <cell r="F612">
            <v>0.53985415458995478</v>
          </cell>
          <cell r="G612">
            <v>0.53988442381272839</v>
          </cell>
          <cell r="H612">
            <v>2.9327876198219386E-3</v>
          </cell>
          <cell r="I612">
            <v>6.7492495481370121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2.9363495556905601E-2</v>
          </cell>
          <cell r="F613">
            <v>8.9989972859572004E-8</v>
          </cell>
          <cell r="G613">
            <v>2.5768836646581701E-7</v>
          </cell>
          <cell r="H613">
            <v>1.5798924636476901E-4</v>
          </cell>
          <cell r="I613">
            <v>0.36693769244486701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2.9363495556905601E-2</v>
          </cell>
          <cell r="F614">
            <v>2.9363585546878498E-2</v>
          </cell>
          <cell r="G614">
            <v>2.9363843235244901E-2</v>
          </cell>
          <cell r="H614">
            <v>1.59530852956197E-4</v>
          </cell>
          <cell r="I614">
            <v>0.36705292144045898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0.66688448814430079</v>
          </cell>
          <cell r="E615">
            <v>8.8529425126177883E-2</v>
          </cell>
          <cell r="F615">
            <v>4.89574719133525E-2</v>
          </cell>
          <cell r="G615">
            <v>4.0885934930607978E-2</v>
          </cell>
          <cell r="H615">
            <v>2.8428045200290384E-2</v>
          </cell>
          <cell r="I615">
            <v>1.1396891190444416E-2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3.0773846276787946E-3</v>
          </cell>
          <cell r="E616">
            <v>1.770052030082854E-3</v>
          </cell>
          <cell r="F616">
            <v>1.3571438428434046E-3</v>
          </cell>
          <cell r="G616">
            <v>8.5802530387240142E-4</v>
          </cell>
          <cell r="H616">
            <v>2.870519920051546E-3</v>
          </cell>
          <cell r="I616">
            <v>2.0010335212496907E-3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0.66996187277197849</v>
          </cell>
          <cell r="E617">
            <v>9.0299477156260716E-2</v>
          </cell>
          <cell r="F617">
            <v>5.0314615756195856E-2</v>
          </cell>
          <cell r="G617">
            <v>4.1743960234480411E-2</v>
          </cell>
          <cell r="H617">
            <v>3.1298565120341952E-2</v>
          </cell>
          <cell r="I617">
            <v>1.3397924711694112E-2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2.3940350358683595</v>
          </cell>
          <cell r="E618">
            <v>1.9219194376504024E-4</v>
          </cell>
          <cell r="F618">
            <v>2.2848658356762952</v>
          </cell>
          <cell r="G618">
            <v>1.9189848030337346</v>
          </cell>
          <cell r="H618">
            <v>1.2331561431117013</v>
          </cell>
          <cell r="I618">
            <v>0.64617198691112454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2.6236000393077905</v>
          </cell>
          <cell r="E619">
            <v>2.1004584018037185E-4</v>
          </cell>
          <cell r="F619">
            <v>2.486928800736103</v>
          </cell>
          <cell r="G619">
            <v>2.0745781654418747</v>
          </cell>
          <cell r="H619">
            <v>1.3153665526524818</v>
          </cell>
          <cell r="I619">
            <v>0.68018103885381453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8.5861413911485498E-7</v>
          </cell>
          <cell r="E620">
            <v>1.35701593523195E-6</v>
          </cell>
          <cell r="F620">
            <v>0.17653223293335199</v>
          </cell>
          <cell r="G620">
            <v>2.3936151292136302E-6</v>
          </cell>
          <cell r="H620">
            <v>9.3429687332664199E-2</v>
          </cell>
          <cell r="I620">
            <v>6.05108951787407E-3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0.18498890696558112</v>
          </cell>
          <cell r="E621">
            <v>2.6148789458363408E-5</v>
          </cell>
          <cell r="F621">
            <v>0.17655786203266904</v>
          </cell>
          <cell r="G621">
            <v>0.17655769797687204</v>
          </cell>
          <cell r="H621">
            <v>0.12470217494533264</v>
          </cell>
          <cell r="I621">
            <v>7.3858094242880659E-2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0.67718896706387166</v>
          </cell>
          <cell r="E622">
            <v>1.3554936030402447</v>
          </cell>
          <cell r="F622">
            <v>1.3551524844797307</v>
          </cell>
          <cell r="G622">
            <v>1.3554431372775395</v>
          </cell>
          <cell r="H622">
            <v>4.8217228737294473</v>
          </cell>
          <cell r="I622">
            <v>7.7103791162002073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0.67718896706387166</v>
          </cell>
          <cell r="E623">
            <v>1.3554936030402447</v>
          </cell>
          <cell r="F623">
            <v>1.3551524844797307</v>
          </cell>
          <cell r="G623">
            <v>1.3554431372775395</v>
          </cell>
          <cell r="H623">
            <v>4.8217228737294473</v>
          </cell>
          <cell r="I623">
            <v>7.7103791162002073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5.4754028624984297E-2</v>
          </cell>
          <cell r="F624">
            <v>4.71189731327234E-8</v>
          </cell>
          <cell r="G624">
            <v>6.7897032680184397E-8</v>
          </cell>
          <cell r="H624">
            <v>0.200137630211738</v>
          </cell>
          <cell r="I624">
            <v>0.28377270796440102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0.109508057249969</v>
          </cell>
          <cell r="F625">
            <v>0.109508104368942</v>
          </cell>
          <cell r="G625">
            <v>0.10950817226597399</v>
          </cell>
          <cell r="H625">
            <v>0.38956068415071998</v>
          </cell>
          <cell r="I625">
            <v>0.62293812091405898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4.0122839272731296E-2</v>
          </cell>
          <cell r="F626">
            <v>4.0119292207523881E-2</v>
          </cell>
          <cell r="G626">
            <v>4.0121079220788197E-2</v>
          </cell>
          <cell r="H626">
            <v>2.0834609888035273E-4</v>
          </cell>
          <cell r="I626">
            <v>3.3723154462999303E-4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0.19679757056904293</v>
          </cell>
          <cell r="F627">
            <v>0.19678017265234207</v>
          </cell>
          <cell r="G627">
            <v>0.19678893773166753</v>
          </cell>
          <cell r="H627">
            <v>1.0219118796275513E-3</v>
          </cell>
          <cell r="I627">
            <v>1.6540790708082578E-3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0.23692040984177432</v>
          </cell>
          <cell r="F628">
            <v>0.23689946485986599</v>
          </cell>
          <cell r="G628">
            <v>0.23691001695245578</v>
          </cell>
          <cell r="H628">
            <v>1.2302579785079049E-3</v>
          </cell>
          <cell r="I628">
            <v>1.9913106154382529E-3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1.2886109528698101E-2</v>
          </cell>
          <cell r="F629">
            <v>6.8355142747671897E-8</v>
          </cell>
          <cell r="G629">
            <v>1.36393598138709E-7</v>
          </cell>
          <cell r="H629">
            <v>6.6108564918412801E-5</v>
          </cell>
          <cell r="I629">
            <v>6.0036392324254199E-5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1.2886109528698101E-2</v>
          </cell>
          <cell r="F630">
            <v>1.28861778838408E-2</v>
          </cell>
          <cell r="G630">
            <v>1.2886314277439E-2</v>
          </cell>
          <cell r="H630">
            <v>6.6896695317667393E-5</v>
          </cell>
          <cell r="I630">
            <v>1.08302443715922E-4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0.67959649807766986</v>
          </cell>
          <cell r="F631">
            <v>0.65184996924772587</v>
          </cell>
          <cell r="G631">
            <v>0.41455951123283252</v>
          </cell>
          <cell r="H631">
            <v>6.5202884511684558E-2</v>
          </cell>
          <cell r="I631">
            <v>4.3640918679940688E-2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E632">
            <v>0.67962025808055571</v>
          </cell>
          <cell r="F632">
            <v>0.65187731100199486</v>
          </cell>
          <cell r="G632">
            <v>0.41458113645137823</v>
          </cell>
          <cell r="H632">
            <v>6.5207199813056088E-2</v>
          </cell>
          <cell r="I632">
            <v>4.3643267388292419E-2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8.0777937129843692E-3</v>
          </cell>
          <cell r="E633">
            <v>5.2950977186409398E-2</v>
          </cell>
          <cell r="F633">
            <v>2.50624162637733E-5</v>
          </cell>
          <cell r="G633">
            <v>1.6911328084617099E-5</v>
          </cell>
          <cell r="H633">
            <v>9.5284361684093207E-3</v>
          </cell>
          <cell r="I633">
            <v>1.5095399002384799E-5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8.0777937129843692E-3</v>
          </cell>
          <cell r="E634">
            <v>6.1018112483165327E-2</v>
          </cell>
          <cell r="F634">
            <v>6.1018031578319747E-2</v>
          </cell>
          <cell r="G634">
            <v>5.3605913169215848E-2</v>
          </cell>
          <cell r="H634">
            <v>9.7367543488475362E-3</v>
          </cell>
          <cell r="I634">
            <v>5.1682603286325995E-3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0.42667203633385392</v>
          </cell>
          <cell r="F635">
            <v>0.42651718411938605</v>
          </cell>
          <cell r="G635">
            <v>0.42663493712342027</v>
          </cell>
          <cell r="H635">
            <v>0.42663748048908134</v>
          </cell>
          <cell r="I635">
            <v>2.4579016039008326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0.42667203633385392</v>
          </cell>
          <cell r="F636">
            <v>0.42651718411938605</v>
          </cell>
          <cell r="G636">
            <v>0.42663493712342027</v>
          </cell>
          <cell r="H636">
            <v>0.42663748048908134</v>
          </cell>
          <cell r="I636">
            <v>2.4579016039008326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3.44705502602628E-2</v>
          </cell>
          <cell r="F637">
            <v>2.39164778917559E-8</v>
          </cell>
          <cell r="G637">
            <v>3.6366276554932098E-8</v>
          </cell>
          <cell r="H637">
            <v>3.5482256498311099E-7</v>
          </cell>
          <cell r="I637">
            <v>0.178648173287279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3.44705502602628E-2</v>
          </cell>
          <cell r="F638">
            <v>3.4470574176740702E-2</v>
          </cell>
          <cell r="G638">
            <v>3.4470610543017199E-2</v>
          </cell>
          <cell r="H638">
            <v>3.4471088234331398E-2</v>
          </cell>
          <cell r="I638">
            <v>0.198576167184909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5.5237311157872498E-4</v>
          </cell>
          <cell r="F639">
            <v>5.5787919346433023E-4</v>
          </cell>
          <cell r="G639">
            <v>5.62834307996086E-4</v>
          </cell>
          <cell r="H639">
            <v>6.0639699212315244E-4</v>
          </cell>
          <cell r="I639">
            <v>6.3279025799495823E-4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5.5237311157872498E-4</v>
          </cell>
          <cell r="F640">
            <v>5.5787919346433023E-4</v>
          </cell>
          <cell r="G640">
            <v>5.62834307996086E-4</v>
          </cell>
          <cell r="H640">
            <v>6.0639699212315244E-4</v>
          </cell>
          <cell r="I640">
            <v>6.3279025799495823E-4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3.0007010461137801E-5</v>
          </cell>
          <cell r="F641">
            <v>3.03147196758181E-7</v>
          </cell>
          <cell r="G641">
            <v>2.7249355174881597E-7</v>
          </cell>
          <cell r="H641">
            <v>3.7548095744492898E-6</v>
          </cell>
          <cell r="I641">
            <v>1.9413906169560299E-5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3.0007010461137801E-5</v>
          </cell>
          <cell r="F642">
            <v>3.0310157657896002E-5</v>
          </cell>
          <cell r="G642">
            <v>3.0582651209644802E-5</v>
          </cell>
          <cell r="H642">
            <v>3.2957651197754503E-5</v>
          </cell>
          <cell r="I642">
            <v>3.4390107617149602E-5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0.116732555944263</v>
          </cell>
          <cell r="G643">
            <v>0.11472724317845</v>
          </cell>
          <cell r="H643">
            <v>0.16535661139834101</v>
          </cell>
          <cell r="I643">
            <v>5.0269355438342697E-2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4.139452338449057E-3</v>
          </cell>
          <cell r="G644">
            <v>4.231075634949945E-3</v>
          </cell>
          <cell r="H644">
            <v>6.5087176827006701E-3</v>
          </cell>
          <cell r="I644">
            <v>2.0856434703142176E-3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2.0697261692245294E-3</v>
          </cell>
          <cell r="G645">
            <v>2.0341709783413182E-3</v>
          </cell>
          <cell r="H645">
            <v>2.931854812027328E-3</v>
          </cell>
          <cell r="I645">
            <v>8.9130062833940886E-4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4.139452338449057E-3</v>
          </cell>
          <cell r="G646">
            <v>4.231075634949945E-3</v>
          </cell>
          <cell r="H646">
            <v>6.5087176827006701E-3</v>
          </cell>
          <cell r="I646">
            <v>2.0856434703142176E-3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1.7484202322296899E-6</v>
          </cell>
          <cell r="F647">
            <v>3.4395409102992101E-4</v>
          </cell>
          <cell r="G647">
            <v>1.5492230642905001E-6</v>
          </cell>
          <cell r="H647">
            <v>2.31151187474731E-6</v>
          </cell>
          <cell r="I647">
            <v>4.20770299647022E-7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1.7484202322296899E-6</v>
          </cell>
          <cell r="F648">
            <v>3.4565244594529074E-4</v>
          </cell>
          <cell r="G648">
            <v>3.4701576142087356E-4</v>
          </cell>
          <cell r="H648">
            <v>5.2868083117088951E-4</v>
          </cell>
          <cell r="I648">
            <v>1.9848536933331963E-4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1.1373264417804123E-3</v>
          </cell>
          <cell r="H649">
            <v>1.0110731381497158E-3</v>
          </cell>
          <cell r="I649">
            <v>1.7371913601357903E-4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2.292172905324767E-4</v>
          </cell>
          <cell r="H650">
            <v>1.010368583163838E-3</v>
          </cell>
          <cell r="I650">
            <v>1.7380623535591551E-4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1.3665437323128905E-3</v>
          </cell>
          <cell r="H651">
            <v>2.0214417213135528E-3</v>
          </cell>
          <cell r="I651">
            <v>3.4752537136949457E-4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0.27097070479839014</v>
          </cell>
          <cell r="F652">
            <v>0.2708651772186304</v>
          </cell>
          <cell r="G652">
            <v>0.27093946713769529</v>
          </cell>
          <cell r="H652">
            <v>0.27094117212262703</v>
          </cell>
          <cell r="I652">
            <v>0.15663685353109918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0.27097070479839014</v>
          </cell>
          <cell r="F653">
            <v>0.2708651772186304</v>
          </cell>
          <cell r="G653">
            <v>0.27093946713769529</v>
          </cell>
          <cell r="H653">
            <v>0.27094117212262703</v>
          </cell>
          <cell r="I653">
            <v>0.15663685353109918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2.1891725100986699E-2</v>
          </cell>
          <cell r="F654">
            <v>1.51686157706889E-8</v>
          </cell>
          <cell r="G654">
            <v>1.95005016789248E-8</v>
          </cell>
          <cell r="H654">
            <v>6.6353916896837902E-8</v>
          </cell>
          <cell r="I654">
            <v>1.43749704479796E-7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2.1891725100986699E-2</v>
          </cell>
          <cell r="F655">
            <v>2.18917402696025E-2</v>
          </cell>
          <cell r="G655">
            <v>2.1891759770104199E-2</v>
          </cell>
          <cell r="H655">
            <v>2.1891867965840799E-2</v>
          </cell>
          <cell r="I655">
            <v>1.2655912471689399E-2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1.1309378500522399E-4</v>
          </cell>
          <cell r="G656">
            <v>1.1948176109536073E-4</v>
          </cell>
          <cell r="H656">
            <v>1.2881928670428224E-4</v>
          </cell>
          <cell r="I656">
            <v>1.334233935537178E-4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1.1309378500522399E-4</v>
          </cell>
          <cell r="G657">
            <v>1.1948176109536073E-4</v>
          </cell>
          <cell r="H657">
            <v>1.2881928670428224E-4</v>
          </cell>
          <cell r="I657">
            <v>1.334233935537178E-4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3.7727769130586098E-8</v>
          </cell>
          <cell r="F658">
            <v>1.02774733558204E-5</v>
          </cell>
          <cell r="G658">
            <v>1.2276674185012601E-7</v>
          </cell>
          <cell r="H658">
            <v>9.9785166104788904E-8</v>
          </cell>
          <cell r="I658">
            <v>4.3736727815026099E-8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3.7727769130586098E-8</v>
          </cell>
          <cell r="F659">
            <v>1.0315201124951001E-5</v>
          </cell>
          <cell r="G659">
            <v>1.0437967866801099E-5</v>
          </cell>
          <cell r="H659">
            <v>1.13864403219622E-5</v>
          </cell>
          <cell r="I659">
            <v>1.1420001536762167E-5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0.20815451721239145</v>
          </cell>
          <cell r="E660">
            <v>0.66762528950663469</v>
          </cell>
          <cell r="F660">
            <v>1.1220919525570725</v>
          </cell>
          <cell r="G660">
            <v>1.5302396742505895</v>
          </cell>
          <cell r="H660">
            <v>2.0166958590249768</v>
          </cell>
          <cell r="I660">
            <v>4.6392477779883707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0.65432870857345693</v>
          </cell>
          <cell r="E661">
            <v>0.61995841933999363</v>
          </cell>
          <cell r="F661">
            <v>0.98056876985736319</v>
          </cell>
          <cell r="G661">
            <v>1.1676680342643089</v>
          </cell>
          <cell r="H661">
            <v>1.6091097372534104</v>
          </cell>
          <cell r="I661">
            <v>5.3594236495925669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1.2875826455352473</v>
          </cell>
          <cell r="F662">
            <v>2.1026607224144351</v>
          </cell>
          <cell r="G662">
            <v>2.697907708514899</v>
          </cell>
          <cell r="H662">
            <v>3.6258055962783868</v>
          </cell>
          <cell r="I662">
            <v>9.9986714275809359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0.23671826261865431</v>
          </cell>
          <cell r="F663">
            <v>0.23672401729170742</v>
          </cell>
          <cell r="G663">
            <v>0.23670711231554106</v>
          </cell>
          <cell r="H663">
            <v>7.3038058733000243E-4</v>
          </cell>
          <cell r="I663">
            <v>5.4250997064392878E-4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4.1278374615216433E-2</v>
          </cell>
          <cell r="F664">
            <v>4.1279378101586481E-2</v>
          </cell>
          <cell r="G664">
            <v>4.1276430251550124E-2</v>
          </cell>
          <cell r="H664">
            <v>1.2736205125017582E-4</v>
          </cell>
          <cell r="I664">
            <v>9.4601614395954276E-5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0.27799663723387091</v>
          </cell>
          <cell r="F665">
            <v>0.27800339539329394</v>
          </cell>
          <cell r="G665">
            <v>0.27798354256709096</v>
          </cell>
          <cell r="H665">
            <v>8.5774263858017874E-4</v>
          </cell>
          <cell r="I665">
            <v>6.3711158503988328E-4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1.5879729999935801E-6</v>
          </cell>
          <cell r="G666">
            <v>5.4921004086095202E-8</v>
          </cell>
          <cell r="H666">
            <v>4.5982483706095903E-5</v>
          </cell>
          <cell r="I666">
            <v>1.06133651200576E-6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1.5120429765258901E-2</v>
          </cell>
          <cell r="G667">
            <v>1.5120484686262901E-2</v>
          </cell>
          <cell r="H667">
            <v>4.6573584072295902E-5</v>
          </cell>
          <cell r="I667">
            <v>3.4547558568725798E-5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2.6273713607153588E-2</v>
          </cell>
          <cell r="F668">
            <v>9.5867695407705622E-2</v>
          </cell>
          <cell r="G668">
            <v>0.17054611235618758</v>
          </cell>
          <cell r="H668">
            <v>0.25813758664243958</v>
          </cell>
          <cell r="I668">
            <v>0.5668403080361395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2.627509657571617E-2</v>
          </cell>
          <cell r="F669">
            <v>9.5872013818888727E-2</v>
          </cell>
          <cell r="G669">
            <v>0.17055510031803736</v>
          </cell>
          <cell r="H669">
            <v>0.2581542635328713</v>
          </cell>
          <cell r="I669">
            <v>0.56686454105974604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5.19829836969773E-5</v>
          </cell>
          <cell r="E670">
            <v>3.10415687838893E-3</v>
          </cell>
          <cell r="F670">
            <v>6.8781971613688696E-3</v>
          </cell>
          <cell r="G670">
            <v>1.06846876953972E-2</v>
          </cell>
          <cell r="H670">
            <v>1.9370451538416301E-2</v>
          </cell>
          <cell r="I670">
            <v>3.8144328702436101E-2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5.19829836969773E-5</v>
          </cell>
          <cell r="E671">
            <v>3.1525754813607628E-3</v>
          </cell>
          <cell r="F671">
            <v>1.0022575849783904E-2</v>
          </cell>
          <cell r="G671">
            <v>2.0692198370787163E-2</v>
          </cell>
          <cell r="H671">
            <v>3.797217917105794E-2</v>
          </cell>
          <cell r="I671">
            <v>5.6458698435098612E-2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1.4042542658616227E-2</v>
          </cell>
          <cell r="G672">
            <v>1.4046296488315282E-2</v>
          </cell>
          <cell r="H672">
            <v>1.4049086832164747E-2</v>
          </cell>
          <cell r="I672">
            <v>1.4049471244118756E-2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1.4042542658616227E-2</v>
          </cell>
          <cell r="G673">
            <v>1.4046296488315282E-2</v>
          </cell>
          <cell r="H673">
            <v>1.4049086832164747E-2</v>
          </cell>
          <cell r="I673">
            <v>1.4049471244118756E-2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9.3371725578857506E-5</v>
          </cell>
          <cell r="G674">
            <v>5.4516478753787804E-7</v>
          </cell>
          <cell r="H674">
            <v>1.0741638451441E-3</v>
          </cell>
          <cell r="I674">
            <v>8.5933055520111203E-4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2.0393838822499199E-3</v>
          </cell>
          <cell r="G675">
            <v>2.0399290470374601E-3</v>
          </cell>
          <cell r="H675">
            <v>2.0402656713813302E-3</v>
          </cell>
          <cell r="I675">
            <v>2.04039011352471E-3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1.2957567083213819</v>
          </cell>
          <cell r="E676">
            <v>1.4868844541587947</v>
          </cell>
          <cell r="F676">
            <v>1.4868846653278549</v>
          </cell>
          <cell r="G676">
            <v>1.4868849145905287</v>
          </cell>
          <cell r="H676">
            <v>1.4868862070221169</v>
          </cell>
          <cell r="I676">
            <v>1.48688673023052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1.4397296759126466</v>
          </cell>
          <cell r="E677">
            <v>1.6520938379542172</v>
          </cell>
          <cell r="F677">
            <v>1.652094072586505</v>
          </cell>
          <cell r="G677">
            <v>1.652094349545032</v>
          </cell>
          <cell r="H677">
            <v>1.6520957855801319</v>
          </cell>
          <cell r="I677">
            <v>1.6520963669227993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1.5472116775178599E-2</v>
          </cell>
          <cell r="F678">
            <v>5.2472888143725903E-7</v>
          </cell>
          <cell r="G678">
            <v>4.45565139046695E-7</v>
          </cell>
          <cell r="H678">
            <v>3.5083194289262903E-2</v>
          </cell>
          <cell r="I678">
            <v>5.8814601672622598E-2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0.1201532150282368</v>
          </cell>
          <cell r="F679">
            <v>0.12015359283054182</v>
          </cell>
          <cell r="G679">
            <v>0.12015381032985206</v>
          </cell>
          <cell r="H679">
            <v>0.12034735864643499</v>
          </cell>
          <cell r="I679">
            <v>0.12034173228123744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7.9260739494441449E-4</v>
          </cell>
          <cell r="F680">
            <v>7.9265543970982321E-4</v>
          </cell>
          <cell r="G680">
            <v>7.9279710711076289E-4</v>
          </cell>
          <cell r="H680">
            <v>7.9349038223581884E-4</v>
          </cell>
          <cell r="I680">
            <v>4.6023315823590793E-4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7.9260739494441449E-4</v>
          </cell>
          <cell r="F681">
            <v>7.9265543970982321E-4</v>
          </cell>
          <cell r="G681">
            <v>7.9279710711076289E-4</v>
          </cell>
          <cell r="H681">
            <v>7.9349038223581884E-4</v>
          </cell>
          <cell r="I681">
            <v>4.6023315823590793E-4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6.3992512585150303E-5</v>
          </cell>
          <cell r="F682">
            <v>1.13702225802468E-8</v>
          </cell>
          <cell r="G682">
            <v>1.41486000692945E-8</v>
          </cell>
          <cell r="H682">
            <v>3.3833621531095798E-8</v>
          </cell>
          <cell r="I682">
            <v>6.5090884131742197E-8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6.3992512585150303E-5</v>
          </cell>
          <cell r="F683">
            <v>6.40038828077305E-5</v>
          </cell>
          <cell r="G683">
            <v>6.4018031407799805E-5</v>
          </cell>
          <cell r="H683">
            <v>6.4080537701014407E-5</v>
          </cell>
          <cell r="I683">
            <v>3.7144944012992202E-5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0.16979212953830988</v>
          </cell>
          <cell r="E684">
            <v>0.19483682352006035</v>
          </cell>
          <cell r="F684">
            <v>0.12896290364399965</v>
          </cell>
          <cell r="G684">
            <v>0.13427415887973773</v>
          </cell>
          <cell r="H684">
            <v>0.1430171782065196</v>
          </cell>
          <cell r="I684">
            <v>0.15514245356133921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0.27166740726129573</v>
          </cell>
          <cell r="E685">
            <v>0.31173891763209655</v>
          </cell>
          <cell r="F685">
            <v>0.20634064583039946</v>
          </cell>
          <cell r="G685">
            <v>0.21483865420758036</v>
          </cell>
          <cell r="H685">
            <v>0.22882748513043141</v>
          </cell>
          <cell r="I685">
            <v>0.2482279256981427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1.9532779794922501E-3</v>
          </cell>
          <cell r="F686">
            <v>3.2051675290541198E-7</v>
          </cell>
          <cell r="G686">
            <v>2.9563156185877098E-7</v>
          </cell>
          <cell r="H686">
            <v>4.2175407223638897E-3</v>
          </cell>
          <cell r="I686">
            <v>5.1944020195785704E-3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1.3194326990091182E-2</v>
          </cell>
          <cell r="F687">
            <v>1.3192285938902157E-2</v>
          </cell>
          <cell r="G687">
            <v>1.3191152618384943E-2</v>
          </cell>
          <cell r="H687">
            <v>9.7899518224655521E-3</v>
          </cell>
          <cell r="I687">
            <v>1.0612078827437159E-2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7.5291382353615113E-2</v>
          </cell>
          <cell r="F688">
            <v>7.5285251397831793E-2</v>
          </cell>
          <cell r="G688">
            <v>7.5287101031261669E-2</v>
          </cell>
          <cell r="H688">
            <v>1.1243920635860089E-4</v>
          </cell>
          <cell r="I688">
            <v>9.2912111518124576E-5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0.29070158833010501</v>
          </cell>
          <cell r="F689">
            <v>0.29067791658270908</v>
          </cell>
          <cell r="G689">
            <v>0.29068505805573103</v>
          </cell>
          <cell r="H689">
            <v>4.341301070221654E-4</v>
          </cell>
          <cell r="I689">
            <v>3.5873558897575196E-4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0.36599297068372028</v>
          </cell>
          <cell r="F690">
            <v>0.36596316798054079</v>
          </cell>
          <cell r="G690">
            <v>0.36597215908699249</v>
          </cell>
          <cell r="H690">
            <v>5.4656931338076655E-4</v>
          </cell>
          <cell r="I690">
            <v>4.5164770049387624E-4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1.9905517722035901E-2</v>
          </cell>
          <cell r="F691">
            <v>2.85228744951867E-8</v>
          </cell>
          <cell r="G691">
            <v>5.6252307496572498E-8</v>
          </cell>
          <cell r="H691">
            <v>2.94282164724462E-5</v>
          </cell>
          <cell r="I691">
            <v>3.0780024547281301E-6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1.9905517722035901E-2</v>
          </cell>
          <cell r="F692">
            <v>1.9905546244910401E-2</v>
          </cell>
          <cell r="G692">
            <v>1.99056024972179E-2</v>
          </cell>
          <cell r="H692">
            <v>2.96982918373351E-5</v>
          </cell>
          <cell r="I692">
            <v>2.4530897884666199E-5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2.5927709110256568E-4</v>
          </cell>
          <cell r="H693">
            <v>6.7871437968621256E-4</v>
          </cell>
          <cell r="I693">
            <v>5.7300108108660581E-4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2.585345614395976E-4</v>
          </cell>
          <cell r="H694">
            <v>6.7791580842235495E-4</v>
          </cell>
          <cell r="I694">
            <v>5.7410679106351624E-4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5.1781165254216361E-4</v>
          </cell>
          <cell r="H695">
            <v>1.356630188108566E-3</v>
          </cell>
          <cell r="I695">
            <v>1.1471078721501224E-3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2.6207443693825787E-3</v>
          </cell>
          <cell r="I696">
            <v>6.7625698475744338E-3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2.6207443693825787E-3</v>
          </cell>
          <cell r="I697">
            <v>6.7625698475744338E-3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2.9559307001800097E-4</v>
          </cell>
          <cell r="I698">
            <v>3.64245213451974E-4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2.9572688640494999E-4</v>
          </cell>
          <cell r="I699">
            <v>4.6549212032352802E-4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2.0519336213586077E-4</v>
          </cell>
          <cell r="H700">
            <v>3.8524364798480927E-4</v>
          </cell>
          <cell r="I700">
            <v>3.1656493954395503E-4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1.7667758523343588E-4</v>
          </cell>
          <cell r="H701">
            <v>3.1556804289432596E-4</v>
          </cell>
          <cell r="I701">
            <v>2.4669464708353085E-4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2.1745987216850198E-5</v>
          </cell>
          <cell r="H702">
            <v>8.5813372628751997E-7</v>
          </cell>
          <cell r="I702">
            <v>3.5982657622414798E-7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2.1745987216850198E-5</v>
          </cell>
          <cell r="H703">
            <v>4.0785592741369161E-5</v>
          </cell>
          <cell r="I703">
            <v>3.3430275532811089E-5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1.3170388764541363</v>
          </cell>
          <cell r="E704">
            <v>1.4633764252411576</v>
          </cell>
          <cell r="F704">
            <v>1.4161134022063169</v>
          </cell>
          <cell r="G704">
            <v>1.4779324280690906</v>
          </cell>
          <cell r="H704">
            <v>1.5583215146960103</v>
          </cell>
          <cell r="I704">
            <v>1.4942109671517625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1.7104400992910858</v>
          </cell>
          <cell r="E705">
            <v>1.895565317669893</v>
          </cell>
          <cell r="F705">
            <v>1.8272430996210538</v>
          </cell>
          <cell r="G705">
            <v>1.8947851641911413</v>
          </cell>
          <cell r="H705">
            <v>1.9725588793620381</v>
          </cell>
          <cell r="I705">
            <v>1.8914062875338753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4.7572972974729302E-2</v>
          </cell>
          <cell r="F706">
            <v>3.28797867880617E-2</v>
          </cell>
          <cell r="G706">
            <v>2.9230158033152601E-2</v>
          </cell>
          <cell r="H706">
            <v>2.56280129959769E-2</v>
          </cell>
          <cell r="I706">
            <v>5.6922137365993102E-2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0.16345365653822358</v>
          </cell>
          <cell r="F707">
            <v>0.12715590399856536</v>
          </cell>
          <cell r="G707">
            <v>0.115452549863656</v>
          </cell>
          <cell r="H707">
            <v>0.139651994722095</v>
          </cell>
          <cell r="I707">
            <v>0.159735389050742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6.5987572605437687E-4</v>
          </cell>
          <cell r="F708">
            <v>6.599308121579239E-4</v>
          </cell>
          <cell r="G708">
            <v>6.600706398376358E-4</v>
          </cell>
          <cell r="H708">
            <v>6.607568885969589E-4</v>
          </cell>
          <cell r="I708">
            <v>3.8346711027889574E-4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6.5987572605437687E-4</v>
          </cell>
          <cell r="F709">
            <v>6.599308121579239E-4</v>
          </cell>
          <cell r="G709">
            <v>6.600706398376358E-4</v>
          </cell>
          <cell r="H709">
            <v>6.607568885969589E-4</v>
          </cell>
          <cell r="I709">
            <v>3.8346711027889574E-4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5.3264646209852302E-5</v>
          </cell>
          <cell r="F710">
            <v>1.13511622399606E-8</v>
          </cell>
          <cell r="G710">
            <v>1.4077205790665199E-8</v>
          </cell>
          <cell r="H710">
            <v>3.3281419788163903E-8</v>
          </cell>
          <cell r="I710">
            <v>6.2756156431405202E-8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5.3264646209852302E-5</v>
          </cell>
          <cell r="F711">
            <v>5.3275997372092298E-5</v>
          </cell>
          <cell r="G711">
            <v>5.3290074577882898E-5</v>
          </cell>
          <cell r="H711">
            <v>5.3352032918067903E-5</v>
          </cell>
          <cell r="I711">
            <v>3.0940184094818903E-5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3.3168869277943442E-5</v>
          </cell>
          <cell r="F712">
            <v>3.3235841416020811E-5</v>
          </cell>
          <cell r="G712">
            <v>3.3335106292060547E-5</v>
          </cell>
          <cell r="H712">
            <v>2.1408799228355191E-5</v>
          </cell>
          <cell r="I712">
            <v>1.3985628656202342E-5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1.9251191953590882E-4</v>
          </cell>
          <cell r="F713">
            <v>1.9290062542602079E-4</v>
          </cell>
          <cell r="G713">
            <v>1.9347675817473685E-4</v>
          </cell>
          <cell r="H713">
            <v>1.2430663404508558E-4</v>
          </cell>
          <cell r="I713">
            <v>8.1717570423124727E-5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2.2568078881385226E-4</v>
          </cell>
          <cell r="F714">
            <v>2.2613646684204147E-4</v>
          </cell>
          <cell r="G714">
            <v>2.2681186446679748E-4</v>
          </cell>
          <cell r="H714">
            <v>1.45724063703271E-4</v>
          </cell>
          <cell r="I714">
            <v>9.5797111147719451E-5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1.2231534204087801E-5</v>
          </cell>
          <cell r="F715">
            <v>2.8486705484041601E-8</v>
          </cell>
          <cell r="G715">
            <v>3.9778439330336402E-8</v>
          </cell>
          <cell r="H715">
            <v>3.54638772477173E-6</v>
          </cell>
          <cell r="I715">
            <v>7.7213856740917803E-7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1.2231534204087801E-5</v>
          </cell>
          <cell r="F716">
            <v>1.22600209095718E-5</v>
          </cell>
          <cell r="G716">
            <v>1.2299799348902199E-5</v>
          </cell>
          <cell r="H716">
            <v>7.8874547599695607E-6</v>
          </cell>
          <cell r="I716">
            <v>5.1684929211920196E-6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1.8770706375862289</v>
          </cell>
          <cell r="E717">
            <v>2.1600825773876569</v>
          </cell>
          <cell r="F717">
            <v>2.1537673770080428</v>
          </cell>
          <cell r="G717">
            <v>2.2252803935147223</v>
          </cell>
          <cell r="H717">
            <v>2.3000155498960551</v>
          </cell>
          <cell r="I717">
            <v>2.1203678776241897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1.8770706375862289</v>
          </cell>
          <cell r="E718">
            <v>2.1600825773876569</v>
          </cell>
          <cell r="F718">
            <v>2.1537673770080428</v>
          </cell>
          <cell r="G718">
            <v>2.2252803935147223</v>
          </cell>
          <cell r="H718">
            <v>2.3000155498960551</v>
          </cell>
          <cell r="I718">
            <v>2.1203678776241897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2.0856340417624759</v>
          </cell>
          <cell r="E719">
            <v>2.4000917526529535</v>
          </cell>
          <cell r="F719">
            <v>2.3930748633422683</v>
          </cell>
          <cell r="G719">
            <v>2.4725337705719133</v>
          </cell>
          <cell r="H719">
            <v>2.5555728332178411</v>
          </cell>
          <cell r="I719">
            <v>2.3559643084713207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1.50625531326347E-4</v>
          </cell>
          <cell r="E720">
            <v>2.36070178440108E-2</v>
          </cell>
          <cell r="F720">
            <v>4.1504455708141596E-6</v>
          </cell>
          <cell r="G720">
            <v>7.8527982411166399E-3</v>
          </cell>
          <cell r="H720">
            <v>4.7718024900827202E-2</v>
          </cell>
          <cell r="I720">
            <v>9.1429941288739894E-2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0.15066149365552037</v>
          </cell>
          <cell r="E721">
            <v>0.17426839834464727</v>
          </cell>
          <cell r="F721">
            <v>0.17427159704211401</v>
          </cell>
          <cell r="G721">
            <v>0.18212346081901334</v>
          </cell>
          <cell r="H721">
            <v>0.19247170307369779</v>
          </cell>
          <cell r="I721">
            <v>0.18502060679955476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1.1081301383305417</v>
          </cell>
          <cell r="E722">
            <v>1.400792400611635</v>
          </cell>
          <cell r="F722">
            <v>2.4000168124357435</v>
          </cell>
          <cell r="G722">
            <v>3.8696515448104298</v>
          </cell>
          <cell r="H722">
            <v>3.8718046920906994</v>
          </cell>
          <cell r="I722">
            <v>5.2197878054326221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0.35966805132800667</v>
          </cell>
          <cell r="E723">
            <v>0.45106279051614578</v>
          </cell>
          <cell r="F723">
            <v>0.76375926459071053</v>
          </cell>
          <cell r="G723">
            <v>1.2078443775274175</v>
          </cell>
          <cell r="H723">
            <v>1.1639088679336684</v>
          </cell>
          <cell r="I723">
            <v>1.5132716392806844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1.1081301383305417</v>
          </cell>
          <cell r="E724">
            <v>1.400792400611635</v>
          </cell>
          <cell r="F724">
            <v>2.4000168124357435</v>
          </cell>
          <cell r="G724">
            <v>3.8696515448104298</v>
          </cell>
          <cell r="H724">
            <v>3.8718046920906994</v>
          </cell>
          <cell r="I724">
            <v>5.2197878054326221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1.6031409849953999E-2</v>
          </cell>
          <cell r="F725">
            <v>5.4314518537580701E-2</v>
          </cell>
          <cell r="G725">
            <v>7.9883478393662194E-2</v>
          </cell>
          <cell r="H725">
            <v>9.3831745549402698E-2</v>
          </cell>
          <cell r="I725">
            <v>0.19803777451739199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7.6294358474659027E-2</v>
          </cell>
          <cell r="F726">
            <v>0.13060838992979515</v>
          </cell>
          <cell r="G726">
            <v>0.21049109175148734</v>
          </cell>
          <cell r="H726">
            <v>0.21164828845806541</v>
          </cell>
          <cell r="I726">
            <v>0.28882287455925332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5.5373855955941637E-5</v>
          </cell>
          <cell r="F727">
            <v>5.544300816617158E-5</v>
          </cell>
          <cell r="G727">
            <v>5.553877891675968E-5</v>
          </cell>
          <cell r="H727">
            <v>5.6062289658819106E-5</v>
          </cell>
          <cell r="I727">
            <v>3.3361218989343228E-5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5.5373855955941637E-5</v>
          </cell>
          <cell r="F728">
            <v>5.544300816617158E-5</v>
          </cell>
          <cell r="G728">
            <v>5.553877891675968E-5</v>
          </cell>
          <cell r="H728">
            <v>5.6062289658819106E-5</v>
          </cell>
          <cell r="I728">
            <v>3.3361218989343228E-5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4.4056698214837597E-6</v>
          </cell>
          <cell r="F729">
            <v>1.0224559583546E-8</v>
          </cell>
          <cell r="G729">
            <v>1.08061738514201E-8</v>
          </cell>
          <cell r="H729">
            <v>2.0270807976191298E-8</v>
          </cell>
          <cell r="I729">
            <v>2.9287816376110701E-8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4.4056698214837597E-6</v>
          </cell>
          <cell r="F730">
            <v>4.4158943810673097E-6</v>
          </cell>
          <cell r="G730">
            <v>4.4267005549187296E-6</v>
          </cell>
          <cell r="H730">
            <v>4.4755679405802397E-6</v>
          </cell>
          <cell r="I730">
            <v>2.64403120497931E-6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4.7439189280466998</v>
          </cell>
          <cell r="E731">
            <v>3.6904778897902442</v>
          </cell>
          <cell r="F731">
            <v>2.8758521341260108</v>
          </cell>
          <cell r="G731">
            <v>2.8445496883450052</v>
          </cell>
          <cell r="H731">
            <v>2.0657579170208651</v>
          </cell>
          <cell r="I731">
            <v>0.8630207635469942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4.7439189280466998</v>
          </cell>
          <cell r="E732">
            <v>3.6904778897902442</v>
          </cell>
          <cell r="F732">
            <v>2.8758521341260108</v>
          </cell>
          <cell r="G732">
            <v>2.8445496883450052</v>
          </cell>
          <cell r="H732">
            <v>2.0657579170208651</v>
          </cell>
          <cell r="I732">
            <v>0.8630207635469942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6.5887762889537527</v>
          </cell>
          <cell r="E733">
            <v>5.1256637358197805</v>
          </cell>
          <cell r="F733">
            <v>3.9942390751750168</v>
          </cell>
          <cell r="G733">
            <v>3.9507634560347276</v>
          </cell>
          <cell r="H733">
            <v>2.8691082180845373</v>
          </cell>
          <cell r="I733">
            <v>1.198639949370826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6.9152182294596897E-7</v>
          </cell>
          <cell r="E734">
            <v>4.6007187553663199E-7</v>
          </cell>
          <cell r="F734">
            <v>4.8857691451976999E-7</v>
          </cell>
          <cell r="G734">
            <v>4.8272178419721604E-7</v>
          </cell>
          <cell r="H734">
            <v>3.3799719639590803E-2</v>
          </cell>
          <cell r="I734">
            <v>1.1872366671112299E-7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0.33507247047681599</v>
          </cell>
          <cell r="E735">
            <v>0.33505925107168844</v>
          </cell>
          <cell r="F735">
            <v>0.33504885355469549</v>
          </cell>
          <cell r="G735">
            <v>0.33504529436882946</v>
          </cell>
          <cell r="H735">
            <v>0.14614864085367976</v>
          </cell>
          <cell r="I735">
            <v>7.2043609594690847E-2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1.4289509636739444E-5</v>
          </cell>
          <cell r="F736">
            <v>1.433883239492344E-5</v>
          </cell>
          <cell r="G736">
            <v>1.4377237977616223E-5</v>
          </cell>
          <cell r="H736">
            <v>1.4638611871196762E-5</v>
          </cell>
          <cell r="I736">
            <v>8.9198832595691548E-6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1.4289509636739444E-5</v>
          </cell>
          <cell r="F737">
            <v>1.433883239492344E-5</v>
          </cell>
          <cell r="G737">
            <v>1.4377237977616223E-5</v>
          </cell>
          <cell r="H737">
            <v>1.4638611871196762E-5</v>
          </cell>
          <cell r="I737">
            <v>8.9198832595691548E-6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1.1057869799938301E-6</v>
          </cell>
          <cell r="H738">
            <v>1.0575562910974501E-8</v>
          </cell>
          <cell r="I738">
            <v>1.41057173045855E-8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1.1057869799938301E-6</v>
          </cell>
          <cell r="F739">
            <v>1.1057869799938301E-6</v>
          </cell>
          <cell r="G739">
            <v>1.1057869799938301E-6</v>
          </cell>
          <cell r="H739">
            <v>1.13365564044515E-6</v>
          </cell>
          <cell r="I739">
            <v>6.8123097536285405E-7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3.4169562575840153E-6</v>
          </cell>
          <cell r="F740">
            <v>1.8549151985437942E-5</v>
          </cell>
          <cell r="G740">
            <v>1.1780435152257568E-4</v>
          </cell>
          <cell r="H740">
            <v>1.57740537930013E-3</v>
          </cell>
          <cell r="I740">
            <v>1.799590041934869E-5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4.0133961856715739E-7</v>
          </cell>
          <cell r="G741">
            <v>1.5286505197848822E-6</v>
          </cell>
          <cell r="H741">
            <v>5.7741200900811561E-6</v>
          </cell>
          <cell r="I741">
            <v>2.8031144247666903E-6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9.3909032259481269E-4</v>
          </cell>
          <cell r="F742">
            <v>2.808636965872319E-3</v>
          </cell>
          <cell r="G742">
            <v>2.8857178189950323E-3</v>
          </cell>
          <cell r="H742">
            <v>2.551698587452926E-3</v>
          </cell>
          <cell r="I742">
            <v>1.5584495853512485E-3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9.4352980526701477E-4</v>
          </cell>
          <cell r="F743">
            <v>2.8289985616254654E-3</v>
          </cell>
          <cell r="G743">
            <v>3.0063307333883988E-3</v>
          </cell>
          <cell r="H743">
            <v>4.1353213317362001E-3</v>
          </cell>
          <cell r="I743">
            <v>1.5803008341906629E-3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2267.7887068626001</v>
          </cell>
          <cell r="E744">
            <v>2049.5343843893602</v>
          </cell>
          <cell r="F744">
            <v>1984.58485865287</v>
          </cell>
          <cell r="G744">
            <v>1432.8129518665801</v>
          </cell>
          <cell r="H744">
            <v>468.21805554115099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30.256634906206877</v>
          </cell>
          <cell r="E745">
            <v>27.344705178454333</v>
          </cell>
          <cell r="F745">
            <v>26.478322439837743</v>
          </cell>
          <cell r="G745">
            <v>19.116690566673064</v>
          </cell>
          <cell r="H745">
            <v>6.2476098919888923</v>
          </cell>
          <cell r="I745">
            <v>0.83027072094740861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30.770538763400339</v>
          </cell>
          <cell r="E746">
            <v>27.809150398770083</v>
          </cell>
          <cell r="F746">
            <v>26.927881392847585</v>
          </cell>
          <cell r="G746">
            <v>19.44115267118838</v>
          </cell>
          <cell r="H746">
            <v>6.3530265338012306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1.7108182150247093E-4</v>
          </cell>
          <cell r="G747">
            <v>2.3185198891941672E-4</v>
          </cell>
          <cell r="H747">
            <v>6.9820247943068285E-4</v>
          </cell>
          <cell r="I747">
            <v>0.84437217760250272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9.2701142843229594</v>
          </cell>
          <cell r="E748">
            <v>9.2700655725340795</v>
          </cell>
          <cell r="F748">
            <v>0.155821497929299</v>
          </cell>
          <cell r="G748">
            <v>7.8603339613264697E-2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0.10000123284059283</v>
          </cell>
          <cell r="E749">
            <v>0.10000070736282723</v>
          </cell>
          <cell r="F749">
            <v>1.6809223077594347E-3</v>
          </cell>
          <cell r="G749">
            <v>8.4793246616250879E-4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0.10000123284059283</v>
          </cell>
          <cell r="E750">
            <v>0.10000070736282723</v>
          </cell>
          <cell r="F750">
            <v>1.6809223077594347E-3</v>
          </cell>
          <cell r="G750">
            <v>8.4793246616250879E-4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4.927561116756157E-4</v>
          </cell>
          <cell r="H751">
            <v>7.5590526602551875E-4</v>
          </cell>
          <cell r="I751">
            <v>1.8702409724607685E-4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4.9198344174098904E-4</v>
          </cell>
          <cell r="H752">
            <v>7.5160496258887711E-4</v>
          </cell>
          <cell r="I752">
            <v>1.8676041941840873E-4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9.8473955341660474E-4</v>
          </cell>
          <cell r="H753">
            <v>1.5075102286143955E-3</v>
          </cell>
          <cell r="I753">
            <v>3.7378451666448528E-4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E754">
            <v>1.325100786170354E-7</v>
          </cell>
          <cell r="F754">
            <v>6.0022361226645567E-2</v>
          </cell>
          <cell r="G754">
            <v>5.696233375914992E-2</v>
          </cell>
          <cell r="H754">
            <v>9.5301130919552737E-2</v>
          </cell>
          <cell r="I754">
            <v>8.9701013664439194E-2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6.0026438779818711E-2</v>
          </cell>
          <cell r="G755">
            <v>5.6965811329348533E-2</v>
          </cell>
          <cell r="H755">
            <v>9.5307961835894947E-2</v>
          </cell>
          <cell r="I755">
            <v>8.9706320135647707E-2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6.1404406036282303E-3</v>
          </cell>
          <cell r="E756">
            <v>5.01982380013002E-3</v>
          </cell>
          <cell r="F756">
            <v>1.09213170656385E-7</v>
          </cell>
          <cell r="G756">
            <v>5.56884370212873E-8</v>
          </cell>
          <cell r="H756">
            <v>7.9406045591149093E-3</v>
          </cell>
          <cell r="I756">
            <v>5.0797029767949697E-3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6.1404406036282303E-3</v>
          </cell>
          <cell r="E757">
            <v>1.11602644037582E-2</v>
          </cell>
          <cell r="F757">
            <v>1.11603736169289E-2</v>
          </cell>
          <cell r="G757">
            <v>1.11604293053659E-2</v>
          </cell>
          <cell r="H757">
            <v>1.4576252886816301E-2</v>
          </cell>
          <cell r="I757">
            <v>1.36492853852055E-2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7.1200009364205288</v>
          </cell>
          <cell r="E758">
            <v>7.6289067640404467</v>
          </cell>
          <cell r="F758">
            <v>7.3111254238145653</v>
          </cell>
          <cell r="G758">
            <v>8.3873008090471348</v>
          </cell>
          <cell r="H758">
            <v>10.335480094732032</v>
          </cell>
          <cell r="I758">
            <v>12.607739625820573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7.7403367085496866</v>
          </cell>
          <cell r="E759">
            <v>8.2914017096892909</v>
          </cell>
          <cell r="F759">
            <v>7.9428929770105041</v>
          </cell>
          <cell r="G759">
            <v>9.1060820076350772</v>
          </cell>
          <cell r="H759">
            <v>11.206507260182383</v>
          </cell>
          <cell r="I759">
            <v>13.65236477130485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0.79547245720460302</v>
          </cell>
          <cell r="E760">
            <v>2.8635260404685401E-8</v>
          </cell>
          <cell r="F760">
            <v>3.27440288542535E-8</v>
          </cell>
          <cell r="G760">
            <v>3.7768632824167902E-8</v>
          </cell>
          <cell r="H760">
            <v>7.1348783557273504E-8</v>
          </cell>
          <cell r="I760">
            <v>1.00283564364893E-7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0.79547245720460302</v>
          </cell>
          <cell r="E761">
            <v>0.79547248583986296</v>
          </cell>
          <cell r="F761">
            <v>0.79547251858389201</v>
          </cell>
          <cell r="G761">
            <v>0.79547255635252501</v>
          </cell>
          <cell r="H761">
            <v>0.79547268305443497</v>
          </cell>
          <cell r="I761">
            <v>0.79547278333799898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1.5083752755688208E-3</v>
          </cell>
          <cell r="H762">
            <v>1.9470722976942161</v>
          </cell>
          <cell r="I762">
            <v>8.1285939961715776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1.5198666636953946E-3</v>
          </cell>
          <cell r="H763">
            <v>1.9619058499578366</v>
          </cell>
          <cell r="I763">
            <v>8.1905207792780708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1.82885076378904E-4</v>
          </cell>
          <cell r="H764">
            <v>2.5327832850011698E-4</v>
          </cell>
          <cell r="I764">
            <v>0.27782064149826702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1.82885076378904E-4</v>
          </cell>
          <cell r="H765">
            <v>0.104361070196352</v>
          </cell>
          <cell r="I765">
            <v>0.38218171169461901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1.6699042134077711E-3</v>
          </cell>
          <cell r="H766">
            <v>3.0148091369021327E-3</v>
          </cell>
          <cell r="I766">
            <v>8.5166450207050282E-4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1.6939437805888662E-4</v>
          </cell>
          <cell r="H767">
            <v>6.4537607162667673E-4</v>
          </cell>
          <cell r="I767">
            <v>6.4864832302055625E-5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8.3698663075835991E-7</v>
          </cell>
          <cell r="H768">
            <v>5.1302090820948162E-6</v>
          </cell>
          <cell r="I768">
            <v>1.1644038412674994E-6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1.841382096614624E-3</v>
          </cell>
          <cell r="H769">
            <v>3.6658173223869154E-3</v>
          </cell>
          <cell r="I769">
            <v>9.191299215315572E-4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2.656893312983695E-2</v>
          </cell>
          <cell r="F770">
            <v>6.4247629901724182E-2</v>
          </cell>
          <cell r="G770">
            <v>0.10669577569404629</v>
          </cell>
          <cell r="H770">
            <v>0.15108056744020351</v>
          </cell>
          <cell r="I770">
            <v>5.8571342616759378E-2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2.656893312983695E-2</v>
          </cell>
          <cell r="F771">
            <v>6.4247629901724182E-2</v>
          </cell>
          <cell r="G771">
            <v>0.10669577569404629</v>
          </cell>
          <cell r="H771">
            <v>0.15108056744020351</v>
          </cell>
          <cell r="I771">
            <v>5.8571342616759378E-2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3.6901296013662391E-2</v>
          </cell>
          <cell r="F772">
            <v>8.923281930795024E-2</v>
          </cell>
          <cell r="G772">
            <v>0.14818857735284227</v>
          </cell>
          <cell r="H772">
            <v>0.20983412144472699</v>
          </cell>
          <cell r="I772">
            <v>8.1349086967721418E-2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2.2251873731465701E-3</v>
          </cell>
          <cell r="F773">
            <v>5.5706029647542904E-3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2.2251873731465701E-3</v>
          </cell>
          <cell r="F774">
            <v>7.7957081519699932E-3</v>
          </cell>
          <cell r="G774">
            <v>7.7955693547923253E-3</v>
          </cell>
          <cell r="H774">
            <v>1.1223338762484974E-2</v>
          </cell>
          <cell r="I774">
            <v>4.3302471480978011E-3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6.2292960831706928E-4</v>
          </cell>
          <cell r="F775">
            <v>2.5359525345215609E-3</v>
          </cell>
          <cell r="G775">
            <v>2.5547423689238685E-3</v>
          </cell>
          <cell r="H775">
            <v>0.1306056979429277</v>
          </cell>
          <cell r="I775">
            <v>9.6003226182206622E-2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6.2304179089532337E-4</v>
          </cell>
          <cell r="F776">
            <v>2.5318098253533073E-3</v>
          </cell>
          <cell r="G776">
            <v>2.525819415326586E-3</v>
          </cell>
          <cell r="H776">
            <v>0.11786871347517272</v>
          </cell>
          <cell r="I776">
            <v>9.2523850615393685E-2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1.2459713992123928E-3</v>
          </cell>
          <cell r="F777">
            <v>5.0677623598748686E-3</v>
          </cell>
          <cell r="G777">
            <v>5.0805617842504484E-3</v>
          </cell>
          <cell r="H777">
            <v>0.24847441141810045</v>
          </cell>
          <cell r="I777">
            <v>0.18852707679760031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4514.4821188235801</v>
          </cell>
          <cell r="E778">
            <v>3846.52564054706</v>
          </cell>
          <cell r="F778">
            <v>3296.23539451329</v>
          </cell>
          <cell r="G778">
            <v>3170.7758691183499</v>
          </cell>
          <cell r="H778">
            <v>1904.7412290578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60.231818267062152</v>
          </cell>
          <cell r="E779">
            <v>51.320002437267107</v>
          </cell>
          <cell r="F779">
            <v>43.978246784706549</v>
          </cell>
          <cell r="G779">
            <v>42.304431665936079</v>
          </cell>
          <cell r="H779">
            <v>25.413568161699562</v>
          </cell>
          <cell r="I779">
            <v>1.6733131986748126E-3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61.25484557426843</v>
          </cell>
          <cell r="E780">
            <v>52.191664050841965</v>
          </cell>
          <cell r="F780">
            <v>44.725039274264361</v>
          </cell>
          <cell r="G780">
            <v>43.022739065377884</v>
          </cell>
          <cell r="H780">
            <v>25.844521425478966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1.7063327315942911E-4</v>
          </cell>
          <cell r="G781">
            <v>2.2625528497428031E-4</v>
          </cell>
          <cell r="H781">
            <v>6.9191808373453485E-4</v>
          </cell>
          <cell r="I781">
            <v>1.700993404870245E-3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1.4243084085385218</v>
          </cell>
          <cell r="E782">
            <v>1.5427981876338788</v>
          </cell>
          <cell r="F782">
            <v>1.5633260456698952</v>
          </cell>
          <cell r="G782">
            <v>1.3162515015053871</v>
          </cell>
          <cell r="H782">
            <v>0.85524085074354006</v>
          </cell>
          <cell r="I782">
            <v>1.2536466985151435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3.555011334856352E-2</v>
          </cell>
          <cell r="F783">
            <v>9.9057637913107288E-2</v>
          </cell>
          <cell r="G783">
            <v>0.16902729142985465</v>
          </cell>
          <cell r="H783">
            <v>0.27099578531668594</v>
          </cell>
          <cell r="I783">
            <v>0.63945391918897543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1.4243084085385218</v>
          </cell>
          <cell r="E784">
            <v>1.5783483009824422</v>
          </cell>
          <cell r="F784">
            <v>1.6623836835830008</v>
          </cell>
          <cell r="G784">
            <v>1.4852787929352402</v>
          </cell>
          <cell r="H784">
            <v>1.1262366360602258</v>
          </cell>
          <cell r="I784">
            <v>1.8931006177041181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2.9261338984626361E-4</v>
          </cell>
          <cell r="H785">
            <v>6.5443861013379616E-4</v>
          </cell>
          <cell r="I785">
            <v>5.6875119222532262E-4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5.3868214711225088E-7</v>
          </cell>
          <cell r="I786">
            <v>7.7078878784459368E-7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2.9373980806816344E-4</v>
          </cell>
          <cell r="H787">
            <v>6.5621279740309189E-4</v>
          </cell>
          <cell r="I787">
            <v>5.7075161111207315E-4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0.26761334253563085</v>
          </cell>
          <cell r="E788">
            <v>0.31292998524072591</v>
          </cell>
          <cell r="F788">
            <v>0.2630864006066459</v>
          </cell>
          <cell r="G788">
            <v>0.81441647109464377</v>
          </cell>
          <cell r="H788">
            <v>0.75793422777386166</v>
          </cell>
          <cell r="I788">
            <v>2.7190580111269683E-2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0.32678453024926168</v>
          </cell>
          <cell r="E789">
            <v>0.3129592373376997</v>
          </cell>
          <cell r="F789">
            <v>0.26308621766151574</v>
          </cell>
          <cell r="G789">
            <v>0.77465749566626951</v>
          </cell>
          <cell r="H789">
            <v>0.72835661399187879</v>
          </cell>
          <cell r="I789">
            <v>2.7122118140805781E-2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0.59439787278489231</v>
          </cell>
          <cell r="E790">
            <v>0.62588922257842505</v>
          </cell>
          <cell r="F790">
            <v>0.52617261826816208</v>
          </cell>
          <cell r="G790">
            <v>1.5890739667609135</v>
          </cell>
          <cell r="H790">
            <v>1.486290841765741</v>
          </cell>
          <cell r="I790">
            <v>5.431269825207545E-2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2.0116076794930335</v>
          </cell>
          <cell r="E791">
            <v>3.7887241063412462</v>
          </cell>
          <cell r="F791">
            <v>4.0718649232288797</v>
          </cell>
          <cell r="G791">
            <v>4.0914270744386405</v>
          </cell>
          <cell r="H791">
            <v>3.5662023234633597</v>
          </cell>
          <cell r="I791">
            <v>3.2047897113075634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2.0116076794930335</v>
          </cell>
          <cell r="E792">
            <v>3.7887241063412462</v>
          </cell>
          <cell r="F792">
            <v>4.0718649232288797</v>
          </cell>
          <cell r="G792">
            <v>4.0914270744386405</v>
          </cell>
          <cell r="H792">
            <v>3.5662023234633597</v>
          </cell>
          <cell r="I792">
            <v>3.2047897113075634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2.0319269489828606</v>
          </cell>
          <cell r="E793">
            <v>3.8269940468093355</v>
          </cell>
          <cell r="F793">
            <v>4.1129948719483638</v>
          </cell>
          <cell r="G793">
            <v>4.1327546206450929</v>
          </cell>
          <cell r="H793">
            <v>3.6022245691549104</v>
          </cell>
          <cell r="I793">
            <v>3.2371613245530955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1.4773678340551101E-8</v>
          </cell>
          <cell r="E794">
            <v>3.9240712471122797E-8</v>
          </cell>
          <cell r="F794">
            <v>3.2823397783536697E-8</v>
          </cell>
          <cell r="G794">
            <v>3.0278912484076101E-8</v>
          </cell>
          <cell r="H794">
            <v>4.5165649163460299E-8</v>
          </cell>
          <cell r="I794">
            <v>6.6843475262005397E-8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0.31562548188536632</v>
          </cell>
          <cell r="E795">
            <v>0.31562552112607878</v>
          </cell>
          <cell r="F795">
            <v>0.31562555394947656</v>
          </cell>
          <cell r="G795">
            <v>0.31562558422838904</v>
          </cell>
          <cell r="H795">
            <v>0.31562567596906127</v>
          </cell>
          <cell r="I795">
            <v>0.31562574281253652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3.5159520660167898</v>
          </cell>
          <cell r="E796">
            <v>4.8485380795839284</v>
          </cell>
          <cell r="F796">
            <v>9.5933287502467035</v>
          </cell>
          <cell r="G796">
            <v>12.261426340939446</v>
          </cell>
          <cell r="H796">
            <v>29.911051540041242</v>
          </cell>
          <cell r="I796">
            <v>44.180789305049601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2.0019336907425361E-3</v>
          </cell>
          <cell r="E797">
            <v>1.29878410684748E-3</v>
          </cell>
          <cell r="F797">
            <v>1.1745188329430382E-3</v>
          </cell>
          <cell r="G797">
            <v>4.5073738412699141E-2</v>
          </cell>
          <cell r="H797">
            <v>9.1894251843783099</v>
          </cell>
          <cell r="I797">
            <v>18.419651878058431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4.8498358007491671</v>
          </cell>
          <cell r="F798">
            <v>9.5945032690796417</v>
          </cell>
          <cell r="G798">
            <v>12.30650007935215</v>
          </cell>
          <cell r="H798">
            <v>39.100476724419579</v>
          </cell>
          <cell r="I798">
            <v>62.60044118310806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8.574368301952541</v>
          </cell>
          <cell r="E799">
            <v>9.3794574775646122</v>
          </cell>
          <cell r="F799">
            <v>8.5715864040415699</v>
          </cell>
          <cell r="G799">
            <v>6.657712075757253</v>
          </cell>
          <cell r="H799">
            <v>3.1919668715242886</v>
          </cell>
          <cell r="I799">
            <v>0.50964962740313624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8.574368301952541</v>
          </cell>
          <cell r="E800">
            <v>9.3794574775646122</v>
          </cell>
          <cell r="F800">
            <v>8.5715864040415699</v>
          </cell>
          <cell r="G800">
            <v>6.657712075757253</v>
          </cell>
          <cell r="H800">
            <v>3.1919668715242886</v>
          </cell>
          <cell r="I800">
            <v>0.50964962740313624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0.12970377871772443</v>
          </cell>
          <cell r="I801">
            <v>1031.8743040974832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-0.12970377871772401</v>
          </cell>
          <cell r="I802">
            <v>-1031.87430409748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2.7466682551988711E-4</v>
          </cell>
          <cell r="I803">
            <v>2.1851455851476125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1.0681487659106715E-4</v>
          </cell>
          <cell r="I804">
            <v>0.84977883866851545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0.34528910586206502</v>
          </cell>
          <cell r="I805">
            <v>2163.3075783979298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0.34528910586206502</v>
          </cell>
          <cell r="I806">
            <v>2163.6528675037898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8.9735864560088786E-4</v>
          </cell>
          <cell r="H807">
            <v>1.9377237733017303E-3</v>
          </cell>
          <cell r="I807">
            <v>1.5926313854331148E-3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8.9735864560088786E-4</v>
          </cell>
          <cell r="H808">
            <v>1.9377237733017303E-3</v>
          </cell>
          <cell r="I808">
            <v>1.5926313854331148E-3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5.9910271717794702E-5</v>
          </cell>
          <cell r="H809">
            <v>1.0798570010261101E-4</v>
          </cell>
          <cell r="I809">
            <v>4.7403264217407901E-5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5.9910271717794702E-5</v>
          </cell>
          <cell r="H810">
            <v>1.16773738874545E-4</v>
          </cell>
          <cell r="I810">
            <v>8.4390660847114902E-5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1.410065324453136</v>
          </cell>
          <cell r="E811">
            <v>1.5273702057575387</v>
          </cell>
          <cell r="F811">
            <v>1.5476927852131954</v>
          </cell>
          <cell r="G811">
            <v>1.3030889864903321</v>
          </cell>
          <cell r="H811">
            <v>0.84668844223610495</v>
          </cell>
          <cell r="I811">
            <v>1.2411102315299927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1.4243084085385218</v>
          </cell>
          <cell r="E812">
            <v>1.5427981876338788</v>
          </cell>
          <cell r="F812">
            <v>1.5633260456698952</v>
          </cell>
          <cell r="G812">
            <v>1.3162515015053871</v>
          </cell>
          <cell r="H812">
            <v>0.85524085074354006</v>
          </cell>
          <cell r="I812">
            <v>1.2536466985151435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1.410065324453136</v>
          </cell>
          <cell r="E813">
            <v>1.5273702057575387</v>
          </cell>
          <cell r="F813">
            <v>1.5476927852131954</v>
          </cell>
          <cell r="G813">
            <v>1.3030889864903321</v>
          </cell>
          <cell r="H813">
            <v>0.84668844223610495</v>
          </cell>
          <cell r="I813">
            <v>1.2411102315299927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E814">
            <v>4.3022546860075998E-2</v>
          </cell>
          <cell r="F814">
            <v>5.01517326800653E-2</v>
          </cell>
          <cell r="G814">
            <v>3.54166359909108E-2</v>
          </cell>
          <cell r="H814">
            <v>4.3358344955495398E-2</v>
          </cell>
          <cell r="I814">
            <v>7.6125229381816303E-2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0.109139687579039</v>
          </cell>
          <cell r="E815">
            <v>0.1209470138480605</v>
          </cell>
          <cell r="F815">
            <v>0.12750731428307552</v>
          </cell>
          <cell r="G815">
            <v>0.11385156462735301</v>
          </cell>
          <cell r="H815">
            <v>8.6505987945937196E-2</v>
          </cell>
          <cell r="I815">
            <v>0.10729971395668851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7.1545936878907642E-4</v>
          </cell>
          <cell r="H816">
            <v>1.6578986254115399E-3</v>
          </cell>
          <cell r="I816">
            <v>1.4980656175230926E-3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7.2091001587187712E-4</v>
          </cell>
          <cell r="H817">
            <v>1.6705291404350198E-3</v>
          </cell>
          <cell r="I817">
            <v>1.5094784626743377E-3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6.8419284144721095E-5</v>
          </cell>
          <cell r="H818">
            <v>3.5165381965635202E-6</v>
          </cell>
          <cell r="I818">
            <v>1.07534619255278E-6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6.8419284144721095E-5</v>
          </cell>
          <cell r="H819">
            <v>1.18059173881192E-4</v>
          </cell>
          <cell r="I819">
            <v>1.19134520073745E-4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1043.13507611512</v>
          </cell>
          <cell r="E820">
            <v>1201.7987551880601</v>
          </cell>
          <cell r="F820">
            <v>1095.07488785956</v>
          </cell>
          <cell r="G820">
            <v>1095.0747901853699</v>
          </cell>
          <cell r="H820">
            <v>918.75744384772804</v>
          </cell>
          <cell r="I820">
            <v>440.66450343952698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17.570537629598675</v>
          </cell>
          <cell r="E821">
            <v>20.243064138805902</v>
          </cell>
          <cell r="F821">
            <v>18.445410345152133</v>
          </cell>
          <cell r="G821">
            <v>18.445408699930972</v>
          </cell>
          <cell r="H821">
            <v>15.475524320130187</v>
          </cell>
          <cell r="I821">
            <v>7.4225403948147379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18.495302767998602</v>
          </cell>
          <cell r="E822">
            <v>21.308488567164087</v>
          </cell>
          <cell r="F822">
            <v>19.416221415949604</v>
          </cell>
          <cell r="G822">
            <v>19.416219684137847</v>
          </cell>
          <cell r="H822">
            <v>16.290025600137042</v>
          </cell>
          <cell r="I822">
            <v>7.8132004155944603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0.21348115808116899</v>
          </cell>
          <cell r="F823">
            <v>2.76814554135695E-7</v>
          </cell>
          <cell r="G823">
            <v>2.8362857449767698E-7</v>
          </cell>
          <cell r="H823">
            <v>0.23686256608216699</v>
          </cell>
          <cell r="I823">
            <v>1.1961857414083901E-6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1.63540018291748</v>
          </cell>
          <cell r="F824">
            <v>1.6353971985463509</v>
          </cell>
          <cell r="G824">
            <v>1.6353953211472962</v>
          </cell>
          <cell r="H824">
            <v>1.2531436681608437</v>
          </cell>
          <cell r="I824">
            <v>0.60178140832285898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2.8968725594780115E-4</v>
          </cell>
          <cell r="H825">
            <v>6.4789422403245761E-4</v>
          </cell>
          <cell r="I825">
            <v>5.6306368030306978E-4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2.9261338984626361E-4</v>
          </cell>
          <cell r="H826">
            <v>6.5443861013379616E-4</v>
          </cell>
          <cell r="I826">
            <v>5.6875119222532262E-4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2.8968725594780115E-4</v>
          </cell>
          <cell r="H827">
            <v>6.4789422403245761E-4</v>
          </cell>
          <cell r="I827">
            <v>5.6306368030306978E-4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3.15421476505071E-5</v>
          </cell>
          <cell r="H828">
            <v>4.0315553823311697E-5</v>
          </cell>
          <cell r="I828">
            <v>3.6179314695057103E-5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3.15421476505071E-5</v>
          </cell>
          <cell r="H829">
            <v>5.8978619821361096E-5</v>
          </cell>
          <cell r="I829">
            <v>5.0666046184510798E-5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6.3804493816928165</v>
          </cell>
          <cell r="E830">
            <v>5.2940547083494165</v>
          </cell>
          <cell r="F830">
            <v>6.3797986129527944</v>
          </cell>
          <cell r="G830">
            <v>4.7639466512418709</v>
          </cell>
          <cell r="H830">
            <v>4.0510333905267482</v>
          </cell>
          <cell r="I830">
            <v>2.2197882017706854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479.8097935033</v>
          </cell>
          <cell r="E831">
            <v>396.00090921870901</v>
          </cell>
          <cell r="F831">
            <v>473.44821285597101</v>
          </cell>
          <cell r="G831">
            <v>348.94362484420998</v>
          </cell>
          <cell r="H831">
            <v>289.21301674140301</v>
          </cell>
          <cell r="I831">
            <v>156.49506822483301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8.507265842257091</v>
          </cell>
          <cell r="E832">
            <v>7.0212927166437842</v>
          </cell>
          <cell r="F832">
            <v>8.3944718591484158</v>
          </cell>
          <cell r="G832">
            <v>6.1869437029115195</v>
          </cell>
          <cell r="H832">
            <v>5.1278903677553771</v>
          </cell>
          <cell r="I832">
            <v>2.7747352522133562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5.2496222012709096E-7</v>
          </cell>
          <cell r="F833">
            <v>6.3344998736302403E-7</v>
          </cell>
          <cell r="G833">
            <v>4.6827362081222302E-7</v>
          </cell>
          <cell r="H833">
            <v>7.0542410026735197E-5</v>
          </cell>
          <cell r="I833">
            <v>3.3206421685535101E-2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0.43610090550990244</v>
          </cell>
          <cell r="F834">
            <v>0.43610082322966476</v>
          </cell>
          <cell r="G834">
            <v>0.43609851494909968</v>
          </cell>
          <cell r="H834">
            <v>0.28017681424117113</v>
          </cell>
          <cell r="I834">
            <v>0.15174055576064563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4.1173660562205265</v>
          </cell>
          <cell r="E835">
            <v>4.2663146649907562</v>
          </cell>
          <cell r="F835">
            <v>2.9611618148384466</v>
          </cell>
          <cell r="G835">
            <v>2.928091636270135</v>
          </cell>
          <cell r="H835">
            <v>2.8804041993813225</v>
          </cell>
          <cell r="I835">
            <v>2.7376565829876818E-4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723.65827654785005</v>
          </cell>
          <cell r="E836">
            <v>749.83712293777</v>
          </cell>
          <cell r="F836">
            <v>520.44662200190896</v>
          </cell>
          <cell r="G836">
            <v>514.63428758687201</v>
          </cell>
          <cell r="H836">
            <v>506.25285928520202</v>
          </cell>
          <cell r="I836">
            <v>4.6701200533319297E-2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7.7980417731449334</v>
          </cell>
          <cell r="E837">
            <v>8.0801414109673502</v>
          </cell>
          <cell r="F837">
            <v>5.6082610129516031</v>
          </cell>
          <cell r="G837">
            <v>5.5456280989964677</v>
          </cell>
          <cell r="H837">
            <v>5.4553109836767462</v>
          </cell>
          <cell r="I837">
            <v>5.0324569540214704E-4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8.1695178951867501E-6</v>
          </cell>
          <cell r="F838">
            <v>9.5475572445289494E-6</v>
          </cell>
          <cell r="G838">
            <v>9.4447289823530296E-6</v>
          </cell>
          <cell r="H838">
            <v>1.43815694767925E-2</v>
          </cell>
          <cell r="I838">
            <v>1.88970792195565E-6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0.30973688042370034</v>
          </cell>
          <cell r="F839">
            <v>0.30640004604419946</v>
          </cell>
          <cell r="G839">
            <v>0.21331716386360003</v>
          </cell>
          <cell r="H839">
            <v>0.1668006475202258</v>
          </cell>
          <cell r="I839">
            <v>2.581869875070697E-5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4.351557173020309E-5</v>
          </cell>
          <cell r="F840">
            <v>4.0650159330457868E-2</v>
          </cell>
          <cell r="G840">
            <v>1.0267658088121579E-3</v>
          </cell>
          <cell r="H840">
            <v>0.18838512508356658</v>
          </cell>
          <cell r="I840">
            <v>0.14007584753393998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5.7260098826189728E-5</v>
          </cell>
          <cell r="F841">
            <v>5.2470823088119352E-2</v>
          </cell>
          <cell r="G841">
            <v>1.2995560772254505E-3</v>
          </cell>
          <cell r="H841">
            <v>0.22164218129479507</v>
          </cell>
          <cell r="I841">
            <v>0.15564720452173417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9.4295428881902195E-4</v>
          </cell>
          <cell r="E842">
            <v>3.6132800532833699E-6</v>
          </cell>
          <cell r="F842">
            <v>4.1538382434502398E-2</v>
          </cell>
          <cell r="G842">
            <v>2.55567882546855E-5</v>
          </cell>
          <cell r="H842">
            <v>2.1952618774815701E-2</v>
          </cell>
          <cell r="I842">
            <v>1.4480563768346499E-3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9.4295428881902195E-4</v>
          </cell>
          <cell r="E843">
            <v>6.1554433609569813E-6</v>
          </cell>
          <cell r="F843">
            <v>4.1543027862809716E-2</v>
          </cell>
          <cell r="G843">
            <v>4.1542990088597111E-2</v>
          </cell>
          <cell r="H843">
            <v>2.9341690643305961E-2</v>
          </cell>
          <cell r="I843">
            <v>1.7378377196660234E-2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1440.94600053049</v>
          </cell>
          <cell r="E844">
            <v>1508.6876486814699</v>
          </cell>
          <cell r="F844">
            <v>1463.1310827217701</v>
          </cell>
          <cell r="G844">
            <v>1456.01496003028</v>
          </cell>
          <cell r="H844">
            <v>1382.3872067049799</v>
          </cell>
          <cell r="I844">
            <v>878.21570723079299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24.189715189228497</v>
          </cell>
          <cell r="E845">
            <v>25.326920313235785</v>
          </cell>
          <cell r="F845">
            <v>24.56214470390773</v>
          </cell>
          <cell r="G845">
            <v>24.442683613002611</v>
          </cell>
          <cell r="H845">
            <v>23.206666175634368</v>
          </cell>
          <cell r="I845">
            <v>14.742945137984867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25.548687952668296</v>
          </cell>
          <cell r="E846">
            <v>26.749781004990592</v>
          </cell>
          <cell r="F846">
            <v>25.942040473790158</v>
          </cell>
          <cell r="G846">
            <v>25.815868085643203</v>
          </cell>
          <cell r="H846">
            <v>24.510411466400353</v>
          </cell>
          <cell r="I846">
            <v>15.571200482815479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1.41134724399179E-7</v>
          </cell>
          <cell r="E847">
            <v>1.10902859292085E-6</v>
          </cell>
          <cell r="F847">
            <v>2.7217913957202302E-6</v>
          </cell>
          <cell r="G847">
            <v>1.93182570084894E-6</v>
          </cell>
          <cell r="H847">
            <v>0.51658697450524504</v>
          </cell>
          <cell r="I847">
            <v>1.0703761886574299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2.7746816390099442</v>
          </cell>
          <cell r="E848">
            <v>2.7746681532845501</v>
          </cell>
          <cell r="F848">
            <v>2.7746581744966141</v>
          </cell>
          <cell r="G848">
            <v>2.7746518515151206</v>
          </cell>
          <cell r="H848">
            <v>1.9591658329715127</v>
          </cell>
          <cell r="I848">
            <v>1.514066494803715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9.9025213509301651</v>
          </cell>
          <cell r="E849">
            <v>11.655195500868556</v>
          </cell>
          <cell r="F849">
            <v>11.65519594611046</v>
          </cell>
          <cell r="G849">
            <v>11.655197004010573</v>
          </cell>
          <cell r="H849">
            <v>13.570660256848521</v>
          </cell>
          <cell r="I849">
            <v>29.786823977614549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9.9025213509301651</v>
          </cell>
          <cell r="E850">
            <v>11.655195500868556</v>
          </cell>
          <cell r="F850">
            <v>11.65519594611046</v>
          </cell>
          <cell r="G850">
            <v>11.655197004010573</v>
          </cell>
          <cell r="H850">
            <v>13.570660256848521</v>
          </cell>
          <cell r="I850">
            <v>29.786823977614549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3.094537905544771</v>
          </cell>
          <cell r="E851">
            <v>3.5825395841827192</v>
          </cell>
          <cell r="F851">
            <v>3.4965587838331422</v>
          </cell>
          <cell r="G851">
            <v>3.3620760588492007</v>
          </cell>
          <cell r="H851">
            <v>3.6677460153644672</v>
          </cell>
          <cell r="I851">
            <v>7.6376471737473235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1.03582047009591E-6</v>
          </cell>
          <cell r="E852">
            <v>0.12376187052552801</v>
          </cell>
          <cell r="F852">
            <v>1.6062822489836001E-5</v>
          </cell>
          <cell r="G852">
            <v>6.7489943867899004E-7</v>
          </cell>
          <cell r="H852">
            <v>0.38024575182485598</v>
          </cell>
          <cell r="I852">
            <v>1.58670222717059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0.69925298621246912</v>
          </cell>
          <cell r="E853">
            <v>0.82301480973608943</v>
          </cell>
          <cell r="F853">
            <v>0.82303070116721933</v>
          </cell>
          <cell r="G853">
            <v>0.82303109084637949</v>
          </cell>
          <cell r="H853">
            <v>0.95999977186537433</v>
          </cell>
          <cell r="I853">
            <v>2.107890760740514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2.5773091757220673E-2</v>
          </cell>
          <cell r="G854">
            <v>2.023267884684948E-4</v>
          </cell>
          <cell r="H854">
            <v>7.0496950718330095E-5</v>
          </cell>
          <cell r="I854">
            <v>3.1893631157826769E-5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2.5774345478076232E-2</v>
          </cell>
          <cell r="G855">
            <v>2.0236766101422936E-4</v>
          </cell>
          <cell r="H855">
            <v>7.0500478475063924E-5</v>
          </cell>
          <cell r="I855">
            <v>3.1928234757313276E-5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1.30176180350467E-4</v>
          </cell>
          <cell r="E856">
            <v>2.7170232154624199E-3</v>
          </cell>
          <cell r="F856">
            <v>2.7215597014557799E-5</v>
          </cell>
          <cell r="G856">
            <v>1.72355884336369E-5</v>
          </cell>
          <cell r="H856">
            <v>1.46614698759436E-5</v>
          </cell>
          <cell r="I856">
            <v>7.2379109975093596E-6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1.30176180350467E-4</v>
          </cell>
          <cell r="E857">
            <v>2.8426438587537519E-3</v>
          </cell>
          <cell r="F857">
            <v>2.8422885844671918E-3</v>
          </cell>
          <cell r="G857">
            <v>7.0050413357320047E-5</v>
          </cell>
          <cell r="H857">
            <v>3.3471345763159503E-5</v>
          </cell>
          <cell r="I857">
            <v>1.4092640977805697E-5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13.722987031668049</v>
          </cell>
          <cell r="E858">
            <v>12.562850756790658</v>
          </cell>
          <cell r="F858">
            <v>10.686982892998326</v>
          </cell>
          <cell r="G858">
            <v>10.03382917715939</v>
          </cell>
          <cell r="H858">
            <v>8.4859634839665397</v>
          </cell>
          <cell r="I858">
            <v>3.3636293517569613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13.722987031668049</v>
          </cell>
          <cell r="E859">
            <v>12.562850756790658</v>
          </cell>
          <cell r="F859">
            <v>10.686982892998326</v>
          </cell>
          <cell r="G859">
            <v>10.03382917715939</v>
          </cell>
          <cell r="H859">
            <v>8.4859634839665397</v>
          </cell>
          <cell r="I859">
            <v>3.3636293517569613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8.9927176990411311E-4</v>
          </cell>
          <cell r="H860">
            <v>1.1653942583104515E-3</v>
          </cell>
          <cell r="I860">
            <v>3.9172518766941104E-4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9.0835532313546772E-4</v>
          </cell>
          <cell r="H861">
            <v>1.1771659174853041E-3</v>
          </cell>
          <cell r="I861">
            <v>3.9568200774687981E-4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8.9927176990411311E-4</v>
          </cell>
          <cell r="H862">
            <v>1.1653942583104515E-3</v>
          </cell>
          <cell r="I862">
            <v>3.9172518766941104E-4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1.0627934721886599E-4</v>
          </cell>
          <cell r="H863">
            <v>9.0096340140529904E-5</v>
          </cell>
          <cell r="I863">
            <v>2.51636610331186E-5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1.0627934721886599E-4</v>
          </cell>
          <cell r="H864">
            <v>1.45231081994346E-4</v>
          </cell>
          <cell r="I864">
            <v>4.8785858811652017E-5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0.15438653752637249</v>
          </cell>
          <cell r="F865">
            <v>0.14277713041290449</v>
          </cell>
          <cell r="G865">
            <v>2.0316065945239939E-3</v>
          </cell>
          <cell r="H865">
            <v>9.8570159167397616E-4</v>
          </cell>
          <cell r="I865">
            <v>4.3815344387046316E-4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0.16251214476460271</v>
          </cell>
          <cell r="F866">
            <v>0.15029171622410989</v>
          </cell>
          <cell r="G866">
            <v>2.1385332573936764E-3</v>
          </cell>
          <cell r="H866">
            <v>1.0375806228147119E-3</v>
          </cell>
          <cell r="I866">
            <v>4.6121415144259294E-4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1.2082343389529401E-2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1.2082343389529401E-2</v>
          </cell>
          <cell r="F868">
            <v>1.2079713714003517E-2</v>
          </cell>
          <cell r="G868">
            <v>2.9770147338060125E-4</v>
          </cell>
          <cell r="H868">
            <v>1.4223909989887086E-4</v>
          </cell>
          <cell r="I868">
            <v>5.9880506589962358E-5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1.1864922198247385E-4</v>
          </cell>
          <cell r="G869">
            <v>1.2144629499005275E-4</v>
          </cell>
          <cell r="H869">
            <v>1.7659961015218029E-4</v>
          </cell>
          <cell r="I869">
            <v>7.5775347835671899E-5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1.1869611510517125E-4</v>
          </cell>
          <cell r="G870">
            <v>1.2149722553179683E-4</v>
          </cell>
          <cell r="H870">
            <v>1.7666790669133397E-4</v>
          </cell>
          <cell r="I870">
            <v>7.583201734922888E-5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8.9731297779524992E-6</v>
          </cell>
          <cell r="E871">
            <v>1.4568087178391999E-7</v>
          </cell>
          <cell r="F871">
            <v>3.6305343560421701E-5</v>
          </cell>
          <cell r="G871">
            <v>1.25862233256206E-5</v>
          </cell>
          <cell r="H871">
            <v>1.53574888642937E-5</v>
          </cell>
          <cell r="I871">
            <v>8.8740355328341197E-6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8.9731297779524992E-6</v>
          </cell>
          <cell r="E872">
            <v>2.1949309004074006E-7</v>
          </cell>
          <cell r="F872">
            <v>3.6455998805645168E-5</v>
          </cell>
          <cell r="G872">
            <v>3.6567320128428192E-5</v>
          </cell>
          <cell r="H872">
            <v>5.2949143697745405E-5</v>
          </cell>
          <cell r="I872">
            <v>1.9979032280635402E-5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5.3908740393983794E-2</v>
          </cell>
          <cell r="F873">
            <v>6.9809419028880021E-2</v>
          </cell>
          <cell r="G873">
            <v>0.11238979470509836</v>
          </cell>
          <cell r="H873">
            <v>0.24919781966313845</v>
          </cell>
          <cell r="I873">
            <v>0.45180051828816831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5.4453273125236096E-2</v>
          </cell>
          <cell r="F874">
            <v>7.0514564675636326E-2</v>
          </cell>
          <cell r="G874">
            <v>0.11352504515666509</v>
          </cell>
          <cell r="H874">
            <v>0.25171496935670568</v>
          </cell>
          <cell r="I874">
            <v>0.45636415988703893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5.3908740393983794E-2</v>
          </cell>
          <cell r="F875">
            <v>6.9809419028880021E-2</v>
          </cell>
          <cell r="G875">
            <v>0.11238979470509836</v>
          </cell>
          <cell r="H875">
            <v>0.24919781966313845</v>
          </cell>
          <cell r="I875">
            <v>0.45180051828816831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4.5627046543464996E-3</v>
          </cell>
          <cell r="F876">
            <v>9.6458230744564399E-4</v>
          </cell>
          <cell r="G876">
            <v>3.4855413753617599E-3</v>
          </cell>
          <cell r="H876">
            <v>4.9543837304365599E-3</v>
          </cell>
          <cell r="I876">
            <v>1.4692948610783199E-2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4.5627046543464996E-3</v>
          </cell>
          <cell r="F877">
            <v>5.52728696179214E-3</v>
          </cell>
          <cell r="G877">
            <v>9.0128283371539008E-3</v>
          </cell>
          <cell r="H877">
            <v>1.83151139039988E-2</v>
          </cell>
          <cell r="I877">
            <v>3.3008062514781999E-2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8.2689852281198073E-3</v>
          </cell>
          <cell r="G878">
            <v>6.2697589239792614E-3</v>
          </cell>
          <cell r="H878">
            <v>7.7678881695871062E-3</v>
          </cell>
          <cell r="I878">
            <v>4.8544771895949433E-3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0.24735590189932299</v>
          </cell>
          <cell r="G879">
            <v>0.18395763542173399</v>
          </cell>
          <cell r="H879">
            <v>0.219500924401442</v>
          </cell>
          <cell r="I879">
            <v>0.13229223778194901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8.2689852281198073E-3</v>
          </cell>
          <cell r="G880">
            <v>6.2697589239792614E-3</v>
          </cell>
          <cell r="H880">
            <v>7.7678881695871062E-3</v>
          </cell>
          <cell r="I880">
            <v>4.8544771895949433E-3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4.3857429414773585E-3</v>
          </cell>
          <cell r="G881">
            <v>3.2616602025130059E-3</v>
          </cell>
          <cell r="H881">
            <v>3.8918603617276973E-3</v>
          </cell>
          <cell r="I881">
            <v>2.3456070528714342E-3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2.8532103119528502E-4</v>
          </cell>
          <cell r="F882">
            <v>2.7324967879913901E-4</v>
          </cell>
          <cell r="G882">
            <v>3.7704423354905802E-6</v>
          </cell>
          <cell r="H882">
            <v>5.3112197381313404E-4</v>
          </cell>
          <cell r="I882">
            <v>4.9352716899943998E-6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2.8532103119528502E-4</v>
          </cell>
          <cell r="F883">
            <v>5.5830457711631028E-4</v>
          </cell>
          <cell r="G883">
            <v>5.6100621851532862E-4</v>
          </cell>
          <cell r="H883">
            <v>5.9558658136089004E-4</v>
          </cell>
          <cell r="I883">
            <v>3.9606531545549785E-4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726.71214195077005</v>
          </cell>
          <cell r="E884">
            <v>619.28474018001998</v>
          </cell>
          <cell r="F884">
            <v>0.79613156029519405</v>
          </cell>
          <cell r="G884">
            <v>0.107231720703178</v>
          </cell>
          <cell r="H884">
            <v>5.5853343121860702E-2</v>
          </cell>
          <cell r="I884">
            <v>1.4369065165457001E-2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6.9844563620324998</v>
          </cell>
          <cell r="E885">
            <v>6.0044851278196179</v>
          </cell>
          <cell r="F885">
            <v>7.8204352443062928E-3</v>
          </cell>
          <cell r="G885">
            <v>1.0760758946638446E-3</v>
          </cell>
          <cell r="H885">
            <v>5.7233256675922846E-4</v>
          </cell>
          <cell r="I885">
            <v>1.4724067510397308E-4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9.8604089816929523</v>
          </cell>
          <cell r="E886">
            <v>8.4027780214385324</v>
          </cell>
          <cell r="F886">
            <v>1.0802327819473446E-2</v>
          </cell>
          <cell r="G886">
            <v>1.4549758575736489E-3</v>
          </cell>
          <cell r="H886">
            <v>7.5784726081222021E-4</v>
          </cell>
          <cell r="I886">
            <v>1.9496696289629533E-4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4.0247453533623499E-7</v>
          </cell>
          <cell r="F887">
            <v>4.2841506572567701E-7</v>
          </cell>
          <cell r="G887">
            <v>3.7218629766271197E-7</v>
          </cell>
          <cell r="H887">
            <v>3.3484581778007799E-7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0.47738135633274636</v>
          </cell>
          <cell r="F888">
            <v>8.8459434917409485E-4</v>
          </cell>
          <cell r="G888">
            <v>1.3104009933678773E-4</v>
          </cell>
          <cell r="H888">
            <v>5.9333862520330416E-5</v>
          </cell>
          <cell r="I888">
            <v>1.6874416056316272E-5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1068.12956674103</v>
          </cell>
          <cell r="E889">
            <v>1094.4819847245401</v>
          </cell>
          <cell r="F889">
            <v>1024.6412911124501</v>
          </cell>
          <cell r="G889">
            <v>1013.19803800308</v>
          </cell>
          <cell r="H889">
            <v>996.69848794671202</v>
          </cell>
          <cell r="I889">
            <v>986.58523599568196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11.510016882985198</v>
          </cell>
          <cell r="E890">
            <v>11.793986904359311</v>
          </cell>
          <cell r="F890">
            <v>11.041393223194508</v>
          </cell>
          <cell r="G890">
            <v>10.918082306067726</v>
          </cell>
          <cell r="H890">
            <v>10.740285430460263</v>
          </cell>
          <cell r="I890">
            <v>10.631306422367251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11.510016882985198</v>
          </cell>
          <cell r="E891">
            <v>11.793986904359311</v>
          </cell>
          <cell r="F891">
            <v>11.041393223194508</v>
          </cell>
          <cell r="G891">
            <v>10.918082306067726</v>
          </cell>
          <cell r="H891">
            <v>10.740285430460263</v>
          </cell>
          <cell r="I891">
            <v>10.631306422367251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1783.66248660356</v>
          </cell>
          <cell r="E892">
            <v>1640.9694334091901</v>
          </cell>
          <cell r="F892">
            <v>1707.42242545982</v>
          </cell>
          <cell r="G892">
            <v>1584.7622769442901</v>
          </cell>
          <cell r="H892">
            <v>794.60986905228106</v>
          </cell>
          <cell r="I892">
            <v>6.7275716139695796E-2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21.680655507675567</v>
          </cell>
          <cell r="E893">
            <v>19.946202407450055</v>
          </cell>
          <cell r="F893">
            <v>20.753947392235567</v>
          </cell>
          <cell r="G893">
            <v>19.262996921247254</v>
          </cell>
          <cell r="H893">
            <v>9.6585889781908989</v>
          </cell>
          <cell r="I893">
            <v>8.1774530585903291E-4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24.201661962056413</v>
          </cell>
          <cell r="E894">
            <v>22.265528268781438</v>
          </cell>
          <cell r="F894">
            <v>23.167197089007104</v>
          </cell>
          <cell r="G894">
            <v>21.502880284182979</v>
          </cell>
          <cell r="H894">
            <v>10.781680719840988</v>
          </cell>
          <cell r="I894">
            <v>9.1283196933101434E-4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2.0087585601265E-7</v>
          </cell>
          <cell r="F895">
            <v>2.3383976017769799E-7</v>
          </cell>
          <cell r="G895">
            <v>2.7265037226387101E-7</v>
          </cell>
          <cell r="H895">
            <v>4.8035481304524604E-7</v>
          </cell>
          <cell r="I895">
            <v>5.71302873785241E-8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1.7515301066607645</v>
          </cell>
          <cell r="F896">
            <v>1.7515289032162211</v>
          </cell>
          <cell r="G896">
            <v>1.7515282531775247</v>
          </cell>
          <cell r="H896">
            <v>0.78167508207236147</v>
          </cell>
          <cell r="I896">
            <v>1.1365787618500267E-4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1.0722010639906471E-4</v>
          </cell>
          <cell r="F897">
            <v>2.448298705284048E-3</v>
          </cell>
          <cell r="G897">
            <v>1.1035409293085666E-3</v>
          </cell>
          <cell r="H897">
            <v>5.2029017202869466E-3</v>
          </cell>
          <cell r="I897">
            <v>1.5045971524772204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1.0713253957233865E-4</v>
          </cell>
          <cell r="F898">
            <v>2.445175875302818E-3</v>
          </cell>
          <cell r="G898">
            <v>1.1035409293085681E-3</v>
          </cell>
          <cell r="H898">
            <v>5.202901720286951E-3</v>
          </cell>
          <cell r="I898">
            <v>1.5045971524772206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1.3043809458739927E-4</v>
          </cell>
          <cell r="F899">
            <v>2.9146411776355993E-3</v>
          </cell>
          <cell r="G899">
            <v>1.2684378546268342E-3</v>
          </cell>
          <cell r="H899">
            <v>5.594518445799614E-3</v>
          </cell>
          <cell r="I899">
            <v>1.5197951272588734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1.3043809458739927E-4</v>
          </cell>
          <cell r="F900">
            <v>2.9146411776355993E-3</v>
          </cell>
          <cell r="G900">
            <v>1.2684378546268342E-3</v>
          </cell>
          <cell r="H900">
            <v>5.594518445799614E-3</v>
          </cell>
          <cell r="I900">
            <v>1.5197951272588734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6.78060594009002E-4</v>
          </cell>
          <cell r="E901">
            <v>4.7122644872787799E-6</v>
          </cell>
          <cell r="F901">
            <v>6.8360084852110302E-6</v>
          </cell>
          <cell r="G901">
            <v>3.8951947141179998E-6</v>
          </cell>
          <cell r="H901">
            <v>2.6906161540600298E-4</v>
          </cell>
          <cell r="I901">
            <v>0.42344152549181802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6.78060594009002E-4</v>
          </cell>
          <cell r="E902">
            <v>6.8238541285007301E-4</v>
          </cell>
          <cell r="F902">
            <v>6.88105508234303E-4</v>
          </cell>
          <cell r="G902">
            <v>6.894574287280164E-4</v>
          </cell>
          <cell r="H902">
            <v>1.2040409218117805E-3</v>
          </cell>
          <cell r="I902">
            <v>0.42402807543003324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2229.9139925874401</v>
          </cell>
          <cell r="E903">
            <v>2015.30477165209</v>
          </cell>
          <cell r="F903">
            <v>1951.4523638160399</v>
          </cell>
          <cell r="G903">
            <v>1408.9000947638101</v>
          </cell>
          <cell r="H903">
            <v>460.44884903958098</v>
          </cell>
          <cell r="I903">
            <v>61.190952133823998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24.84307032740022</v>
          </cell>
          <cell r="E904">
            <v>22.496607332555804</v>
          </cell>
          <cell r="F904">
            <v>21.848407075339328</v>
          </cell>
          <cell r="G904">
            <v>15.851711237216518</v>
          </cell>
          <cell r="H904">
            <v>5.2323732845406958</v>
          </cell>
          <cell r="I904">
            <v>0.69535172879345375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30.256634906206877</v>
          </cell>
          <cell r="E905">
            <v>27.344705178454333</v>
          </cell>
          <cell r="F905">
            <v>26.478322439837743</v>
          </cell>
          <cell r="G905">
            <v>19.116690566673064</v>
          </cell>
          <cell r="H905">
            <v>6.2476098919888923</v>
          </cell>
          <cell r="I905">
            <v>0.83027072094740861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9.1155760215740204E-7</v>
          </cell>
          <cell r="E906">
            <v>8.4903211658799595E-7</v>
          </cell>
          <cell r="F906">
            <v>1.56881853538105E-6</v>
          </cell>
          <cell r="G906">
            <v>1.17916229025724E-6</v>
          </cell>
          <cell r="H906">
            <v>7.7115885997421896E-6</v>
          </cell>
          <cell r="I906">
            <v>8.2551752986249101E-7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1.928574568782722</v>
          </cell>
          <cell r="E907">
            <v>1.9285716103100805</v>
          </cell>
          <cell r="F907">
            <v>1.928555523175131</v>
          </cell>
          <cell r="G907">
            <v>1.9285408047509016</v>
          </cell>
          <cell r="H907">
            <v>0.41260254262029283</v>
          </cell>
          <cell r="I907">
            <v>6.2611222955299015E-2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7.3538993029108782E-2</v>
          </cell>
          <cell r="F908">
            <v>7.6582716091700059E-2</v>
          </cell>
          <cell r="G908">
            <v>0.20609855531013532</v>
          </cell>
          <cell r="H908">
            <v>0.42024863181469352</v>
          </cell>
          <cell r="I908">
            <v>0.61645604477518112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8.1709992254565253E-2</v>
          </cell>
          <cell r="F909">
            <v>8.5091906768555631E-2</v>
          </cell>
          <cell r="G909">
            <v>0.22899839478903922</v>
          </cell>
          <cell r="H909">
            <v>0.46694292423854822</v>
          </cell>
          <cell r="I909">
            <v>0.68495116086131158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7.3538993029108782E-2</v>
          </cell>
          <cell r="F910">
            <v>7.6582716091700059E-2</v>
          </cell>
          <cell r="G910">
            <v>0.20609855531013532</v>
          </cell>
          <cell r="H910">
            <v>0.42024863181469352</v>
          </cell>
          <cell r="I910">
            <v>0.61645604477518112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6.0827063577330301E-3</v>
          </cell>
          <cell r="F911">
            <v>1.6951819476995201E-5</v>
          </cell>
          <cell r="G911">
            <v>1.01051814823636E-2</v>
          </cell>
          <cell r="H911">
            <v>1.48195029191851E-2</v>
          </cell>
          <cell r="I911">
            <v>3.3021954868943701E-2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6.0827063577330301E-3</v>
          </cell>
          <cell r="F912">
            <v>6.099548379991342E-3</v>
          </cell>
          <cell r="G912">
            <v>1.6204460516243687E-2</v>
          </cell>
          <cell r="H912">
            <v>3.2951417845349947E-2</v>
          </cell>
          <cell r="I912">
            <v>4.8526058119212664E-2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7.0665493974913576E-3</v>
          </cell>
          <cell r="E913">
            <v>1.392423682556399E-3</v>
          </cell>
          <cell r="F913">
            <v>4.8077463255840726E-3</v>
          </cell>
          <cell r="G913">
            <v>4.4429966839069314E-3</v>
          </cell>
          <cell r="H913">
            <v>2.5463007765270641E-2</v>
          </cell>
          <cell r="I913">
            <v>5.275129053980606E-2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6.9973419716723639E-3</v>
          </cell>
          <cell r="E914">
            <v>1.3920283886503888E-3</v>
          </cell>
          <cell r="F914">
            <v>4.8082971895368996E-3</v>
          </cell>
          <cell r="G914">
            <v>4.5242483332192229E-3</v>
          </cell>
          <cell r="H914">
            <v>2.7037142672338876E-2</v>
          </cell>
          <cell r="I914">
            <v>5.5411356589527117E-2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1.4063891369163724E-2</v>
          </cell>
          <cell r="E915">
            <v>2.7844520712067881E-3</v>
          </cell>
          <cell r="F915">
            <v>9.6160435151209697E-3</v>
          </cell>
          <cell r="G915">
            <v>8.9672450171261551E-3</v>
          </cell>
          <cell r="H915">
            <v>5.2500150437609534E-2</v>
          </cell>
          <cell r="I915">
            <v>0.10816264712933313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1.0633969618024449E-6</v>
          </cell>
          <cell r="E916">
            <v>1.0612274273764284E-6</v>
          </cell>
          <cell r="F916">
            <v>3.6133275514980212E-3</v>
          </cell>
          <cell r="G916">
            <v>9.6889819308421327E-4</v>
          </cell>
          <cell r="H916">
            <v>8.2749138878742592</v>
          </cell>
          <cell r="I916">
            <v>11.127716236336779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F917">
            <v>4.6691933425784329E-3</v>
          </cell>
          <cell r="G917">
            <v>1.2175271909705401E-3</v>
          </cell>
          <cell r="H917">
            <v>9.735254913824825</v>
          </cell>
          <cell r="I917">
            <v>12.364166437923098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9.6597812451805296E-3</v>
          </cell>
          <cell r="E918">
            <v>1.38273733047649E-2</v>
          </cell>
          <cell r="F918">
            <v>6.5363312150656102E-6</v>
          </cell>
          <cell r="G918">
            <v>4.6217646168477799E-4</v>
          </cell>
          <cell r="H918">
            <v>4.7156410819993701E-2</v>
          </cell>
          <cell r="I918">
            <v>9.3157581525660504E-2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9.6597812451805296E-3</v>
          </cell>
          <cell r="E919">
            <v>2.3487154549945401E-2</v>
          </cell>
          <cell r="F919">
            <v>2.34936908811605E-2</v>
          </cell>
          <cell r="G919">
            <v>2.39558673428453E-2</v>
          </cell>
          <cell r="H919">
            <v>0.18595943812377999</v>
          </cell>
          <cell r="I919">
            <v>0.18595949557605401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0.15438653981468681</v>
          </cell>
          <cell r="F920">
            <v>0.14277587669204886</v>
          </cell>
          <cell r="G920">
            <v>2.0315654988593236E-3</v>
          </cell>
          <cell r="H920">
            <v>9.8567685246982086E-4</v>
          </cell>
          <cell r="I920">
            <v>4.3813332594032795E-4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0.15438653981468681</v>
          </cell>
          <cell r="F921">
            <v>0.14277587669204886</v>
          </cell>
          <cell r="G921">
            <v>2.0315654988593236E-3</v>
          </cell>
          <cell r="H921">
            <v>9.8567685246982086E-4</v>
          </cell>
          <cell r="I921">
            <v>4.3813332594032795E-4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1.2082343389529401E-2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1.2082343389529401E-2</v>
          </cell>
          <cell r="F923">
            <v>1.2079712626322485E-2</v>
          </cell>
          <cell r="G923">
            <v>2.9770012107790088E-4</v>
          </cell>
          <cell r="H923">
            <v>1.422397604815056E-4</v>
          </cell>
          <cell r="I923">
            <v>5.9879431691988302E-5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1.4495395951114407E-7</v>
          </cell>
          <cell r="F924">
            <v>4.660944370862361E-3</v>
          </cell>
          <cell r="G924">
            <v>4.7499512026746744E-3</v>
          </cell>
          <cell r="H924">
            <v>2.722286618215318E-2</v>
          </cell>
          <cell r="I924">
            <v>3.5380985776999385E-2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4.660327809420859E-3</v>
          </cell>
          <cell r="G925">
            <v>4.7493778064140136E-3</v>
          </cell>
          <cell r="H925">
            <v>2.7224232593933136E-2</v>
          </cell>
          <cell r="I925">
            <v>3.5382426906634797E-2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4.2482803211395599E-5</v>
          </cell>
          <cell r="E926">
            <v>6.9346746022266197E-4</v>
          </cell>
          <cell r="F926">
            <v>2.84109818788045E-5</v>
          </cell>
          <cell r="G926">
            <v>5.1665331779879402E-7</v>
          </cell>
          <cell r="H926">
            <v>4.1940324060032001E-3</v>
          </cell>
          <cell r="I926">
            <v>2.3968202922064899E-3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4.2482803211395599E-5</v>
          </cell>
          <cell r="E927">
            <v>7.3595026343405698E-4</v>
          </cell>
          <cell r="F927">
            <v>7.6436124531286201E-4</v>
          </cell>
          <cell r="G927">
            <v>7.6487789863065997E-4</v>
          </cell>
          <cell r="H927">
            <v>4.2112350450104596E-3</v>
          </cell>
          <cell r="I927">
            <v>5.4455689758756004E-3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0.24365772531697585</v>
          </cell>
          <cell r="F928">
            <v>0.7760700559813446</v>
          </cell>
          <cell r="G928">
            <v>1.6057757262159971</v>
          </cell>
          <cell r="H928">
            <v>2.9364656354187511</v>
          </cell>
          <cell r="I928">
            <v>4.3674139295437113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7.4894792617922909E-2</v>
          </cell>
          <cell r="F929">
            <v>0.23282101679440326</v>
          </cell>
          <cell r="G929">
            <v>0.46320453640846021</v>
          </cell>
          <cell r="H929">
            <v>0.79363936092398646</v>
          </cell>
          <cell r="I929">
            <v>1.1198497255240296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0.24365772531697585</v>
          </cell>
          <cell r="F930">
            <v>0.7760700559813446</v>
          </cell>
          <cell r="G930">
            <v>1.6057757262159971</v>
          </cell>
          <cell r="H930">
            <v>2.9364656354187511</v>
          </cell>
          <cell r="I930">
            <v>4.3674139295437113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1.78665615226105E-2</v>
          </cell>
          <cell r="F931">
            <v>3.8928081089920699E-2</v>
          </cell>
          <cell r="G931">
            <v>6.0461359234987799E-2</v>
          </cell>
          <cell r="H931">
            <v>0.109844310481798</v>
          </cell>
          <cell r="I931">
            <v>0.21604416052264799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1.78665615226105E-2</v>
          </cell>
          <cell r="F932">
            <v>5.6794581772748529E-2</v>
          </cell>
          <cell r="G932">
            <v>0.11725578126896524</v>
          </cell>
          <cell r="H932">
            <v>0.21517567874524554</v>
          </cell>
          <cell r="I932">
            <v>0.31993265360181222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1.2230663122508338</v>
          </cell>
          <cell r="E933">
            <v>1.3407664753408557</v>
          </cell>
          <cell r="F933">
            <v>1.3536631733606965</v>
          </cell>
          <cell r="G933">
            <v>1.4876272700216169</v>
          </cell>
          <cell r="H933">
            <v>3.4275485869330713</v>
          </cell>
          <cell r="I933">
            <v>5.7362355346651484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1.4022773586916224</v>
          </cell>
          <cell r="E934">
            <v>1.537223658955349</v>
          </cell>
          <cell r="F934">
            <v>1.5520100588863754</v>
          </cell>
          <cell r="G934">
            <v>1.7056033822765626</v>
          </cell>
          <cell r="H934">
            <v>3.9297736607808638</v>
          </cell>
          <cell r="I934">
            <v>6.5767433325672462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1.7365525285757399E-6</v>
          </cell>
          <cell r="E935">
            <v>1.06861734629457E-5</v>
          </cell>
          <cell r="F935">
            <v>4.8193416176437902E-6</v>
          </cell>
          <cell r="G935">
            <v>9.7077972301483698E-3</v>
          </cell>
          <cell r="H935">
            <v>0.25369118576574901</v>
          </cell>
          <cell r="I935">
            <v>0.21064785932361199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0.10534266202120458</v>
          </cell>
          <cell r="E936">
            <v>0.10535304192501604</v>
          </cell>
          <cell r="F936">
            <v>0.1053570046696073</v>
          </cell>
          <cell r="G936">
            <v>0.11506365427252593</v>
          </cell>
          <cell r="H936">
            <v>0.39561921278502704</v>
          </cell>
          <cell r="I936">
            <v>0.4519898031979665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1.2730256791176517</v>
          </cell>
          <cell r="E938">
            <v>1.4868560036876985</v>
          </cell>
          <cell r="F938">
            <v>1.4850410896652193</v>
          </cell>
          <cell r="G938">
            <v>1.4863962124190937</v>
          </cell>
          <cell r="H938">
            <v>1.4790679097473511</v>
          </cell>
          <cell r="I938">
            <v>1.4745809858742871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7.7571865114529945E-2</v>
          </cell>
          <cell r="E939">
            <v>6.4160711720153358E-3</v>
          </cell>
          <cell r="F939">
            <v>2.0598397725044085E-2</v>
          </cell>
          <cell r="G939">
            <v>1.930398641967495E-2</v>
          </cell>
          <cell r="H939">
            <v>0.12678739943965939</v>
          </cell>
          <cell r="I939">
            <v>0.24201888931736368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0.37053584367647791</v>
          </cell>
          <cell r="E940">
            <v>0.43546973005434547</v>
          </cell>
          <cell r="F940">
            <v>0.43391768542913234</v>
          </cell>
          <cell r="G940">
            <v>0.43499962917960616</v>
          </cell>
          <cell r="H940">
            <v>0.54469762284245249</v>
          </cell>
          <cell r="I940">
            <v>0.48321533817490947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1.0967074296449686E-2</v>
          </cell>
          <cell r="E941">
            <v>2.9420747098303936E-6</v>
          </cell>
          <cell r="G941">
            <v>1.0462783131495511E-3</v>
          </cell>
          <cell r="H941">
            <v>1.8371101710103737E-2</v>
          </cell>
          <cell r="I941">
            <v>2.1148190869047432E-2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17.502540172240774</v>
          </cell>
          <cell r="E942">
            <v>20.243035259548929</v>
          </cell>
          <cell r="F942">
            <v>18.443220925378</v>
          </cell>
          <cell r="G942">
            <v>18.44484710750087</v>
          </cell>
          <cell r="H942">
            <v>15.446879033148729</v>
          </cell>
          <cell r="I942">
            <v>7.3707502803414879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1.1387839359014726E-2</v>
          </cell>
          <cell r="E943">
            <v>1.212578719812199E-5</v>
          </cell>
          <cell r="F943">
            <v>2.7325816694736631E-3</v>
          </cell>
          <cell r="G943">
            <v>1.0079240054227706E-3</v>
          </cell>
          <cell r="H943">
            <v>1.9945412469008467E-2</v>
          </cell>
          <cell r="I943">
            <v>2.2398106286337132E-2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0.10961594917515036</v>
          </cell>
          <cell r="E944">
            <v>7.1976436574872626E-2</v>
          </cell>
          <cell r="F944">
            <v>2.9927820798235794E-3</v>
          </cell>
          <cell r="G944">
            <v>9.7116955042489688E-4</v>
          </cell>
          <cell r="H944">
            <v>5.2682505599035388E-3</v>
          </cell>
          <cell r="I944">
            <v>1.6749159882520633E-5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21.594770672808593</v>
          </cell>
          <cell r="E945">
            <v>19.946169927909995</v>
          </cell>
          <cell r="F945">
            <v>20.751749570057171</v>
          </cell>
          <cell r="G945">
            <v>19.262437860913312</v>
          </cell>
          <cell r="H945">
            <v>9.6330341291542823</v>
          </cell>
          <cell r="I945">
            <v>2.1415199771754441E-2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1.6505463144652537</v>
          </cell>
          <cell r="E946">
            <v>4.0029283861943776</v>
          </cell>
          <cell r="F946">
            <v>4.0068873399361493</v>
          </cell>
          <cell r="G946">
            <v>6.2107227028040759</v>
          </cell>
          <cell r="H946">
            <v>16.11903345679282</v>
          </cell>
          <cell r="I946">
            <v>21.408226588509102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4.3393702453677117</v>
          </cell>
          <cell r="E947">
            <v>4.3870105420567436</v>
          </cell>
          <cell r="F947">
            <v>4.2458551258504826</v>
          </cell>
          <cell r="G947">
            <v>3.7842557285807845</v>
          </cell>
          <cell r="H947">
            <v>3.4443676795380451</v>
          </cell>
          <cell r="I947">
            <v>1.3203982781160566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1.7400836342797563</v>
          </cell>
          <cell r="E948">
            <v>3.5037659907939123</v>
          </cell>
          <cell r="F948">
            <v>3.5325268110324619</v>
          </cell>
          <cell r="G948">
            <v>3.2939025235190447</v>
          </cell>
          <cell r="H948">
            <v>2.5146785883057694</v>
          </cell>
          <cell r="I948">
            <v>1.9616525530030742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4.2326483754228441</v>
          </cell>
          <cell r="E949">
            <v>3.5068548406432734</v>
          </cell>
          <cell r="F949">
            <v>4.255748478370843</v>
          </cell>
          <cell r="G949">
            <v>2.1322074233192674</v>
          </cell>
          <cell r="H949">
            <v>0.68127914995683558</v>
          </cell>
          <cell r="I949">
            <v>0.20970016687549611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9.0977813920844781</v>
          </cell>
          <cell r="E950">
            <v>10.275877890163484</v>
          </cell>
          <cell r="F950">
            <v>10.273708977795989</v>
          </cell>
          <cell r="G950">
            <v>10.275309554921277</v>
          </cell>
          <cell r="H950">
            <v>11.410656186318612</v>
          </cell>
          <cell r="I950">
            <v>22.373315949404464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1.4004867167796557E-2</v>
          </cell>
          <cell r="E951">
            <v>2.3009916419879299E-5</v>
          </cell>
          <cell r="F951">
            <v>1.5476650254537599E-3</v>
          </cell>
          <cell r="G951">
            <v>4.1259302335406396E-4</v>
          </cell>
          <cell r="H951">
            <v>5.3500979233026746E-3</v>
          </cell>
          <cell r="I951">
            <v>1.3201441857470802E-2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1.4018223110449455E-3</v>
          </cell>
          <cell r="E952">
            <v>4.572542290216343E-5</v>
          </cell>
          <cell r="F952">
            <v>2.4432637342492673E-4</v>
          </cell>
          <cell r="G952">
            <v>1.9830457123066038E-4</v>
          </cell>
          <cell r="H952">
            <v>8.6079484821911974E-3</v>
          </cell>
          <cell r="I952">
            <v>1.3829138087756912E-4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4.4735129472166735E-2</v>
          </cell>
          <cell r="E953">
            <v>6.6461212157107891E-3</v>
          </cell>
          <cell r="F953">
            <v>3.2431507145636689E-2</v>
          </cell>
          <cell r="G953">
            <v>0.50492227234030096</v>
          </cell>
          <cell r="H953">
            <v>1.0668175010841099</v>
          </cell>
          <cell r="I953">
            <v>1.0145809897547888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2.8985267721519988E-7</v>
          </cell>
          <cell r="F954">
            <v>1.0713200767164817E-5</v>
          </cell>
          <cell r="G954">
            <v>1.2486803456580783E-4</v>
          </cell>
          <cell r="H954">
            <v>2.3308319101594181E-3</v>
          </cell>
          <cell r="I954">
            <v>9.9586483238707274E-5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4.6136951783211665E-2</v>
          </cell>
          <cell r="E955">
            <v>6.6935293508099411E-3</v>
          </cell>
          <cell r="F955">
            <v>3.2686955105717154E-2</v>
          </cell>
          <cell r="G955">
            <v>0.50524553880855261</v>
          </cell>
          <cell r="H955">
            <v>1.077756281476461</v>
          </cell>
          <cell r="I955">
            <v>1.0148188967342116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4.341558003292359E-2</v>
          </cell>
          <cell r="E956">
            <v>6.5274657022341394E-3</v>
          </cell>
          <cell r="F956">
            <v>3.1741826451623767E-2</v>
          </cell>
          <cell r="G956">
            <v>0.49970444112989448</v>
          </cell>
          <cell r="H956">
            <v>1.0245525989606084</v>
          </cell>
          <cell r="I956">
            <v>1.004389286810772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4.3854121245377353E-2</v>
          </cell>
          <cell r="E957">
            <v>6.5933996992264014E-3</v>
          </cell>
          <cell r="F957">
            <v>3.2062450961236104E-2</v>
          </cell>
          <cell r="G957">
            <v>0.5047519607372668</v>
          </cell>
          <cell r="H957">
            <v>1.0349016151117247</v>
          </cell>
          <cell r="I957">
            <v>1.0145346331421949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4.341558003292359E-2</v>
          </cell>
          <cell r="E958">
            <v>6.5274657022341394E-3</v>
          </cell>
          <cell r="F958">
            <v>3.1741826451623767E-2</v>
          </cell>
          <cell r="G958">
            <v>0.49970444112989448</v>
          </cell>
          <cell r="H958">
            <v>1.0245525989606084</v>
          </cell>
          <cell r="I958">
            <v>1.004389286810772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8.4039704028091201E-8</v>
          </cell>
          <cell r="E959">
            <v>5.0230329996073697E-4</v>
          </cell>
          <cell r="F959">
            <v>2.03627471704604E-3</v>
          </cell>
          <cell r="G959">
            <v>3.6251258197872803E-2</v>
          </cell>
          <cell r="H959">
            <v>3.4859082585832299E-2</v>
          </cell>
          <cell r="I959">
            <v>4.9056726465459798E-2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6.798285038252758E-3</v>
          </cell>
          <cell r="E960">
            <v>7.7296600381189517E-4</v>
          </cell>
          <cell r="F960">
            <v>2.4992038890124212E-3</v>
          </cell>
          <cell r="G960">
            <v>3.768655451657428E-2</v>
          </cell>
          <cell r="H960">
            <v>8.0515439941672401E-2</v>
          </cell>
          <cell r="I960">
            <v>7.5771692730748713E-2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1.7488636427361397</v>
          </cell>
          <cell r="E961">
            <v>1.5064563424237021</v>
          </cell>
          <cell r="F961">
            <v>1.8018620518226915</v>
          </cell>
          <cell r="G961">
            <v>2.081044287516669</v>
          </cell>
          <cell r="H961">
            <v>2.9883260380594501</v>
          </cell>
          <cell r="I961">
            <v>5.2229676518804693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0.38607544599852256</v>
          </cell>
          <cell r="E962">
            <v>1.8842099374954828</v>
          </cell>
          <cell r="F962">
            <v>2.4277040555281122</v>
          </cell>
          <cell r="G962">
            <v>3.3458776480515326</v>
          </cell>
          <cell r="H962">
            <v>4.3050082179034659</v>
          </cell>
          <cell r="I962">
            <v>4.5786719138391856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3.3906652168247007</v>
          </cell>
          <cell r="F963">
            <v>4.2295661073508066</v>
          </cell>
          <cell r="G963">
            <v>5.426921935568199</v>
          </cell>
          <cell r="H963">
            <v>7.2933342559629182</v>
          </cell>
          <cell r="I963">
            <v>9.8016395657196558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2.6044627120385028E-6</v>
          </cell>
          <cell r="H964">
            <v>0.24808558602913086</v>
          </cell>
          <cell r="I964">
            <v>3.5555235005239485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2.6307704162005081E-6</v>
          </cell>
          <cell r="H965">
            <v>0.25059150103952615</v>
          </cell>
          <cell r="I965">
            <v>3.5914378793171227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2.93734945564053E-5</v>
          </cell>
          <cell r="H966">
            <v>9.6720478408870696E-3</v>
          </cell>
          <cell r="I966">
            <v>0.44415490750923098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2.93734945564053E-5</v>
          </cell>
          <cell r="H967">
            <v>3.3331653757845699E-2</v>
          </cell>
          <cell r="I967">
            <v>0.477486561267076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1.8458221860472195</v>
          </cell>
          <cell r="E968">
            <v>2.7240087774239142E-4</v>
          </cell>
          <cell r="F968">
            <v>7.6764975118038333E-4</v>
          </cell>
          <cell r="G968">
            <v>3.8503670433433327E-4</v>
          </cell>
          <cell r="H968">
            <v>7.1215000266273867E-4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210.21010660105199</v>
          </cell>
          <cell r="E969">
            <v>3.08885466256743E-2</v>
          </cell>
          <cell r="F969">
            <v>8.6487836621329001E-2</v>
          </cell>
          <cell r="G969">
            <v>4.2921210617073699E-2</v>
          </cell>
          <cell r="H969">
            <v>7.7739571440766805E-2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2.7300013844292432</v>
          </cell>
          <cell r="E970">
            <v>4.011499561775879E-4</v>
          </cell>
          <cell r="F970">
            <v>1.123218657419858E-3</v>
          </cell>
          <cell r="G970">
            <v>5.5741831970225648E-4</v>
          </cell>
          <cell r="H970">
            <v>1.0096048239060624E-3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2.6884908834317201E-4</v>
          </cell>
          <cell r="E971">
            <v>9.5031889239383495E-6</v>
          </cell>
          <cell r="F971">
            <v>5.0703148744159898E-5</v>
          </cell>
          <cell r="G971">
            <v>8.9231831196182399E-6</v>
          </cell>
          <cell r="H971">
            <v>6.09769352382024E-5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0.10098584908834317</v>
          </cell>
          <cell r="E972">
            <v>2.5781746940109485E-5</v>
          </cell>
          <cell r="F972">
            <v>7.2383957084282136E-5</v>
          </cell>
          <cell r="G972">
            <v>3.6406153328893964E-5</v>
          </cell>
          <cell r="H972">
            <v>6.7049225742017908E-5</v>
          </cell>
          <cell r="I972">
            <v>2.4893062987031396E-9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1.593981983547639</v>
          </cell>
          <cell r="G973">
            <v>2.2203815250005809</v>
          </cell>
          <cell r="H973">
            <v>2.3222225800924154</v>
          </cell>
          <cell r="I973">
            <v>3.0306237054915899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1.5940489894172001</v>
          </cell>
          <cell r="G974">
            <v>2.2204745066010858</v>
          </cell>
          <cell r="H974">
            <v>2.322323156234817</v>
          </cell>
          <cell r="I974">
            <v>3.03074176269656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6.7008541528272101E-3</v>
          </cell>
          <cell r="E975">
            <v>5.1238096672544899E-2</v>
          </cell>
          <cell r="F975">
            <v>8.9062779304044201E-2</v>
          </cell>
          <cell r="G975">
            <v>7.6819948010132103E-2</v>
          </cell>
          <cell r="H975">
            <v>0.16453768873294</v>
          </cell>
          <cell r="I975">
            <v>0.17141348330984599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6.7020936822302984E-3</v>
          </cell>
          <cell r="E976">
            <v>5.7913810085495336E-2</v>
          </cell>
          <cell r="F976">
            <v>0.14695865328026944</v>
          </cell>
          <cell r="G976">
            <v>0.22375324069014996</v>
          </cell>
          <cell r="H976">
            <v>0.26345174805245314</v>
          </cell>
          <cell r="I976">
            <v>0.30378458645189577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2.5809754541538787E-3</v>
          </cell>
          <cell r="G977">
            <v>7.2313979896403483E-4</v>
          </cell>
          <cell r="H977">
            <v>1.2953199995851945E-2</v>
          </cell>
          <cell r="I977">
            <v>1.767527904402233E-2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3.3436882141159468E-3</v>
          </cell>
          <cell r="G978">
            <v>9.2171340629858939E-4</v>
          </cell>
          <cell r="H978">
            <v>1.5258844796124462E-2</v>
          </cell>
          <cell r="I978">
            <v>1.9659997279304488E-2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1.62325848792121E-2</v>
          </cell>
          <cell r="E979">
            <v>1.8118998482435399E-3</v>
          </cell>
          <cell r="F979">
            <v>1.2802569058327299E-2</v>
          </cell>
          <cell r="G979">
            <v>1.88219336611531E-2</v>
          </cell>
          <cell r="H979">
            <v>2.1527469290644901E-2</v>
          </cell>
          <cell r="I979">
            <v>4.6788513870950198E-2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1.62325848792121E-2</v>
          </cell>
          <cell r="E980">
            <v>1.7951616971767299E-2</v>
          </cell>
          <cell r="F980">
            <v>3.0731388892240079E-2</v>
          </cell>
          <cell r="G980">
            <v>4.9527317396052421E-2</v>
          </cell>
          <cell r="H980">
            <v>4.9799597622675412E-2</v>
          </cell>
          <cell r="I980">
            <v>6.7958320657616214E-2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9.1520522448735187E-4</v>
          </cell>
          <cell r="H981">
            <v>1.1849016841942684E-3</v>
          </cell>
          <cell r="I981">
            <v>4.5548694549466749E-4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1.3352848090187504E-4</v>
          </cell>
          <cell r="H982">
            <v>3.9563303786643617E-4</v>
          </cell>
          <cell r="I982">
            <v>5.1835283899690963E-6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1.8755173711866048E-7</v>
          </cell>
          <cell r="H983">
            <v>1.5203664714532591E-6</v>
          </cell>
          <cell r="I983">
            <v>3.327930954417189E-7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1.0503175197361485E-3</v>
          </cell>
          <cell r="H984">
            <v>1.5835107077092647E-3</v>
          </cell>
          <cell r="I984">
            <v>4.6244396685440984E-4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4.04767163233877</v>
          </cell>
          <cell r="E985">
            <v>4.5836503200417056</v>
          </cell>
          <cell r="F985">
            <v>4.9650117436166106</v>
          </cell>
          <cell r="G985">
            <v>5.1085665569596408</v>
          </cell>
          <cell r="H985">
            <v>7.2451941418535286</v>
          </cell>
          <cell r="I985">
            <v>11.991216847172314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4.04767163233877</v>
          </cell>
          <cell r="E986">
            <v>4.5836503200417056</v>
          </cell>
          <cell r="F986">
            <v>4.9650117436166106</v>
          </cell>
          <cell r="G986">
            <v>5.1085665569596408</v>
          </cell>
          <cell r="H986">
            <v>7.2451941418535286</v>
          </cell>
          <cell r="I986">
            <v>11.991216847172314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7.1291675819355152E-2</v>
          </cell>
          <cell r="E988">
            <v>3.3058187977071355E-5</v>
          </cell>
          <cell r="F988">
            <v>1.7922936130419312E-3</v>
          </cell>
          <cell r="G988">
            <v>4.4027719074551074E-4</v>
          </cell>
          <cell r="H988">
            <v>4.3901749926482908E-2</v>
          </cell>
          <cell r="I988">
            <v>4.1927213862513198E-2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1.3644255169643831</v>
          </cell>
          <cell r="E989">
            <v>1.6077664989610088</v>
          </cell>
          <cell r="F989">
            <v>1.6061904879812212</v>
          </cell>
          <cell r="G989">
            <v>1.6074074579023931</v>
          </cell>
          <cell r="H989">
            <v>1.6189839829766082</v>
          </cell>
          <cell r="I989">
            <v>1.6123862455046616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6.7327608125214816E-6</v>
          </cell>
          <cell r="F990">
            <v>3.1159061309301061E-3</v>
          </cell>
          <cell r="G990">
            <v>1.037010200240777E-3</v>
          </cell>
          <cell r="H990">
            <v>7.1582160823522867E-2</v>
          </cell>
          <cell r="I990">
            <v>6.7378384790179116E-2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1.493790735268689E-6</v>
          </cell>
          <cell r="G991">
            <v>2.2598900489837954E-3</v>
          </cell>
          <cell r="H991">
            <v>7.0966792093000761E-2</v>
          </cell>
          <cell r="I991">
            <v>6.5246789260414495E-2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0.44450559556133934</v>
          </cell>
          <cell r="E992">
            <v>0.47088230543211723</v>
          </cell>
          <cell r="F992">
            <v>0.46953282877252683</v>
          </cell>
          <cell r="G992">
            <v>0.4705960890972174</v>
          </cell>
          <cell r="H992">
            <v>1.4876102923065593</v>
          </cell>
          <cell r="I992">
            <v>1.4271654843480532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1.9578304936281055</v>
          </cell>
          <cell r="E993">
            <v>3.7886921639099942</v>
          </cell>
          <cell r="F993">
            <v>4.0700916818543931</v>
          </cell>
          <cell r="G993">
            <v>4.0910074960517457</v>
          </cell>
          <cell r="H993">
            <v>3.5632292160771697</v>
          </cell>
          <cell r="I993">
            <v>3.1953363494284521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18.881762437086081</v>
          </cell>
          <cell r="E994">
            <v>18.929712656840547</v>
          </cell>
          <cell r="F994">
            <v>18.961948471005407</v>
          </cell>
          <cell r="G994">
            <v>18.790346477089408</v>
          </cell>
          <cell r="H994">
            <v>16.024869789932431</v>
          </cell>
          <cell r="I994">
            <v>9.7906537712680688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4.5433915046450748</v>
          </cell>
          <cell r="E995">
            <v>3.6632608915986369</v>
          </cell>
          <cell r="F995">
            <v>4.0723121570480592</v>
          </cell>
          <cell r="G995">
            <v>2.6456776735680787</v>
          </cell>
          <cell r="H995">
            <v>0.98394184243955973</v>
          </cell>
          <cell r="I995">
            <v>0.36645253247773235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9.7986961708399409</v>
          </cell>
          <cell r="E996">
            <v>11.655163420086076</v>
          </cell>
          <cell r="F996">
            <v>11.653176628061347</v>
          </cell>
          <cell r="G996">
            <v>11.654673863133365</v>
          </cell>
          <cell r="H996">
            <v>13.429758026752774</v>
          </cell>
          <cell r="I996">
            <v>29.417609279786962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23.305805154245416</v>
          </cell>
          <cell r="E997">
            <v>18.50044260976772</v>
          </cell>
          <cell r="F997">
            <v>18.631592033396345</v>
          </cell>
          <cell r="G997">
            <v>18.63296888889246</v>
          </cell>
          <cell r="H997">
            <v>12.966140615215627</v>
          </cell>
          <cell r="I997">
            <v>6.4983207491315378E-2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1.8153719213471353</v>
          </cell>
          <cell r="E998">
            <v>4.5193419888218562</v>
          </cell>
          <cell r="F998">
            <v>4.5186488802301694</v>
          </cell>
          <cell r="G998">
            <v>4.5192567896162075</v>
          </cell>
          <cell r="H998">
            <v>11.118314468470533</v>
          </cell>
          <cell r="I998">
            <v>14.788787824030859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4.6609646055646081</v>
          </cell>
          <cell r="E999">
            <v>3.6904459373800207</v>
          </cell>
          <cell r="F999">
            <v>2.8740645339238702</v>
          </cell>
          <cell r="G999">
            <v>2.8441291145159164</v>
          </cell>
          <cell r="H999">
            <v>2.0651470919279151</v>
          </cell>
          <cell r="I999">
            <v>0.89152613164597505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0.14274317012886584</v>
          </cell>
          <cell r="E1000">
            <v>6.5038408379428083E-3</v>
          </cell>
          <cell r="F1000">
            <v>3.1065955432025262E-2</v>
          </cell>
          <cell r="G1000">
            <v>0.49934331673766014</v>
          </cell>
          <cell r="H1000">
            <v>1.0522582604513324</v>
          </cell>
          <cell r="I1000">
            <v>1.0281511932516096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3.2413951345423367E-3</v>
          </cell>
          <cell r="H1001">
            <v>7.8279942438497043</v>
          </cell>
          <cell r="I1001">
            <v>12.188887123554306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4.0265611449513562E-3</v>
          </cell>
          <cell r="H1002">
            <v>9.6818035368355542</v>
          </cell>
          <cell r="I1002">
            <v>15.010028437155734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2.8670698983998902E-4</v>
          </cell>
          <cell r="H1003">
            <v>2.59422775658039E-2</v>
          </cell>
          <cell r="I1003">
            <v>0.85653305332666096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2.8670698983998902E-4</v>
          </cell>
          <cell r="H1004">
            <v>0.68619499755931324</v>
          </cell>
          <cell r="I1004">
            <v>1.154558058975514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7.803825161220578E-3</v>
          </cell>
          <cell r="G1005">
            <v>2.4714513253015915E-4</v>
          </cell>
          <cell r="H1005">
            <v>3.7699941897540702E-5</v>
          </cell>
          <cell r="I1005">
            <v>1.6370544502649736E-5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F1006">
            <v>7.8042487206247887E-3</v>
          </cell>
          <cell r="G1006">
            <v>2.4721188727358826E-4</v>
          </cell>
          <cell r="H1006">
            <v>3.7744279064624954E-5</v>
          </cell>
          <cell r="I1006">
            <v>1.63912606219056E-5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9.7843980536829796E-5</v>
          </cell>
          <cell r="E1007">
            <v>7.9967910069197795E-4</v>
          </cell>
          <cell r="F1007">
            <v>1.88937228629519E-5</v>
          </cell>
          <cell r="G1007">
            <v>1.4686309157054399E-5</v>
          </cell>
          <cell r="H1007">
            <v>7.1823445294797399E-6</v>
          </cell>
          <cell r="I1007">
            <v>3.6918998714106198E-6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9.7843980536829796E-5</v>
          </cell>
          <cell r="E1008">
            <v>8.9435470309574068E-4</v>
          </cell>
          <cell r="F1008">
            <v>8.961051407267496E-4</v>
          </cell>
          <cell r="G1008">
            <v>6.9239792961664015E-5</v>
          </cell>
          <cell r="H1008">
            <v>1.6407684924069098E-5</v>
          </cell>
          <cell r="I1008">
            <v>6.9069782564379999E-6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9.2701142843229594</v>
          </cell>
          <cell r="E1009">
            <v>9.2700655725340795</v>
          </cell>
          <cell r="F1009">
            <v>0.155821497929299</v>
          </cell>
          <cell r="G1009">
            <v>7.8603339613264697E-2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7.2000887645226885E-2</v>
          </cell>
          <cell r="E1010">
            <v>7.2000509301235693E-2</v>
          </cell>
          <cell r="F1010">
            <v>1.2102640615867925E-3</v>
          </cell>
          <cell r="G1010">
            <v>6.1051137563700717E-4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0.10000123284059283</v>
          </cell>
          <cell r="E1011">
            <v>0.10000070736282723</v>
          </cell>
          <cell r="F1011">
            <v>1.6809223077594347E-3</v>
          </cell>
          <cell r="G1011">
            <v>8.4793246616250879E-4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6.8881089006971718E-3</v>
          </cell>
          <cell r="F1012">
            <v>1.7062130619365998E-4</v>
          </cell>
          <cell r="G1012">
            <v>9.3683681083160143E-5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2101.75406918522</v>
          </cell>
          <cell r="E1013">
            <v>1815.45243025538</v>
          </cell>
          <cell r="F1013">
            <v>1823.1062662644699</v>
          </cell>
          <cell r="G1013">
            <v>1232.69067038511</v>
          </cell>
          <cell r="H1013">
            <v>603.76071070412797</v>
          </cell>
          <cell r="I1013">
            <v>153.83488833029199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37.472243051025906</v>
          </cell>
          <cell r="E1014">
            <v>32.086481447963045</v>
          </cell>
          <cell r="F1014">
            <v>35.056879111736734</v>
          </cell>
          <cell r="G1014">
            <v>24.630332528818293</v>
          </cell>
          <cell r="H1014">
            <v>15.000327382551433</v>
          </cell>
          <cell r="I1014">
            <v>7.0076371445439882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37.265143070659889</v>
          </cell>
          <cell r="E1015">
            <v>32.188872876868459</v>
          </cell>
          <cell r="F1015">
            <v>32.324579189086407</v>
          </cell>
          <cell r="G1015">
            <v>21.856217560019711</v>
          </cell>
          <cell r="H1015">
            <v>10.704977140144104</v>
          </cell>
          <cell r="I1015">
            <v>2.7275689420264468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0.32680954202546481</v>
          </cell>
          <cell r="E1016">
            <v>1.124407159172768E-4</v>
          </cell>
          <cell r="F1016">
            <v>2.8425322506003647</v>
          </cell>
          <cell r="G1016">
            <v>2.8425639925549842</v>
          </cell>
          <cell r="H1016">
            <v>4.2585102241709931</v>
          </cell>
          <cell r="I1016">
            <v>4.2585114097193415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1.7610647566601338E-3</v>
          </cell>
          <cell r="G1017">
            <v>1.0237388850190392E-2</v>
          </cell>
          <cell r="H1017">
            <v>8.4761463633899234E-2</v>
          </cell>
          <cell r="I1017">
            <v>4.3946884783118159E-2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5.2498416828005504E-7</v>
          </cell>
          <cell r="E1018">
            <v>3.1684541533593398E-7</v>
          </cell>
          <cell r="F1018">
            <v>4.3993051616389999E-7</v>
          </cell>
          <cell r="G1018">
            <v>5.3641980427491705E-7</v>
          </cell>
          <cell r="H1018">
            <v>1.5596189891540101E-6</v>
          </cell>
          <cell r="I1018">
            <v>5.8044862595882198E-6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1.9844838952502684</v>
          </cell>
          <cell r="E1019">
            <v>1.9844842120956836</v>
          </cell>
          <cell r="F1019">
            <v>1.9844846520261998</v>
          </cell>
          <cell r="G1019">
            <v>1.984485188446004</v>
          </cell>
          <cell r="H1019">
            <v>1.9844877487938455</v>
          </cell>
          <cell r="I1019">
            <v>1.095469620459925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1.4494776329554201E-2</v>
          </cell>
          <cell r="G1020">
            <v>1.6824031609524601E-2</v>
          </cell>
          <cell r="H1020">
            <v>1.7566844298736499E-2</v>
          </cell>
          <cell r="I1020">
            <v>4.4822484511149299E-2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5.1399916062249036E-4</v>
          </cell>
          <cell r="G1021">
            <v>6.2046074020941707E-4</v>
          </cell>
          <cell r="H1021">
            <v>6.9146089260984267E-4</v>
          </cell>
          <cell r="I1021">
            <v>1.8596562722710858E-3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5.1399916062249036E-4</v>
          </cell>
          <cell r="G1022">
            <v>6.2046074020941707E-4</v>
          </cell>
          <cell r="H1022">
            <v>6.9146089260984267E-4</v>
          </cell>
          <cell r="I1022">
            <v>1.8596562722710858E-3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2.5699958031124518E-4</v>
          </cell>
          <cell r="G1023">
            <v>2.9829843279298901E-4</v>
          </cell>
          <cell r="H1023">
            <v>3.1146887054497418E-4</v>
          </cell>
          <cell r="I1023">
            <v>7.9472490267995109E-4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4.7069019548893802E-7</v>
          </cell>
          <cell r="E1024">
            <v>1.3263648659904501E-6</v>
          </cell>
          <cell r="F1024">
            <v>6.1429457860941595E-5</v>
          </cell>
          <cell r="G1024">
            <v>2.3489316316721301E-6</v>
          </cell>
          <cell r="H1024">
            <v>5.4221497643606199E-6</v>
          </cell>
          <cell r="I1024">
            <v>1.14138449032815E-4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4.7069019548893802E-7</v>
          </cell>
          <cell r="E1025">
            <v>1.7678786512486154E-6</v>
          </cell>
          <cell r="F1025">
            <v>6.3108777834366598E-5</v>
          </cell>
          <cell r="G1025">
            <v>6.5318741435135971E-5</v>
          </cell>
          <cell r="H1025">
            <v>7.8102619930893178E-5</v>
          </cell>
          <cell r="I1025">
            <v>1.4355387663025443E-4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2.0856340417624759</v>
          </cell>
          <cell r="E1026">
            <v>2.4000917526529535</v>
          </cell>
          <cell r="F1026">
            <v>2.3930748633422683</v>
          </cell>
          <cell r="G1026">
            <v>2.4725337705719133</v>
          </cell>
          <cell r="H1026">
            <v>2.5555728332178411</v>
          </cell>
          <cell r="I1026">
            <v>2.3559643084713207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2.0856340417624759</v>
          </cell>
          <cell r="E1027">
            <v>2.4000917526529535</v>
          </cell>
          <cell r="F1027">
            <v>2.3930748633422683</v>
          </cell>
          <cell r="G1027">
            <v>2.4725337705719133</v>
          </cell>
          <cell r="H1027">
            <v>2.5555728332178411</v>
          </cell>
          <cell r="I1027">
            <v>2.3559643084713207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1.0127853039996176E-4</v>
          </cell>
          <cell r="G1028">
            <v>1.083646686452149E-4</v>
          </cell>
          <cell r="H1028">
            <v>1.519987960508021E-4</v>
          </cell>
          <cell r="I1028">
            <v>1.5827293609836957E-4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1.0127853039996176E-4</v>
          </cell>
          <cell r="G1029">
            <v>1.083646686452149E-4</v>
          </cell>
          <cell r="H1029">
            <v>1.519987960508021E-4</v>
          </cell>
          <cell r="I1029">
            <v>1.5827293609836957E-4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3.6948673431347903E-8</v>
          </cell>
          <cell r="F1030">
            <v>1.0223862257957601E-5</v>
          </cell>
          <cell r="G1030">
            <v>9.6555009780279696E-8</v>
          </cell>
          <cell r="H1030">
            <v>1.5626732700440899E-7</v>
          </cell>
          <cell r="I1030">
            <v>5.01804239106062E-8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3.6948673431347903E-8</v>
          </cell>
          <cell r="F1031">
            <v>1.02608109313889E-5</v>
          </cell>
          <cell r="G1031">
            <v>1.03573659411692E-5</v>
          </cell>
          <cell r="H1031">
            <v>1.427319931739726E-5</v>
          </cell>
          <cell r="I1031">
            <v>1.4322834968978569E-5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1.98672238184523</v>
          </cell>
          <cell r="G1032">
            <v>1.9867289140802122</v>
          </cell>
          <cell r="H1032">
            <v>3.0638502407170445</v>
          </cell>
          <cell r="I1032">
            <v>3.0637938088408729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1.98672238184523</v>
          </cell>
          <cell r="G1033">
            <v>1.9867289140802122</v>
          </cell>
          <cell r="H1033">
            <v>3.0638502407170445</v>
          </cell>
          <cell r="I1033">
            <v>3.0637938088408729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1.98672238184523</v>
          </cell>
          <cell r="G1034">
            <v>1.9867289140802122</v>
          </cell>
          <cell r="H1034">
            <v>3.0638502407170445</v>
          </cell>
          <cell r="I1034">
            <v>3.0637938088408729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7.4031509864328103E-7</v>
          </cell>
          <cell r="G1035">
            <v>9.4866970052138902E-7</v>
          </cell>
          <cell r="H1035">
            <v>0.303035371496927</v>
          </cell>
          <cell r="I1035">
            <v>0.16499581960096599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0.28852962761372059</v>
          </cell>
          <cell r="G1036">
            <v>0.28853057628342105</v>
          </cell>
          <cell r="H1036">
            <v>0.44495956314350699</v>
          </cell>
          <cell r="I1036">
            <v>0.44495159204329399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0.43546491457862085</v>
          </cell>
          <cell r="G1037">
            <v>0.43546708747724422</v>
          </cell>
          <cell r="H1037">
            <v>0.56875425376359368</v>
          </cell>
          <cell r="I1037">
            <v>0.53258506006779038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0.43546491457862085</v>
          </cell>
          <cell r="G1038">
            <v>0.43546708747724422</v>
          </cell>
          <cell r="H1038">
            <v>0.56875425376359368</v>
          </cell>
          <cell r="I1038">
            <v>0.53258506006779038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6.1887463371951405E-7</v>
          </cell>
          <cell r="G1039">
            <v>3.15567809787295E-7</v>
          </cell>
          <cell r="H1039">
            <v>3.9935806869692898E-2</v>
          </cell>
          <cell r="I1039">
            <v>3.0317635881632801E-2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6.3242117162597172E-2</v>
          </cell>
          <cell r="G1040">
            <v>6.3242432730406958E-2</v>
          </cell>
          <cell r="H1040">
            <v>8.2599520810635901E-2</v>
          </cell>
          <cell r="I1040">
            <v>7.7346774998964904E-2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0.68752255371511883</v>
          </cell>
          <cell r="G1041">
            <v>0.70104774832212446</v>
          </cell>
          <cell r="H1041">
            <v>5.4419426846969046</v>
          </cell>
          <cell r="I1041">
            <v>5.4419443814656514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0.68752255371511883</v>
          </cell>
          <cell r="G1042">
            <v>0.70104774832212446</v>
          </cell>
          <cell r="H1042">
            <v>5.4419426846969046</v>
          </cell>
          <cell r="I1042">
            <v>5.4419443814656514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2.7779407664028798E-5</v>
          </cell>
          <cell r="G1043">
            <v>1.9642499621603002E-3</v>
          </cell>
          <cell r="H1043">
            <v>0.18776335257110699</v>
          </cell>
          <cell r="I1043">
            <v>0.39974983311787599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9.9848186244931955E-2</v>
          </cell>
          <cell r="G1044">
            <v>0.10181243620709229</v>
          </cell>
          <cell r="H1044">
            <v>0.79032768274975196</v>
          </cell>
          <cell r="I1044">
            <v>0.79032792916971495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E1045">
            <v>3.03233639144598E-8</v>
          </cell>
          <cell r="F1045">
            <v>1.8365715546086807</v>
          </cell>
          <cell r="G1045">
            <v>1.5448167768244776</v>
          </cell>
          <cell r="H1045">
            <v>1.6968892582056185</v>
          </cell>
          <cell r="I1045">
            <v>4.6137838165635241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D1046">
            <v>5.31868910363826E-8</v>
          </cell>
          <cell r="E1046">
            <v>5.3660768843792403E-8</v>
          </cell>
          <cell r="F1046">
            <v>1.8366634813699858</v>
          </cell>
          <cell r="G1046">
            <v>1.5448952401912799</v>
          </cell>
          <cell r="H1046">
            <v>1.6969794553218098</v>
          </cell>
          <cell r="I1046">
            <v>4.6139832092697093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7.0420213005576203E-3</v>
          </cell>
          <cell r="E1047">
            <v>0.18662031173737201</v>
          </cell>
          <cell r="F1047">
            <v>4.4773294618146597E-5</v>
          </cell>
          <cell r="G1047">
            <v>4.6269152019591001E-5</v>
          </cell>
          <cell r="H1047">
            <v>0.129287460005726</v>
          </cell>
          <cell r="I1047">
            <v>0.36133457341915698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7.0420213005576203E-3</v>
          </cell>
          <cell r="E1048">
            <v>0.1936505455883997</v>
          </cell>
          <cell r="F1048">
            <v>0.19365419595430713</v>
          </cell>
          <cell r="G1048">
            <v>0.19365429028122483</v>
          </cell>
          <cell r="H1048">
            <v>0.22588222547650352</v>
          </cell>
          <cell r="I1048">
            <v>0.4959737304312884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9.8138881993066054</v>
          </cell>
          <cell r="E1049">
            <v>10.335083430367527</v>
          </cell>
          <cell r="F1049">
            <v>10.500554293111898</v>
          </cell>
          <cell r="G1049">
            <v>10.68274511311253</v>
          </cell>
          <cell r="H1049">
            <v>11.089992579568644</v>
          </cell>
          <cell r="I1049">
            <v>11.091618997343121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11.646936261468706</v>
          </cell>
          <cell r="E1050">
            <v>12.258978526046613</v>
          </cell>
          <cell r="F1050">
            <v>12.445355546544858</v>
          </cell>
          <cell r="G1050">
            <v>12.644544885977837</v>
          </cell>
          <cell r="H1050">
            <v>13.091951070266902</v>
          </cell>
          <cell r="I1050">
            <v>13.059419276668651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0.19625996542923599</v>
          </cell>
          <cell r="F1051">
            <v>1.3396750434508501E-4</v>
          </cell>
          <cell r="G1051">
            <v>2.3510154767732798E-3</v>
          </cell>
          <cell r="H1051">
            <v>0.238492259670985</v>
          </cell>
          <cell r="I1051">
            <v>0.66852317003096695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0.75270686378812968</v>
          </cell>
          <cell r="F1052">
            <v>0.75283085255833471</v>
          </cell>
          <cell r="G1052">
            <v>0.75516743078925641</v>
          </cell>
          <cell r="H1052">
            <v>0.84889216822217217</v>
          </cell>
          <cell r="I1052">
            <v>1.0991120738886664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311.1761547516877</v>
          </cell>
          <cell r="J4">
            <v>813.90031737472816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2.6416135015121564E-2</v>
          </cell>
          <cell r="J5">
            <v>1.238202169794604E-2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23.691205537937286</v>
          </cell>
          <cell r="J6">
            <v>59.238108695471148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287.45853307873529</v>
          </cell>
          <cell r="J7">
            <v>754.6498266575594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-95.91438718206301</v>
          </cell>
          <cell r="J8">
            <v>-50.176250254084536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833.90467042335115</v>
          </cell>
          <cell r="J9">
            <v>1140.928026121265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0.72609951860916411</v>
          </cell>
          <cell r="J10">
            <v>151.01176744764743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930.20767304142237</v>
          </cell>
          <cell r="J11">
            <v>1088.616250464486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314.77296078459085</v>
          </cell>
          <cell r="J12">
            <v>715.14051042960193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0.85573211710571462</v>
          </cell>
          <cell r="J13">
            <v>0.72836477395651589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4.0672905126667063E-3</v>
          </cell>
          <cell r="J14">
            <v>5.1467601499575527E-3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52.046919528631861</v>
          </cell>
          <cell r="J15">
            <v>1679.2360383333553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0.61570493742215093</v>
          </cell>
          <cell r="J16">
            <v>2874.2848402059813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0.12970377871772443</v>
          </cell>
          <cell r="J17">
            <v>1031.8743040974832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4.4380049596801932E-2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1.0987123572777284E-2</v>
          </cell>
          <cell r="J19">
            <v>1.4216313929483327E-2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0.481061729287382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1.8044580706981139E-3</v>
          </cell>
          <cell r="J21">
            <v>9.9407172381285082E-4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4.2530427931169673E-3</v>
          </cell>
          <cell r="J22">
            <v>2.0182336508751838E-2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1.2307415871969953E-2</v>
          </cell>
          <cell r="J23">
            <v>1.1927232272409757E-2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2133.2580368615372</v>
          </cell>
          <cell r="J24">
            <v>8682.3674435951052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-97.638551384912404</v>
          </cell>
          <cell r="J25">
            <v>-52.452833192395154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833.33318427163363</v>
          </cell>
          <cell r="J26">
            <v>1904.7618964515248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833.33318427163363</v>
          </cell>
          <cell r="J27">
            <v>1904.7618964515248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-95.91438718206301</v>
          </cell>
          <cell r="J28">
            <v>-50.176250254084536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7.3368025120668298E-2</v>
          </cell>
          <cell r="H29">
            <v>7.2677708072031499E-2</v>
          </cell>
          <cell r="I29">
            <v>9.9053268576602196E-2</v>
          </cell>
          <cell r="J29">
            <v>3.2799379940562499E-2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1.4147641421533999E-2</v>
          </cell>
          <cell r="I30">
            <v>4.2056317989546801E-2</v>
          </cell>
          <cell r="J30">
            <v>2.79608223604371E-2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3.6714650418381201</v>
          </cell>
          <cell r="F31">
            <v>0.58385428997605904</v>
          </cell>
          <cell r="G31">
            <v>2.0886782086436799</v>
          </cell>
          <cell r="H31">
            <v>1.8124830178982101</v>
          </cell>
          <cell r="I31">
            <v>10.386633530873</v>
          </cell>
          <cell r="J31">
            <v>21.0534295218824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6.1981957526327298E-2</v>
          </cell>
          <cell r="I32">
            <v>0.24873392964031099</v>
          </cell>
          <cell r="J32">
            <v>0.173797004856975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1127.96308814593</v>
          </cell>
          <cell r="F33">
            <v>1123.8290562566301</v>
          </cell>
          <cell r="G33">
            <v>1125.85734421799</v>
          </cell>
          <cell r="H33">
            <v>1115.5799840140501</v>
          </cell>
          <cell r="I33">
            <v>961.07878760301605</v>
          </cell>
          <cell r="J33">
            <v>589.40342060210901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5.2321125816451798E-2</v>
          </cell>
          <cell r="H34">
            <v>6.02307115900408E-2</v>
          </cell>
          <cell r="I34">
            <v>0.124006048846282</v>
          </cell>
          <cell r="J34">
            <v>4.5349860560077102E-2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1928.71037772815</v>
          </cell>
          <cell r="F35">
            <v>1522.03000603737</v>
          </cell>
          <cell r="G35">
            <v>1532.97833877571</v>
          </cell>
          <cell r="H35">
            <v>1532.96721096837</v>
          </cell>
          <cell r="I35">
            <v>1078.3143054336999</v>
          </cell>
          <cell r="J35">
            <v>4.1780588394355299E-2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1.69370393171673E-2</v>
          </cell>
          <cell r="H36">
            <v>1.77352698686747E-2</v>
          </cell>
          <cell r="I36">
            <v>8.3797381558964101E-2</v>
          </cell>
          <cell r="J36">
            <v>4.6099943797524703E-2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1.45426774971581E-2</v>
          </cell>
          <cell r="I37">
            <v>4.6106465098978498E-2</v>
          </cell>
          <cell r="J37">
            <v>3.3108358205462797E-2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0.24618831024121099</v>
          </cell>
          <cell r="G38">
            <v>1.07564473750391</v>
          </cell>
          <cell r="H38">
            <v>0.90026903312903295</v>
          </cell>
          <cell r="I38">
            <v>45.697462581019899</v>
          </cell>
          <cell r="J38">
            <v>34.135524064368397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0.116732555944263</v>
          </cell>
          <cell r="H39">
            <v>0.11472724317845</v>
          </cell>
          <cell r="I39">
            <v>0.16535661139834101</v>
          </cell>
          <cell r="J39">
            <v>5.0269355438342697E-2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1043.13507611512</v>
          </cell>
          <cell r="F40">
            <v>1201.7987551880601</v>
          </cell>
          <cell r="G40">
            <v>1095.07488785956</v>
          </cell>
          <cell r="H40">
            <v>1095.0747901853699</v>
          </cell>
          <cell r="I40">
            <v>918.75744384772804</v>
          </cell>
          <cell r="J40">
            <v>440.66450343952698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479.8097935033</v>
          </cell>
          <cell r="F41">
            <v>396.00090921870901</v>
          </cell>
          <cell r="G41">
            <v>473.44821285597101</v>
          </cell>
          <cell r="H41">
            <v>348.94362484420998</v>
          </cell>
          <cell r="I41">
            <v>289.21301674140301</v>
          </cell>
          <cell r="J41">
            <v>156.49506822483301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726.71214195077005</v>
          </cell>
          <cell r="F42">
            <v>619.28474018001998</v>
          </cell>
          <cell r="G42">
            <v>0.79613156029519405</v>
          </cell>
          <cell r="H42">
            <v>0.107231720703178</v>
          </cell>
          <cell r="I42">
            <v>5.5853343121860702E-2</v>
          </cell>
          <cell r="J42">
            <v>1.4369065165457001E-2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1783.66248660356</v>
          </cell>
          <cell r="F43">
            <v>1640.9694334091901</v>
          </cell>
          <cell r="G43">
            <v>1707.42242545982</v>
          </cell>
          <cell r="H43">
            <v>1584.7622769442901</v>
          </cell>
          <cell r="I43">
            <v>794.60986905228106</v>
          </cell>
          <cell r="J43">
            <v>6.7275716139695796E-2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9.1351651460115493E-2</v>
          </cell>
          <cell r="G44">
            <v>0.39113646394568502</v>
          </cell>
          <cell r="H44">
            <v>0.30215706986347701</v>
          </cell>
          <cell r="I44">
            <v>0.39859498737617799</v>
          </cell>
          <cell r="J44">
            <v>0.14019648309059299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5.6313263250079099E-2</v>
          </cell>
          <cell r="I45">
            <v>0.23938396054403499</v>
          </cell>
          <cell r="J45">
            <v>0.16105365918144801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6.2213416474884298</v>
          </cell>
          <cell r="F46">
            <v>0.61213030943247604</v>
          </cell>
          <cell r="G46">
            <v>3.1503445497557898</v>
          </cell>
          <cell r="H46">
            <v>46.258810427634302</v>
          </cell>
          <cell r="I46">
            <v>99.512984955839698</v>
          </cell>
          <cell r="J46">
            <v>94.499096632626006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9.2701142843229594</v>
          </cell>
          <cell r="F47">
            <v>9.2700655725340795</v>
          </cell>
          <cell r="G47">
            <v>0.155821497929299</v>
          </cell>
          <cell r="H47">
            <v>7.8603339613264697E-2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1.4494776329554201E-2</v>
          </cell>
          <cell r="H48">
            <v>1.6824031609524601E-2</v>
          </cell>
          <cell r="I48">
            <v>1.7566844298736499E-2</v>
          </cell>
          <cell r="J48">
            <v>4.4822484511149299E-2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7109.1558850204801</v>
          </cell>
          <cell r="F49">
            <v>6514.7164904236297</v>
          </cell>
          <cell r="G49">
            <v>5942.7128197096599</v>
          </cell>
          <cell r="H49">
            <v>5727.2166220691397</v>
          </cell>
          <cell r="I49">
            <v>4199.0910129043104</v>
          </cell>
          <cell r="J49">
            <v>1337.12992520699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4.8463919527369503E-2</v>
          </cell>
          <cell r="H50">
            <v>3.4438548437087102E-2</v>
          </cell>
          <cell r="I50">
            <v>0.26521774503289303</v>
          </cell>
          <cell r="J50">
            <v>9.6495356731621906E-2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93.808658982951997</v>
          </cell>
          <cell r="F51">
            <v>98.060873076102794</v>
          </cell>
          <cell r="G51">
            <v>82.531773069264801</v>
          </cell>
          <cell r="H51">
            <v>248.87479356144101</v>
          </cell>
          <cell r="I51">
            <v>232.84674873934401</v>
          </cell>
          <cell r="J51">
            <v>8.3762613554803291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1440.94600053049</v>
          </cell>
          <cell r="F52">
            <v>1508.6876486814699</v>
          </cell>
          <cell r="G52">
            <v>1463.1310827217701</v>
          </cell>
          <cell r="H52">
            <v>1456.01496003028</v>
          </cell>
          <cell r="I52">
            <v>1382.3872067049799</v>
          </cell>
          <cell r="J52">
            <v>878.21570723079299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5.7023904335411102E-2</v>
          </cell>
          <cell r="I53">
            <v>0.25958565225268898</v>
          </cell>
          <cell r="J53">
            <v>8.2598690930959104E-2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2229.9139925874401</v>
          </cell>
          <cell r="F54">
            <v>2015.30477165209</v>
          </cell>
          <cell r="G54">
            <v>1951.4523638160399</v>
          </cell>
          <cell r="H54">
            <v>1408.9000947638101</v>
          </cell>
          <cell r="I54">
            <v>460.44884903958098</v>
          </cell>
          <cell r="J54">
            <v>61.190952133823998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3764.6686521008901</v>
          </cell>
          <cell r="F55">
            <v>3622.05329340966</v>
          </cell>
          <cell r="G55">
            <v>3497.1636835265999</v>
          </cell>
          <cell r="H55">
            <v>3113.88131080829</v>
          </cell>
          <cell r="I55">
            <v>2076.2076078811901</v>
          </cell>
          <cell r="J55">
            <v>947.962014767759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1.7822636470138001E-2</v>
          </cell>
          <cell r="F56">
            <v>1.7878731568544599E-2</v>
          </cell>
          <cell r="G56">
            <v>1.7801217838590001E-2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3.5216702172769629</v>
          </cell>
          <cell r="F57">
            <v>8.0825095154044497</v>
          </cell>
          <cell r="G57">
            <v>13.914445973764025</v>
          </cell>
          <cell r="H57">
            <v>23.510634679456377</v>
          </cell>
          <cell r="I57">
            <v>55.5363859644401</v>
          </cell>
          <cell r="J57">
            <v>114.06842382951284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2.22963358228533E-2</v>
          </cell>
          <cell r="F58">
            <v>0.189531167743615</v>
          </cell>
          <cell r="G58">
            <v>0.16341328419028112</v>
          </cell>
          <cell r="H58">
            <v>0.15184865611339071</v>
          </cell>
          <cell r="I58">
            <v>7.8435905747033755E-2</v>
          </cell>
          <cell r="J58">
            <v>3.442525556732217E-2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6.2596577962221298</v>
          </cell>
          <cell r="F59">
            <v>10.93518426669206</v>
          </cell>
          <cell r="G59">
            <v>9.0773082463329793</v>
          </cell>
          <cell r="H59">
            <v>7.7057486083153126</v>
          </cell>
          <cell r="I59">
            <v>1.9815935518132228</v>
          </cell>
          <cell r="J59">
            <v>0.66354367415964277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6.6020016564691097</v>
          </cell>
          <cell r="F60">
            <v>17.685058885886647</v>
          </cell>
          <cell r="G60">
            <v>154.5344976440756</v>
          </cell>
          <cell r="H60">
            <v>519.55115955974588</v>
          </cell>
          <cell r="I60">
            <v>667.44186006565042</v>
          </cell>
          <cell r="J60">
            <v>343.92570596857865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12.912975578414599</v>
          </cell>
          <cell r="F61">
            <v>19.510098924246051</v>
          </cell>
          <cell r="G61">
            <v>18.191066705589598</v>
          </cell>
          <cell r="H61">
            <v>13.104603032683361</v>
          </cell>
          <cell r="I61">
            <v>0.94001868425415069</v>
          </cell>
          <cell r="J61">
            <v>0.32450278854246301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31.7864986282983</v>
          </cell>
          <cell r="G62">
            <v>48.068941378742394</v>
          </cell>
          <cell r="H62">
            <v>195.90246865855499</v>
          </cell>
          <cell r="I62">
            <v>443.23601169382346</v>
          </cell>
          <cell r="J62">
            <v>155.96186883824049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61.468487622951997</v>
          </cell>
          <cell r="F63">
            <v>128.717526356034</v>
          </cell>
          <cell r="G63">
            <v>40.105600169115</v>
          </cell>
          <cell r="H63">
            <v>20.004271501792498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802.61624911411297</v>
          </cell>
          <cell r="F64">
            <v>545.27415619982298</v>
          </cell>
          <cell r="G64">
            <v>407.19767571250298</v>
          </cell>
          <cell r="H64">
            <v>199.782777218788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0.20062468825836094</v>
          </cell>
          <cell r="F65">
            <v>0.23423105547477088</v>
          </cell>
          <cell r="G65">
            <v>0.18629457673239905</v>
          </cell>
          <cell r="H65">
            <v>0.15310961842712367</v>
          </cell>
          <cell r="I65">
            <v>1.8994254525059821E-2</v>
          </cell>
          <cell r="J65">
            <v>3.2705527374255199E-3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3.1511260026781294</v>
          </cell>
          <cell r="F66">
            <v>3.4362167281241933</v>
          </cell>
          <cell r="G66">
            <v>3.414636648163011</v>
          </cell>
          <cell r="H66">
            <v>2.8187861259537885</v>
          </cell>
          <cell r="I66">
            <v>4.2573192229152845E-2</v>
          </cell>
          <cell r="J66">
            <v>7.3697988458542602E-3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325.89144958242866</v>
          </cell>
          <cell r="F67">
            <v>384.72037340501976</v>
          </cell>
          <cell r="G67">
            <v>456.09762242045485</v>
          </cell>
          <cell r="H67">
            <v>257.71194633802213</v>
          </cell>
          <cell r="I67">
            <v>0.14716140933028501</v>
          </cell>
          <cell r="J67">
            <v>6.4054560552259998E-2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0.23979193363155832</v>
          </cell>
          <cell r="F68">
            <v>0.29120152645761271</v>
          </cell>
          <cell r="G68">
            <v>1.2943618670590451</v>
          </cell>
          <cell r="H68">
            <v>1.2939722782951106</v>
          </cell>
          <cell r="I68">
            <v>0.26079657003323919</v>
          </cell>
          <cell r="J68">
            <v>2.9657443361226998E-2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2.7246294644500044</v>
          </cell>
          <cell r="F69">
            <v>2.6802028520563339</v>
          </cell>
          <cell r="G69">
            <v>5.3034792281976468</v>
          </cell>
          <cell r="H69">
            <v>15.836367231505807</v>
          </cell>
          <cell r="I69">
            <v>8.8620829407603701</v>
          </cell>
          <cell r="J69">
            <v>1.58122119722895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8.5379242554747305E-3</v>
          </cell>
          <cell r="G70">
            <v>8.1874280251507961E-2</v>
          </cell>
          <cell r="H70">
            <v>0.16342800672722335</v>
          </cell>
          <cell r="I70">
            <v>8.1242829305834152E-2</v>
          </cell>
          <cell r="J70">
            <v>1.559730441996102E-2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8.8933115677562596E-3</v>
          </cell>
          <cell r="G71">
            <v>7.7591435974364922E-2</v>
          </cell>
          <cell r="H71">
            <v>0.12465863854357748</v>
          </cell>
          <cell r="I71">
            <v>7.9253612077790803E-2</v>
          </cell>
          <cell r="J71">
            <v>2.0567162134346069E-2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8.4012690876386405E-3</v>
          </cell>
          <cell r="G72">
            <v>6.3733892823051697E-2</v>
          </cell>
          <cell r="H72">
            <v>0.12644714139226937</v>
          </cell>
          <cell r="I72">
            <v>8.0597067323655375E-2</v>
          </cell>
          <cell r="J72">
            <v>2.0831585506590759E-2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9.5821034902060995E-3</v>
          </cell>
          <cell r="G73">
            <v>8.104811866793199E-2</v>
          </cell>
          <cell r="H73">
            <v>0.12873783745221873</v>
          </cell>
          <cell r="I73">
            <v>8.5506619009988516E-2</v>
          </cell>
          <cell r="J73">
            <v>2.2512065264769482E-2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8.7566028628024793E-3</v>
          </cell>
          <cell r="G74">
            <v>6.5214600797611183E-2</v>
          </cell>
          <cell r="H74">
            <v>0.11375006843556679</v>
          </cell>
          <cell r="I74">
            <v>7.6779711385202815E-2</v>
          </cell>
          <cell r="J74">
            <v>2.2221764311458628E-2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1.19809937251715E-2</v>
          </cell>
          <cell r="G75">
            <v>0.12187158808201329</v>
          </cell>
          <cell r="H75">
            <v>0.21104928595786615</v>
          </cell>
          <cell r="I75">
            <v>0.19786997724402183</v>
          </cell>
          <cell r="J75">
            <v>6.8560475985128794E-2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9.3653431741063595E-3</v>
          </cell>
          <cell r="G76">
            <v>6.5680068401441138E-2</v>
          </cell>
          <cell r="H76">
            <v>0.10602525324327663</v>
          </cell>
          <cell r="I76">
            <v>8.1325308400413437E-2</v>
          </cell>
          <cell r="J76">
            <v>2.3860473814614671E-2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17.024228140794399</v>
          </cell>
          <cell r="G77">
            <v>16.988431610472489</v>
          </cell>
          <cell r="H77">
            <v>3.6679706105144185</v>
          </cell>
          <cell r="I77">
            <v>0.1985177865067681</v>
          </cell>
          <cell r="J77">
            <v>3.4236375761874452E-2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8.9132554467706692E-3</v>
          </cell>
          <cell r="G78">
            <v>3.8790213197623193E-2</v>
          </cell>
          <cell r="H78">
            <v>5.9746298942037535E-2</v>
          </cell>
          <cell r="I78">
            <v>5.1932225421063558E-2</v>
          </cell>
          <cell r="J78">
            <v>1.6583862233265842E-2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3.46543054033829E-2</v>
          </cell>
          <cell r="G79">
            <v>5.7680459419175101E-2</v>
          </cell>
          <cell r="H79">
            <v>0.80194350869339059</v>
          </cell>
          <cell r="I79">
            <v>0.25408543626331004</v>
          </cell>
          <cell r="J79">
            <v>3.7875274977226994E-2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2.7630273563636901E-2</v>
          </cell>
          <cell r="G80">
            <v>4.1451552785411301E-2</v>
          </cell>
          <cell r="H80">
            <v>4.9642165993282878</v>
          </cell>
          <cell r="I80">
            <v>0.2114353976837243</v>
          </cell>
          <cell r="J80">
            <v>2.6097140407390002E-2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G81">
            <v>3.2176901547444433E-4</v>
          </cell>
          <cell r="H81">
            <v>1.8828008192425699E-4</v>
          </cell>
          <cell r="I81">
            <v>1.4341714752251189E-3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1410.2151257974299</v>
          </cell>
          <cell r="F82">
            <v>1167.2357913539199</v>
          </cell>
          <cell r="G82">
            <v>838.81698952788497</v>
          </cell>
          <cell r="H82">
            <v>356.92708985165302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3.0985528560715901E-4</v>
          </cell>
          <cell r="G83">
            <v>3.0162243549335201E-3</v>
          </cell>
          <cell r="H83">
            <v>2.7416154236248099E-3</v>
          </cell>
          <cell r="I83">
            <v>3.8954730981736801E-3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3.2641093518888686</v>
          </cell>
          <cell r="F84">
            <v>4.1344806461837527</v>
          </cell>
          <cell r="G84">
            <v>17.133896108722354</v>
          </cell>
          <cell r="H84">
            <v>36.311551664566103</v>
          </cell>
          <cell r="I84">
            <v>69.839170477013084</v>
          </cell>
          <cell r="J84">
            <v>35.939047092818768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1164.80494640848</v>
          </cell>
          <cell r="G85">
            <v>729.17441274823</v>
          </cell>
          <cell r="H85">
            <v>601.35229414879905</v>
          </cell>
          <cell r="I85">
            <v>1197.96048614338</v>
          </cell>
          <cell r="J85">
            <v>1197.96403488022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8.2842867300227301</v>
          </cell>
          <cell r="F86">
            <v>12.024266824027499</v>
          </cell>
          <cell r="G86">
            <v>11.061415139289863</v>
          </cell>
          <cell r="H86">
            <v>7.5064424090880362</v>
          </cell>
          <cell r="I86">
            <v>3.3954479983756308E-2</v>
          </cell>
          <cell r="J86">
            <v>1.7244335609941649E-2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11.3997770385363</v>
          </cell>
          <cell r="F87">
            <v>0.23400873550477214</v>
          </cell>
          <cell r="G87">
            <v>0.2598103660199455</v>
          </cell>
          <cell r="H87">
            <v>0.24797893548579514</v>
          </cell>
          <cell r="I87">
            <v>9.4625797707872189E-2</v>
          </cell>
          <cell r="J87">
            <v>1.682183558830902E-2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4722.2887681208304</v>
          </cell>
          <cell r="F88">
            <v>4315.6247046050003</v>
          </cell>
          <cell r="G88">
            <v>3631.10541831208</v>
          </cell>
          <cell r="H88">
            <v>1096.2488779063799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4.6650305905670821</v>
          </cell>
          <cell r="F89">
            <v>0.25216959386572685</v>
          </cell>
          <cell r="G89">
            <v>0.28306458100858295</v>
          </cell>
          <cell r="H89">
            <v>0.26489875919995504</v>
          </cell>
          <cell r="I89">
            <v>0.25559868905906935</v>
          </cell>
          <cell r="J89">
            <v>3.0928911368284184E-2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3824.6919153285698</v>
          </cell>
          <cell r="F90">
            <v>3569.7777165490102</v>
          </cell>
          <cell r="G90">
            <v>2530.9033408519499</v>
          </cell>
          <cell r="H90">
            <v>970.72134971995001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149.71376765994799</v>
          </cell>
          <cell r="F91">
            <v>103.09557264871199</v>
          </cell>
          <cell r="G91">
            <v>70.275738366602795</v>
          </cell>
          <cell r="H91">
            <v>33.438849767712199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1.427060127838734</v>
          </cell>
          <cell r="F92">
            <v>1.6214540603042769</v>
          </cell>
          <cell r="G92">
            <v>3.0109482067370728</v>
          </cell>
          <cell r="H92">
            <v>4.2713727781504431</v>
          </cell>
          <cell r="I92">
            <v>5.4187556853170324</v>
          </cell>
          <cell r="J92">
            <v>5.9334891559204426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1.04299223350139E-2</v>
          </cell>
          <cell r="G93">
            <v>8.3294827279054004E-2</v>
          </cell>
          <cell r="H93">
            <v>4.8118035385269833E-2</v>
          </cell>
          <cell r="I93">
            <v>9.1072442809350798E-2</v>
          </cell>
          <cell r="J93">
            <v>3.5343537403216191E-2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9.3941722856646908E-3</v>
          </cell>
          <cell r="G94">
            <v>6.4138678951422806E-2</v>
          </cell>
          <cell r="H94">
            <v>0.11432609282032442</v>
          </cell>
          <cell r="I94">
            <v>0.1338633618147971</v>
          </cell>
          <cell r="J94">
            <v>4.496938101605813E-2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2.1051038538709849E-2</v>
          </cell>
          <cell r="F95">
            <v>8.0380301365086365E-2</v>
          </cell>
          <cell r="G95">
            <v>14.406112374194628</v>
          </cell>
          <cell r="H95">
            <v>44.703885768928032</v>
          </cell>
          <cell r="I95">
            <v>28.289197553635653</v>
          </cell>
          <cell r="J95">
            <v>4.8718541489421396E-2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8.0927764345916607E-3</v>
          </cell>
          <cell r="G96">
            <v>1.2124715845342351</v>
          </cell>
          <cell r="H96">
            <v>2.1060857144714493</v>
          </cell>
          <cell r="I96">
            <v>4.57086690896063</v>
          </cell>
          <cell r="J96">
            <v>0.76957346565815943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8.0491106585547598</v>
          </cell>
          <cell r="F97">
            <v>9.6442055601045347</v>
          </cell>
          <cell r="G97">
            <v>17.49966934775215</v>
          </cell>
          <cell r="H97">
            <v>29.21776785450848</v>
          </cell>
          <cell r="I97">
            <v>2.9519014327697577</v>
          </cell>
          <cell r="J97">
            <v>3.55653692358847E-2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G98">
            <v>8.5721568157051599E-4</v>
          </cell>
          <cell r="H98">
            <v>5.6073989181287603E-4</v>
          </cell>
          <cell r="I98">
            <v>1.690326077853215E-3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45.157222627768348</v>
          </cell>
          <cell r="F99">
            <v>55.291448171076034</v>
          </cell>
          <cell r="G99">
            <v>103.3158111655728</v>
          </cell>
          <cell r="H99">
            <v>183.80671704834987</v>
          </cell>
          <cell r="I99">
            <v>81.700718568352997</v>
          </cell>
          <cell r="J99">
            <v>5.0189384956597756E-2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0.30918128703635611</v>
          </cell>
          <cell r="F100">
            <v>8.8356931881758568E-4</v>
          </cell>
          <cell r="G100">
            <v>4.9614417232420206E-3</v>
          </cell>
          <cell r="H100">
            <v>1.4744080859013179E-3</v>
          </cell>
          <cell r="I100">
            <v>2.6632921467075999E-3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7.7181212090293603E-3</v>
          </cell>
          <cell r="F101">
            <v>7.7402826980020696E-3</v>
          </cell>
          <cell r="G101">
            <v>7.6482335859205603E-3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1.2709664501172899</v>
          </cell>
          <cell r="F102">
            <v>1.26941963397372</v>
          </cell>
          <cell r="G102">
            <v>1.2644100183837299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105.970645349083</v>
          </cell>
          <cell r="F103">
            <v>91.724570673915593</v>
          </cell>
          <cell r="G103">
            <v>68.278088717771595</v>
          </cell>
          <cell r="H103">
            <v>32.3954315976695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36.321211686615072</v>
          </cell>
          <cell r="F105">
            <v>40.571042051695159</v>
          </cell>
          <cell r="G105">
            <v>28.877438127473326</v>
          </cell>
          <cell r="H105">
            <v>22.045108914067438</v>
          </cell>
          <cell r="I105">
            <v>0.14026034407091692</v>
          </cell>
          <cell r="J105">
            <v>1.28175882829046E-2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27.334969050230896</v>
          </cell>
          <cell r="F106">
            <v>42.5876769335175</v>
          </cell>
          <cell r="G106">
            <v>68.445535058894222</v>
          </cell>
          <cell r="H106">
            <v>101.4625897006453</v>
          </cell>
          <cell r="I106">
            <v>10.993837629145144</v>
          </cell>
          <cell r="J106">
            <v>0.29853491217513328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274.26249892809756</v>
          </cell>
          <cell r="F107">
            <v>391.63623462765042</v>
          </cell>
          <cell r="G107">
            <v>362.37925559847349</v>
          </cell>
          <cell r="H107">
            <v>303.37416071459245</v>
          </cell>
          <cell r="I107">
            <v>0.1430550284979904</v>
          </cell>
          <cell r="J107">
            <v>1.8059749056522498E-2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0.37121236975398963</v>
          </cell>
          <cell r="F108">
            <v>0.43375545323803238</v>
          </cell>
          <cell r="G108">
            <v>0.33894372162763425</v>
          </cell>
          <cell r="H108">
            <v>0.25842932691756787</v>
          </cell>
          <cell r="I108">
            <v>3.3373122126647538E-2</v>
          </cell>
          <cell r="J108">
            <v>6.4032319884812098E-3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273.67094803933611</v>
          </cell>
          <cell r="F109">
            <v>423.60992737745738</v>
          </cell>
          <cell r="G109">
            <v>417.97348129055268</v>
          </cell>
          <cell r="H109">
            <v>336.76806641692741</v>
          </cell>
          <cell r="I109">
            <v>0.17276272186207758</v>
          </cell>
          <cell r="J109">
            <v>2.0912721737864501E-2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89.23637794038936</v>
          </cell>
          <cell r="F110">
            <v>93.814504587833227</v>
          </cell>
          <cell r="G110">
            <v>69.628948822737783</v>
          </cell>
          <cell r="H110">
            <v>60.690923027338812</v>
          </cell>
          <cell r="I110">
            <v>4.2641807692191641E-2</v>
          </cell>
          <cell r="J110">
            <v>8.3964510787670095E-3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273.7352549255084</v>
          </cell>
          <cell r="F111">
            <v>322.52668046970621</v>
          </cell>
          <cell r="G111">
            <v>580.83151231049101</v>
          </cell>
          <cell r="H111">
            <v>496.4770101034635</v>
          </cell>
          <cell r="I111">
            <v>16.240244905925884</v>
          </cell>
          <cell r="J111">
            <v>0.13769731072022501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368.21762614550465</v>
          </cell>
          <cell r="F112">
            <v>390.43602562606998</v>
          </cell>
          <cell r="G112">
            <v>386.68133096463015</v>
          </cell>
          <cell r="H112">
            <v>295.33213883123159</v>
          </cell>
          <cell r="I112">
            <v>4.6118125725938028E-2</v>
          </cell>
          <cell r="J112">
            <v>9.1743687313718906E-3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142.13389671396379</v>
          </cell>
          <cell r="F113">
            <v>162.04399723709932</v>
          </cell>
          <cell r="G113">
            <v>159.06212631847794</v>
          </cell>
          <cell r="H113">
            <v>122.46516410789232</v>
          </cell>
          <cell r="I113">
            <v>3.0842526831047559E-2</v>
          </cell>
          <cell r="J113">
            <v>6.2993599196529103E-3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6.0481247331444399</v>
          </cell>
          <cell r="F114">
            <v>1.8304904047769099</v>
          </cell>
          <cell r="G114">
            <v>3.9465419863422402</v>
          </cell>
          <cell r="H114">
            <v>1.97159761006427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15.54880978866</v>
          </cell>
          <cell r="G115">
            <v>15.375850309943935</v>
          </cell>
          <cell r="H115">
            <v>0.19250050272766731</v>
          </cell>
          <cell r="I115">
            <v>0.1843677277229949</v>
          </cell>
          <cell r="J115">
            <v>7.3073008825587555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0.29478480727935602</v>
          </cell>
          <cell r="G116">
            <v>0.32398837926099811</v>
          </cell>
          <cell r="H116">
            <v>0.36943695946866328</v>
          </cell>
          <cell r="I116">
            <v>0.11975933319036391</v>
          </cell>
          <cell r="J116">
            <v>4.5213203153263395E-2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9.2294455965481195</v>
          </cell>
          <cell r="G117">
            <v>9.251552435251007</v>
          </cell>
          <cell r="H117">
            <v>5.5800678317724319</v>
          </cell>
          <cell r="I117">
            <v>22.510166085789592</v>
          </cell>
          <cell r="J117">
            <v>5.0120738347614626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3.3426427202934148</v>
          </cell>
          <cell r="F118">
            <v>3.9266537333025511</v>
          </cell>
          <cell r="G118">
            <v>2.7906465262083686</v>
          </cell>
          <cell r="H118">
            <v>3.9151143242539104</v>
          </cell>
          <cell r="I118">
            <v>1.5703830550519302</v>
          </cell>
          <cell r="J118">
            <v>0.2557155155979644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G119">
            <v>8.9350436512144105E-4</v>
          </cell>
          <cell r="H119">
            <v>6.9101256325025304E-4</v>
          </cell>
          <cell r="I119">
            <v>2.1068019785430271E-3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29.016583786948601</v>
          </cell>
          <cell r="F120">
            <v>20.292585443414101</v>
          </cell>
          <cell r="G120">
            <v>6.7590971377330103E-3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10.20994127367061</v>
          </cell>
          <cell r="F121">
            <v>15.159225299484158</v>
          </cell>
          <cell r="G121">
            <v>70.599289857352559</v>
          </cell>
          <cell r="H121">
            <v>61.45241475280617</v>
          </cell>
          <cell r="I121">
            <v>3.6181616827743501</v>
          </cell>
          <cell r="J121">
            <v>4.2044131147334005E-2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1.4117387892218899E-4</v>
          </cell>
          <cell r="G122">
            <v>299.68483110060799</v>
          </cell>
          <cell r="H122">
            <v>350.63241257260199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2.4023320012350898E-3</v>
          </cell>
          <cell r="F123">
            <v>1.7106541803022159E-2</v>
          </cell>
          <cell r="G123">
            <v>8.4017398744903049E-2</v>
          </cell>
          <cell r="H123">
            <v>0.11508043349635072</v>
          </cell>
          <cell r="I123">
            <v>0.57010140070605875</v>
          </cell>
          <cell r="J123">
            <v>0.16745864255272572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7.5948191283511104</v>
          </cell>
          <cell r="F124">
            <v>109.05664855219925</v>
          </cell>
          <cell r="G124">
            <v>103.08116540661031</v>
          </cell>
          <cell r="H124">
            <v>82.511714732575129</v>
          </cell>
          <cell r="I124">
            <v>5.4484929446977415E-2</v>
          </cell>
          <cell r="J124">
            <v>1.589183320828454E-2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0.20064718595141984</v>
          </cell>
          <cell r="F125">
            <v>49.344142238347324</v>
          </cell>
          <cell r="G125">
            <v>116.25667718447778</v>
          </cell>
          <cell r="H125">
            <v>98.697394056247376</v>
          </cell>
          <cell r="I125">
            <v>4.3759136967230505</v>
          </cell>
          <cell r="J125">
            <v>4.0779167989069803E-2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6.2479220788406913</v>
          </cell>
          <cell r="F126">
            <v>9.5553285392794294</v>
          </cell>
          <cell r="G126">
            <v>9.1379398154211238</v>
          </cell>
          <cell r="H126">
            <v>7.7615619333396824</v>
          </cell>
          <cell r="I126">
            <v>6.7315941893371672E-2</v>
          </cell>
          <cell r="J126">
            <v>2.1277285427707439E-2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2.1237318759264516</v>
          </cell>
          <cell r="F127">
            <v>3.3262085262269974</v>
          </cell>
          <cell r="G127">
            <v>3.1920596946331083</v>
          </cell>
          <cell r="H127">
            <v>2.4039600435986448</v>
          </cell>
          <cell r="I127">
            <v>5.1750116618050818E-2</v>
          </cell>
          <cell r="J127">
            <v>1.5632060921372089E-2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2.5877444335794015</v>
          </cell>
          <cell r="F128">
            <v>11.023536733631108</v>
          </cell>
          <cell r="G128">
            <v>10.42867271989657</v>
          </cell>
          <cell r="H128">
            <v>8.4722948685480901</v>
          </cell>
          <cell r="I128">
            <v>6.3856289770752223E-2</v>
          </cell>
          <cell r="J128">
            <v>2.0898158136761959E-2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386.46317915517699</v>
          </cell>
          <cell r="G129">
            <v>542.29879020730095</v>
          </cell>
          <cell r="H129">
            <v>784.582083914946</v>
          </cell>
          <cell r="I129">
            <v>790.52779088468503</v>
          </cell>
          <cell r="J129">
            <v>195.13077070559339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380.91752256945182</v>
          </cell>
          <cell r="F130">
            <v>0.1726018616871986</v>
          </cell>
          <cell r="G130">
            <v>0.24707329490887436</v>
          </cell>
          <cell r="H130">
            <v>0.18539024764852147</v>
          </cell>
          <cell r="I130">
            <v>5.2491899376584397E-2</v>
          </cell>
          <cell r="J130">
            <v>1.8326378163545522E-2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1.3142117444581299E-3</v>
          </cell>
          <cell r="F131">
            <v>0.28836366676243896</v>
          </cell>
          <cell r="G131">
            <v>0.22244060828239981</v>
          </cell>
          <cell r="H131">
            <v>0.19480135995456951</v>
          </cell>
          <cell r="I131">
            <v>7.6732992870844494E-2</v>
          </cell>
          <cell r="J131">
            <v>3.3972298633973691E-2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3.53130561742749E-4</v>
          </cell>
          <cell r="F132">
            <v>5.9599073148239499E-2</v>
          </cell>
          <cell r="G132">
            <v>0.2450832352055401</v>
          </cell>
          <cell r="H132">
            <v>0.35130847669744492</v>
          </cell>
          <cell r="I132">
            <v>6.6395243269521487</v>
          </cell>
          <cell r="J132">
            <v>2.149373418770085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7.1304207141692196E-3</v>
          </cell>
          <cell r="F133">
            <v>0.28165390114524202</v>
          </cell>
          <cell r="G133">
            <v>72.436231948944311</v>
          </cell>
          <cell r="H133">
            <v>332.77106876049015</v>
          </cell>
          <cell r="I133">
            <v>464.23257557414036</v>
          </cell>
          <cell r="J133">
            <v>233.85588405012172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8.3088435911214695</v>
          </cell>
          <cell r="F134">
            <v>0.94293012330327219</v>
          </cell>
          <cell r="G134">
            <v>5.9484682607437147</v>
          </cell>
          <cell r="H134">
            <v>23.401263945552348</v>
          </cell>
          <cell r="I134">
            <v>13.792730293095879</v>
          </cell>
          <cell r="J134">
            <v>2.3752081345162591E-2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0.42071923309833298</v>
          </cell>
          <cell r="F135">
            <v>58.433611540213199</v>
          </cell>
          <cell r="G135">
            <v>53.288985155751746</v>
          </cell>
          <cell r="H135">
            <v>37.977066696095235</v>
          </cell>
          <cell r="I135">
            <v>1.0602279036275173</v>
          </cell>
          <cell r="J135">
            <v>0.36036839038310253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38.070430238589701</v>
          </cell>
          <cell r="F136">
            <v>29.100670168658869</v>
          </cell>
          <cell r="G136">
            <v>35.405007029450978</v>
          </cell>
          <cell r="H136">
            <v>42.845481859895443</v>
          </cell>
          <cell r="I136">
            <v>14.883812266638584</v>
          </cell>
          <cell r="J136">
            <v>2.8907946306069701E-2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11.60260614597118</v>
          </cell>
          <cell r="F137">
            <v>9.2818673870412667</v>
          </cell>
          <cell r="G137">
            <v>9.8766485572514071</v>
          </cell>
          <cell r="H137">
            <v>4.7262638125467662</v>
          </cell>
          <cell r="I137">
            <v>3.6689429815117895</v>
          </cell>
          <cell r="J137">
            <v>1.9791889275194711E-2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0.99116156844210346</v>
          </cell>
          <cell r="F138">
            <v>6.2925243367089624E-4</v>
          </cell>
          <cell r="G138">
            <v>3.8399851043614893E-3</v>
          </cell>
          <cell r="H138">
            <v>5.2417073194687997E-4</v>
          </cell>
          <cell r="I138">
            <v>1.885379296301837E-3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1.0077559811379901E-2</v>
          </cell>
          <cell r="G139">
            <v>0.37144514316791533</v>
          </cell>
          <cell r="H139">
            <v>5.4538245615979808E-2</v>
          </cell>
          <cell r="I139">
            <v>7.7060148898172018E-2</v>
          </cell>
          <cell r="J139">
            <v>0.14832026316679267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1.1121404565371E-2</v>
          </cell>
          <cell r="G140">
            <v>0.1000171001938866</v>
          </cell>
          <cell r="H140">
            <v>0.14541414578464867</v>
          </cell>
          <cell r="I140">
            <v>9.0451187865313115E-2</v>
          </cell>
          <cell r="J140">
            <v>4.3094362026745478E-2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0.441781274270935</v>
          </cell>
          <cell r="F141">
            <v>0.44076263206479499</v>
          </cell>
          <cell r="G141">
            <v>0.43745934038400203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1.1888581957856701E-2</v>
          </cell>
          <cell r="G142">
            <v>5.5880848855455429</v>
          </cell>
          <cell r="H142">
            <v>5.7664714943195481</v>
          </cell>
          <cell r="I142">
            <v>12.852686611459321</v>
          </cell>
          <cell r="J142">
            <v>1.6366372775144837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G143">
            <v>1.3222351508853411E-3</v>
          </cell>
          <cell r="H143">
            <v>1.1401088754449821E-3</v>
          </cell>
          <cell r="I143">
            <v>2.3008453670341402E-3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14999.218258230099</v>
          </cell>
          <cell r="F144">
            <v>14370.1337434088</v>
          </cell>
          <cell r="G144">
            <v>12790.892772302001</v>
          </cell>
          <cell r="H144">
            <v>8449.3121084145205</v>
          </cell>
          <cell r="I144">
            <v>4094.6671826812899</v>
          </cell>
          <cell r="J144">
            <v>2427.8591264193901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-833.90467042335001</v>
          </cell>
          <cell r="J145">
            <v>-1140.92802612127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330.01213053216298</v>
          </cell>
          <cell r="F146">
            <v>321.17934211619502</v>
          </cell>
          <cell r="G146">
            <v>0.68250182682773297</v>
          </cell>
          <cell r="H146">
            <v>4.3644869030652497E-2</v>
          </cell>
          <cell r="I146">
            <v>7.1838887383403799E-2</v>
          </cell>
          <cell r="J146">
            <v>1.9647416986667401E-2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-0.726099518609164</v>
          </cell>
          <cell r="J147">
            <v>-151.011767447647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-930.20767304142203</v>
          </cell>
          <cell r="J148">
            <v>-1088.6162504644899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310.972189277175</v>
          </cell>
          <cell r="F149">
            <v>94.527029938063507</v>
          </cell>
          <cell r="G149">
            <v>130.72263024061701</v>
          </cell>
          <cell r="H149">
            <v>32.993475464169201</v>
          </cell>
          <cell r="I149">
            <v>27.894945252287702</v>
          </cell>
          <cell r="J149">
            <v>3.0968401451683499E-2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689.039946793073</v>
          </cell>
          <cell r="F150">
            <v>646.67467885492601</v>
          </cell>
          <cell r="G150">
            <v>594.07697944465804</v>
          </cell>
          <cell r="H150">
            <v>516.01301907925904</v>
          </cell>
          <cell r="I150">
            <v>236.35105399359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-314.77296078459102</v>
          </cell>
          <cell r="J151">
            <v>-715.14051042960205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-0.85573211710571495</v>
          </cell>
          <cell r="J152">
            <v>-0.728364773956516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8676.5964347158206</v>
          </cell>
          <cell r="F153">
            <v>8089.3815663824798</v>
          </cell>
          <cell r="G153">
            <v>6533.3562312914601</v>
          </cell>
          <cell r="H153">
            <v>4522.0261488658098</v>
          </cell>
          <cell r="I153">
            <v>2903.5470228149402</v>
          </cell>
          <cell r="J153">
            <v>754.64981426398504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2093.6570631332302</v>
          </cell>
          <cell r="I154">
            <v>2077.4128478484299</v>
          </cell>
          <cell r="J154">
            <v>2063.74855697873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26.775646919715001</v>
          </cell>
          <cell r="F155">
            <v>162.26782282952101</v>
          </cell>
          <cell r="G155">
            <v>1.3124869364405001</v>
          </cell>
          <cell r="H155">
            <v>0.30790452118898298</v>
          </cell>
          <cell r="I155">
            <v>0.50945510259781801</v>
          </cell>
          <cell r="J155">
            <v>4.2584976552436502E-5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16.080702921627999</v>
          </cell>
          <cell r="F156">
            <v>15.404597898135</v>
          </cell>
          <cell r="G156">
            <v>339.08740320441399</v>
          </cell>
          <cell r="H156">
            <v>409.99140559038398</v>
          </cell>
          <cell r="I156">
            <v>87.545937160640506</v>
          </cell>
          <cell r="J156">
            <v>123.722165350324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1522.42435669053</v>
          </cell>
          <cell r="F157">
            <v>1361.7901090923699</v>
          </cell>
          <cell r="G157">
            <v>1550.4994028056799</v>
          </cell>
          <cell r="H157">
            <v>1710.4024073149201</v>
          </cell>
          <cell r="I157">
            <v>1616.70319168067</v>
          </cell>
          <cell r="J157">
            <v>886.50432128870602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2651.79357224962</v>
          </cell>
          <cell r="F158">
            <v>2731.8248759726598</v>
          </cell>
          <cell r="G158">
            <v>2709.9128529403301</v>
          </cell>
          <cell r="H158">
            <v>2617.5881494148198</v>
          </cell>
          <cell r="I158">
            <v>2328.16321255208</v>
          </cell>
          <cell r="J158">
            <v>1336.64489106372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213.78048992154299</v>
          </cell>
          <cell r="F159">
            <v>3.14131833971871E-2</v>
          </cell>
          <cell r="G159">
            <v>8.7956817986170194E-2</v>
          </cell>
          <cell r="H159">
            <v>4.3650220163571701E-2</v>
          </cell>
          <cell r="I159">
            <v>7.9059964992257994E-2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-4.0672905126667097E-3</v>
          </cell>
          <cell r="J160">
            <v>-5.1467601499575501E-3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2267.7887068626001</v>
          </cell>
          <cell r="F161">
            <v>2049.5343843893602</v>
          </cell>
          <cell r="G161">
            <v>1984.58485865287</v>
          </cell>
          <cell r="H161">
            <v>1432.8129518665801</v>
          </cell>
          <cell r="I161">
            <v>468.21805554115099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9.2701142843229594</v>
          </cell>
          <cell r="F162">
            <v>9.2700655725340795</v>
          </cell>
          <cell r="G162">
            <v>0.155821497929299</v>
          </cell>
          <cell r="H162">
            <v>7.8603339613264697E-2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-52.046919528631797</v>
          </cell>
          <cell r="J163">
            <v>-1679.2360383333601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4514.4821188235801</v>
          </cell>
          <cell r="F164">
            <v>3846.52564054706</v>
          </cell>
          <cell r="G164">
            <v>3296.23539451329</v>
          </cell>
          <cell r="H164">
            <v>3170.7758691183499</v>
          </cell>
          <cell r="I164">
            <v>1904.7412290578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5886.0807703404398</v>
          </cell>
          <cell r="F165">
            <v>5816.3793773648604</v>
          </cell>
          <cell r="G165">
            <v>5434.6956511296703</v>
          </cell>
          <cell r="H165">
            <v>3053.9158782961999</v>
          </cell>
          <cell r="I165">
            <v>426.302309647931</v>
          </cell>
          <cell r="J165">
            <v>59.238108695471198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-0.61570493742215104</v>
          </cell>
          <cell r="J166">
            <v>-2874.2848402059799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-0.12970377871772401</v>
          </cell>
          <cell r="J167">
            <v>-1031.87430409748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1068.12956674103</v>
          </cell>
          <cell r="F168">
            <v>1094.4819847245401</v>
          </cell>
          <cell r="G168">
            <v>1024.6412911124501</v>
          </cell>
          <cell r="H168">
            <v>1013.19803800308</v>
          </cell>
          <cell r="I168">
            <v>996.69848794671202</v>
          </cell>
          <cell r="J168">
            <v>986.58523599568196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-4.4380049596801897E-2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-1.0987123572777299E-2</v>
          </cell>
          <cell r="J170">
            <v>-1.4216313929483301E-2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-0.481061729287382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-1.80445807069811E-3</v>
          </cell>
          <cell r="J172">
            <v>-9.9407172381285104E-4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186.642505115262</v>
          </cell>
          <cell r="I173">
            <v>156.145779997933</v>
          </cell>
          <cell r="J173">
            <v>1.3286737924060799E-5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2101.75406918522</v>
          </cell>
          <cell r="F174">
            <v>1815.45243025538</v>
          </cell>
          <cell r="G174">
            <v>1823.1062662644699</v>
          </cell>
          <cell r="H174">
            <v>1232.69067038511</v>
          </cell>
          <cell r="I174">
            <v>603.76071070412797</v>
          </cell>
          <cell r="J174">
            <v>153.83488833029199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-4.2530427931169699E-3</v>
          </cell>
          <cell r="J175">
            <v>-2.01823365087519E-2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-1.2307415871969899E-2</v>
          </cell>
          <cell r="J176">
            <v>-1.1927232272409801E-2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2236.64157680163</v>
          </cell>
          <cell r="F177">
            <v>2235.4032914762101</v>
          </cell>
          <cell r="G177">
            <v>2268.78187856148</v>
          </cell>
          <cell r="H177">
            <v>2238.5108890357601</v>
          </cell>
          <cell r="I177">
            <v>2266.0991222952798</v>
          </cell>
          <cell r="J177">
            <v>2317.3897694928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34691.732448217103</v>
          </cell>
          <cell r="F178">
            <v>32503.441427978301</v>
          </cell>
          <cell r="G178">
            <v>29928.8133051</v>
          </cell>
          <cell r="H178">
            <v>24231.692273633002</v>
          </cell>
          <cell r="I178">
            <v>13966.9850391444</v>
          </cell>
          <cell r="J178">
            <v>1.77952535443784E-4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-0.28373625335743602</v>
          </cell>
          <cell r="I179">
            <v>-0.41639159232808598</v>
          </cell>
          <cell r="J179">
            <v>-0.85918364356721399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988.74869783822032</v>
          </cell>
          <cell r="J180">
            <v>5963.7052297688624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988.74869783822032</v>
          </cell>
          <cell r="J181">
            <v>5963.7052297688624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-38.314387077522532</v>
          </cell>
          <cell r="J182">
            <v>7.4237498504559714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833.33318427163363</v>
          </cell>
          <cell r="J183">
            <v>1904.7618964515248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833.33318427163363</v>
          </cell>
          <cell r="J184">
            <v>1904.7618964515248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6492.0630036576713</v>
          </cell>
          <cell r="F185">
            <v>5988.8330190085235</v>
          </cell>
          <cell r="G185">
            <v>5544.8644665276533</v>
          </cell>
          <cell r="H185">
            <v>4855.6460856898811</v>
          </cell>
          <cell r="I185">
            <v>3914.3739993452355</v>
          </cell>
          <cell r="J185">
            <v>3204.1883827921579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7175.5458053575239</v>
          </cell>
          <cell r="F186">
            <v>6587.6205820922505</v>
          </cell>
          <cell r="G186">
            <v>6006.3040689515447</v>
          </cell>
          <cell r="H186">
            <v>5788.4426218727876</v>
          </cell>
          <cell r="I186">
            <v>4232.9044416098795</v>
          </cell>
          <cell r="J186">
            <v>1336.6449453096382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14658.334257401297</v>
          </cell>
          <cell r="F187">
            <v>14021.96178287697</v>
          </cell>
          <cell r="G187">
            <v>12439.76535460963</v>
          </cell>
          <cell r="H187">
            <v>8169.8330200654555</v>
          </cell>
          <cell r="I187">
            <v>3571.246316121938</v>
          </cell>
          <cell r="J187">
            <v>937.6101025055151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2574.3894129985233</v>
          </cell>
          <cell r="F188">
            <v>2492.1981442437941</v>
          </cell>
          <cell r="G188">
            <v>2400.8169957385417</v>
          </cell>
          <cell r="H188">
            <v>2271.8122690211235</v>
          </cell>
          <cell r="I188">
            <v>2294.5035226501677</v>
          </cell>
          <cell r="J188">
            <v>2317.4208879355633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3790.2130635531362</v>
          </cell>
          <cell r="F189">
            <v>3411.324493481723</v>
          </cell>
          <cell r="G189">
            <v>3535.0842614585463</v>
          </cell>
          <cell r="H189">
            <v>3143.2153591815031</v>
          </cell>
          <cell r="I189">
            <v>2084.921247221816</v>
          </cell>
          <cell r="J189">
            <v>886.50437552384869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2574.3894129985233</v>
          </cell>
          <cell r="F190">
            <v>2492.1981442437941</v>
          </cell>
          <cell r="G190">
            <v>2400.8169957385417</v>
          </cell>
          <cell r="H190">
            <v>2271.8122690211235</v>
          </cell>
          <cell r="I190">
            <v>529.07026884092579</v>
          </cell>
          <cell r="J190">
            <v>-2937.4094268668587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-2.1213478986840652E-2</v>
          </cell>
          <cell r="J191">
            <v>-0.54441548522719896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6492.0630036576713</v>
          </cell>
          <cell r="F192">
            <v>5988.8330190085235</v>
          </cell>
          <cell r="G192">
            <v>5544.8644665276533</v>
          </cell>
          <cell r="H192">
            <v>4855.645172536566</v>
          </cell>
          <cell r="I192">
            <v>3546.5735247672269</v>
          </cell>
          <cell r="J192">
            <v>-222.78473990268049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43756.997959624343</v>
          </cell>
          <cell r="F193">
            <v>40982.969184955553</v>
          </cell>
          <cell r="G193">
            <v>37872.516609552098</v>
          </cell>
          <cell r="H193">
            <v>31356.406797388427</v>
          </cell>
          <cell r="I193">
            <v>20173.572107078187</v>
          </cell>
          <cell r="J193">
            <v>5521.6301118119518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3.8416567716992597E-5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988.74869783822101</v>
          </cell>
          <cell r="J196">
            <v>5963.7052297688597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-8.8187733973948098E-7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2093.6570631332311</v>
          </cell>
          <cell r="I198">
            <v>2077.4128478484313</v>
          </cell>
          <cell r="J198">
            <v>2063.7485569787273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2093.6570631332311</v>
          </cell>
          <cell r="I199">
            <v>2077.4128478484313</v>
          </cell>
          <cell r="J199">
            <v>2063.7485569787273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900.58779296570299</v>
          </cell>
          <cell r="J200">
            <v>1208.00220351095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0.85672604725314705</v>
          </cell>
          <cell r="J201">
            <v>171.222998213963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1045.1771607206999</v>
          </cell>
          <cell r="J202">
            <v>1223.1643263645899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114.383406058463</v>
          </cell>
          <cell r="F203">
            <v>94.008600399095201</v>
          </cell>
          <cell r="G203">
            <v>152.255290919983</v>
          </cell>
          <cell r="H203">
            <v>30.4384077889186</v>
          </cell>
          <cell r="I203">
            <v>4.8167747557223004</v>
          </cell>
          <cell r="J203">
            <v>6.1488993100689698E-3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2783.9897142833802</v>
          </cell>
          <cell r="F204">
            <v>2574.9242575980802</v>
          </cell>
          <cell r="G204">
            <v>2613.3711157882099</v>
          </cell>
          <cell r="H204">
            <v>2556.3801066528799</v>
          </cell>
          <cell r="I204">
            <v>1450.3889038770801</v>
          </cell>
          <cell r="J204">
            <v>995.53927825061896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207.43131962358501</v>
          </cell>
          <cell r="F205">
            <v>0.12557854630433499</v>
          </cell>
          <cell r="G205">
            <v>1.5438260090042699</v>
          </cell>
          <cell r="H205">
            <v>2.1148812127089198</v>
          </cell>
          <cell r="I205">
            <v>3.3681110805209502</v>
          </cell>
          <cell r="J205">
            <v>8.8165766674132395E-2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1689.29343931989</v>
          </cell>
          <cell r="F206">
            <v>1895.8842500993601</v>
          </cell>
          <cell r="G206">
            <v>1924.1945660812</v>
          </cell>
          <cell r="H206">
            <v>1920.6435961710399</v>
          </cell>
          <cell r="I206">
            <v>1136.0668564861601</v>
          </cell>
          <cell r="J206">
            <v>1208.0853563834801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0.942092200197303</v>
          </cell>
          <cell r="J207">
            <v>0.138203977724319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15.8762468834588</v>
          </cell>
          <cell r="F208">
            <v>159.32620298112101</v>
          </cell>
          <cell r="G208">
            <v>9.1506409766989094E-2</v>
          </cell>
          <cell r="H208">
            <v>3.9181603476959599E-2</v>
          </cell>
          <cell r="I208">
            <v>2.31053178343208E-2</v>
          </cell>
          <cell r="J208">
            <v>7.7525608217058695E-5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10.421057724771</v>
          </cell>
          <cell r="J209">
            <v>6.9102613930290504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8.8786870422240796</v>
          </cell>
          <cell r="F210">
            <v>0.106459080393095</v>
          </cell>
          <cell r="G210">
            <v>0.60447022132581296</v>
          </cell>
          <cell r="H210">
            <v>0.114231191597748</v>
          </cell>
          <cell r="I210">
            <v>0.29271409292128597</v>
          </cell>
          <cell r="J210">
            <v>9.5821550433773401E-4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9.8400548405152596E-2</v>
          </cell>
          <cell r="G211">
            <v>0.74115437277041696</v>
          </cell>
          <cell r="H211">
            <v>0.36067208420934699</v>
          </cell>
          <cell r="I211">
            <v>7.65692009190811</v>
          </cell>
          <cell r="J211">
            <v>1.3423738285942799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1.57352848625677</v>
          </cell>
          <cell r="F212">
            <v>0.12604753723965401</v>
          </cell>
          <cell r="G212">
            <v>0.59553876060459598</v>
          </cell>
          <cell r="H212">
            <v>0.15029787844161499</v>
          </cell>
          <cell r="I212">
            <v>0.18843183416897699</v>
          </cell>
          <cell r="J212">
            <v>8.6198443148011205E-4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4821.4263416972599</v>
          </cell>
          <cell r="F213">
            <v>4724.5997967900003</v>
          </cell>
          <cell r="G213">
            <v>4693.39746856286</v>
          </cell>
          <cell r="H213">
            <v>4510.24137458327</v>
          </cell>
          <cell r="I213">
            <v>4560.7866471949401</v>
          </cell>
          <cell r="J213">
            <v>4814.5012143144704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108.281338584262</v>
          </cell>
          <cell r="F214">
            <v>14.505532884761299</v>
          </cell>
          <cell r="G214">
            <v>8.1692740699538007</v>
          </cell>
          <cell r="H214">
            <v>6.4741665855883896</v>
          </cell>
          <cell r="I214">
            <v>3.5823051320074599</v>
          </cell>
          <cell r="J214">
            <v>1.2931576365202999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2005.1531694936</v>
          </cell>
          <cell r="F215">
            <v>1795.1720207803501</v>
          </cell>
          <cell r="G215">
            <v>1968.79148162106</v>
          </cell>
          <cell r="H215">
            <v>1382.4406205432099</v>
          </cell>
          <cell r="I215">
            <v>840.897730857537</v>
          </cell>
          <cell r="J215">
            <v>392.92159471376499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411.99161654112498</v>
          </cell>
          <cell r="J216">
            <v>986.47115493414799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655.76794872587402</v>
          </cell>
          <cell r="F217">
            <v>584.63072354113604</v>
          </cell>
          <cell r="G217">
            <v>583.17081336366505</v>
          </cell>
          <cell r="H217">
            <v>477.81353662823398</v>
          </cell>
          <cell r="I217">
            <v>249.24800496815701</v>
          </cell>
          <cell r="J217">
            <v>18.083917482355101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0.988741689101446</v>
          </cell>
          <cell r="J218">
            <v>0.82837474085309803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5.23435263504285E-2</v>
          </cell>
          <cell r="I219">
            <v>0.33465710892709399</v>
          </cell>
          <cell r="J219">
            <v>5.7850791453162902E-2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330.01213053216298</v>
          </cell>
          <cell r="F220">
            <v>321.17934211619502</v>
          </cell>
          <cell r="G220">
            <v>0.68250182682773297</v>
          </cell>
          <cell r="H220">
            <v>4.3644869030652497E-2</v>
          </cell>
          <cell r="I220">
            <v>7.1838887383403799E-2</v>
          </cell>
          <cell r="J220">
            <v>1.9647416986667401E-2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21.7642279517624</v>
          </cell>
          <cell r="F221">
            <v>51.244084282079399</v>
          </cell>
          <cell r="G221">
            <v>1.00186520784764</v>
          </cell>
          <cell r="H221">
            <v>47.837212048668299</v>
          </cell>
          <cell r="I221">
            <v>1.4331366970221699</v>
          </cell>
          <cell r="J221">
            <v>0.19359912322947101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723.65827654785005</v>
          </cell>
          <cell r="F222">
            <v>749.83712293777</v>
          </cell>
          <cell r="G222">
            <v>520.44662200190896</v>
          </cell>
          <cell r="H222">
            <v>514.63428758687201</v>
          </cell>
          <cell r="I222">
            <v>506.25285928520202</v>
          </cell>
          <cell r="J222">
            <v>4.6701200533319297E-2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0.24735590189932299</v>
          </cell>
          <cell r="H223">
            <v>0.18395763542173399</v>
          </cell>
          <cell r="I223">
            <v>0.219500924401442</v>
          </cell>
          <cell r="J223">
            <v>0.13229223778194901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344.47129019317703</v>
          </cell>
          <cell r="F224">
            <v>344.64634169963301</v>
          </cell>
          <cell r="G224">
            <v>504.19614902236299</v>
          </cell>
          <cell r="H224">
            <v>498.56523032802897</v>
          </cell>
          <cell r="I224">
            <v>78.460434421432197</v>
          </cell>
          <cell r="J224">
            <v>7.6338669223125002E-2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210.21010660105199</v>
          </cell>
          <cell r="F225">
            <v>3.08885466256743E-2</v>
          </cell>
          <cell r="G225">
            <v>8.6487836621329001E-2</v>
          </cell>
          <cell r="H225">
            <v>4.2921210617073699E-2</v>
          </cell>
          <cell r="I225">
            <v>7.7739571440766805E-2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4399.3184886297404</v>
          </cell>
          <cell r="F226">
            <v>3861.24605678855</v>
          </cell>
          <cell r="G226">
            <v>3586.7925508521498</v>
          </cell>
          <cell r="H226">
            <v>2928.0879209620198</v>
          </cell>
          <cell r="I226">
            <v>2093.5585660837401</v>
          </cell>
          <cell r="J226">
            <v>1400.12462894685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6.3093891689781998E-7</v>
          </cell>
          <cell r="I4">
            <v>8.7153031983673304E-7</v>
          </cell>
          <cell r="J4">
            <v>4.9961415587842797E-5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1.5785651380128999E-5</v>
          </cell>
          <cell r="J5">
            <v>1.6856505083146199E-7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2.4013767775923199E-6</v>
          </cell>
          <cell r="I6">
            <v>1.7012942839384501E-6</v>
          </cell>
          <cell r="J6">
            <v>1.3087435414678801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8.8146828393320297E-7</v>
          </cell>
          <cell r="I7">
            <v>1.2780384456735001E-4</v>
          </cell>
          <cell r="J7">
            <v>4.0094061182153103E-6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1.28973179802196E-6</v>
          </cell>
          <cell r="F8">
            <v>2.2453804158782399E-7</v>
          </cell>
          <cell r="G8">
            <v>2.7792675454646699E-7</v>
          </cell>
          <cell r="H8">
            <v>3.4681590996176098E-7</v>
          </cell>
          <cell r="I8">
            <v>7.9903480649251805E-7</v>
          </cell>
          <cell r="J8">
            <v>1.34111733125052E-6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1.27650301354397E-3</v>
          </cell>
          <cell r="J9">
            <v>4.5271269260107801E-6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4.0971345585427803E-3</v>
          </cell>
          <cell r="F10">
            <v>2.92915932338639E-4</v>
          </cell>
          <cell r="G10">
            <v>5.5349784997867405E-7</v>
          </cell>
          <cell r="H10">
            <v>7.2850528873773496E-2</v>
          </cell>
          <cell r="I10">
            <v>1.4393276867454801E-2</v>
          </cell>
          <cell r="J10">
            <v>6.7446279725935102E-2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2.20804299657517E-7</v>
          </cell>
          <cell r="F11">
            <v>2.3421162637265299E-7</v>
          </cell>
          <cell r="G11">
            <v>2.8288005483576999E-7</v>
          </cell>
          <cell r="H11">
            <v>3.4905840149839E-7</v>
          </cell>
          <cell r="I11">
            <v>1.17720827404132E-6</v>
          </cell>
          <cell r="J11">
            <v>5.7646915361842898E-4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1.43385025558479E-2</v>
          </cell>
          <cell r="F12">
            <v>0.124901369941241</v>
          </cell>
          <cell r="G12">
            <v>3.3336706280654002E-7</v>
          </cell>
          <cell r="H12">
            <v>4.2565088716746402E-7</v>
          </cell>
          <cell r="I12">
            <v>6.9475163303408305E-2</v>
          </cell>
          <cell r="J12">
            <v>0.17419886249627101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1.6587326964443E-5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1.10572662363236E-7</v>
          </cell>
          <cell r="F14">
            <v>5.9465256621998103E-8</v>
          </cell>
          <cell r="G14">
            <v>7.0100429091447497E-8</v>
          </cell>
          <cell r="H14">
            <v>8.2679112419831104E-8</v>
          </cell>
          <cell r="I14">
            <v>1.34421845635306E-7</v>
          </cell>
          <cell r="J14">
            <v>2.8565669760333401E-7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5.0221719320094997E-6</v>
          </cell>
          <cell r="I15">
            <v>9.7580484012025001E-3</v>
          </cell>
          <cell r="J15">
            <v>0.45350594506428699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1.32375300407523E-6</v>
          </cell>
          <cell r="I16">
            <v>4.8182107132475102E-2</v>
          </cell>
          <cell r="J16">
            <v>2.31405684833629E-6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1.1733463987671999E-6</v>
          </cell>
          <cell r="I17">
            <v>2.5045519215668301E-2</v>
          </cell>
          <cell r="J17">
            <v>1.1693588473841201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3.7385915145758899E-7</v>
          </cell>
          <cell r="F18">
            <v>8.5668056139463605E-8</v>
          </cell>
          <cell r="G18">
            <v>1.20250716025822E-7</v>
          </cell>
          <cell r="H18">
            <v>1.4066043672872501E-7</v>
          </cell>
          <cell r="I18">
            <v>2.8562171235383801E-7</v>
          </cell>
          <cell r="J18">
            <v>4.8549842867133805E-7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5.0171536573037703E-2</v>
          </cell>
          <cell r="F19">
            <v>0.12154969906374199</v>
          </cell>
          <cell r="G19">
            <v>1.7141266022051498E-2</v>
          </cell>
          <cell r="H19">
            <v>1.60611712890119E-2</v>
          </cell>
          <cell r="I19">
            <v>9.1140639871359896E-2</v>
          </cell>
          <cell r="J19">
            <v>0.25430413191054202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4.3820149064501299E-7</v>
          </cell>
          <cell r="F20">
            <v>8.6684018276091802E-8</v>
          </cell>
          <cell r="G20">
            <v>1.08436965525272E-7</v>
          </cell>
          <cell r="H20">
            <v>2.15321373412673E-7</v>
          </cell>
          <cell r="I20">
            <v>2.10170444821537E-7</v>
          </cell>
          <cell r="J20">
            <v>6.4501581873451496E-7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4.7983373389492698E-6</v>
          </cell>
          <cell r="J21">
            <v>5.5565412239626303E-7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8.7012752360509698E-7</v>
          </cell>
          <cell r="F22">
            <v>2.6569823760541099E-5</v>
          </cell>
          <cell r="G22">
            <v>6.1648373508984703E-7</v>
          </cell>
          <cell r="H22">
            <v>4.1055481989023199E-7</v>
          </cell>
          <cell r="I22">
            <v>2.78291897659292E-6</v>
          </cell>
          <cell r="J22">
            <v>5.8902306313330099E-6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3.5333717062217498E-4</v>
          </cell>
          <cell r="J23">
            <v>2.6173254760279301E-4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2.54847971867314E-5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1.21652396293322E-5</v>
          </cell>
          <cell r="J25">
            <v>6.6357123903703607E-8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2.1474988701293801E-7</v>
          </cell>
          <cell r="J26">
            <v>3.0973633595915201E-4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3.9467507382585497E-4</v>
          </cell>
          <cell r="F27">
            <v>6.7406926957471597E-4</v>
          </cell>
          <cell r="G27">
            <v>1.72118749868431E-5</v>
          </cell>
          <cell r="H27">
            <v>2.3375959502886599E-3</v>
          </cell>
          <cell r="I27">
            <v>0.902992763811437</v>
          </cell>
          <cell r="J27">
            <v>2.0354270562192101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2.3898706756240002E-7</v>
          </cell>
          <cell r="F28">
            <v>1.94058203050297E-7</v>
          </cell>
          <cell r="G28">
            <v>2.3018939488068699E-7</v>
          </cell>
          <cell r="H28">
            <v>2.7013008754773502E-7</v>
          </cell>
          <cell r="I28">
            <v>1.22973368856876E-6</v>
          </cell>
          <cell r="J28">
            <v>3.1278207057733497E-7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9.6244243463081901E-6</v>
          </cell>
          <cell r="J29">
            <v>1.4895093595606199E-7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0.152799623701176</v>
          </cell>
          <cell r="F30">
            <v>5.5626220032235801E-2</v>
          </cell>
          <cell r="G30">
            <v>4.0413448412154802E-6</v>
          </cell>
          <cell r="H30">
            <v>2.9300431349863201E-3</v>
          </cell>
          <cell r="I30">
            <v>0.181339698669124</v>
          </cell>
          <cell r="J30">
            <v>0.13486907658104599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2.93734945564053E-5</v>
          </cell>
          <cell r="I31">
            <v>9.6720478408870696E-3</v>
          </cell>
          <cell r="J31">
            <v>0.44415490750923098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4.8523704130570798E-3</v>
          </cell>
          <cell r="F32">
            <v>1.90461921861869E-7</v>
          </cell>
          <cell r="G32">
            <v>1.9340530597700401E-7</v>
          </cell>
          <cell r="H32">
            <v>1.9644640422046999E-7</v>
          </cell>
          <cell r="I32">
            <v>6.7830337113494503E-6</v>
          </cell>
          <cell r="J32">
            <v>1.8320492438641301E-6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5.2498416828005504E-7</v>
          </cell>
          <cell r="F33">
            <v>3.1684541533593398E-7</v>
          </cell>
          <cell r="G33">
            <v>4.3993051616389999E-7</v>
          </cell>
          <cell r="H33">
            <v>5.3641980427491705E-7</v>
          </cell>
          <cell r="I33">
            <v>1.5596189891540101E-6</v>
          </cell>
          <cell r="J33">
            <v>5.8044862595882198E-6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1.37798710459423E-6</v>
          </cell>
          <cell r="I34">
            <v>0.51300989312629197</v>
          </cell>
          <cell r="J34">
            <v>0.831178367574129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1.13764779277212E-3</v>
          </cell>
          <cell r="J35">
            <v>2.1352156723657401E-3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1.49010316288444E-5</v>
          </cell>
          <cell r="J36">
            <v>3.8565788696280402E-7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6.3093891689781998E-7</v>
          </cell>
          <cell r="I37">
            <v>1.6967483662326449E-6</v>
          </cell>
          <cell r="J37">
            <v>5.1103250640744658E-5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1.5785651380128999E-5</v>
          </cell>
          <cell r="J38">
            <v>1.5895083356319249E-5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2.4013767775923199E-6</v>
          </cell>
          <cell r="I39">
            <v>1.1080850558915533E-5</v>
          </cell>
          <cell r="J39">
            <v>1.3087512447703031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8.8146828393320297E-7</v>
          </cell>
          <cell r="I40">
            <v>1.2975059035688538E-4</v>
          </cell>
          <cell r="J40">
            <v>1.3257223077688414E-4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1.0275132842727781</v>
          </cell>
          <cell r="F41">
            <v>1.0275135088108196</v>
          </cell>
          <cell r="G41">
            <v>1.0275137867375743</v>
          </cell>
          <cell r="H41">
            <v>1.0275141335534841</v>
          </cell>
          <cell r="I41">
            <v>1.02751554046011</v>
          </cell>
          <cell r="J41">
            <v>0.72468156835122111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1.27650301354397E-3</v>
          </cell>
          <cell r="J42">
            <v>1.2810301404699801E-3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0.2126673552428254</v>
          </cell>
          <cell r="F43">
            <v>0.21295979166769016</v>
          </cell>
          <cell r="G43">
            <v>0.21295751425664708</v>
          </cell>
          <cell r="H43">
            <v>0.21222409646043836</v>
          </cell>
          <cell r="I43">
            <v>0.20568139069887376</v>
          </cell>
          <cell r="J43">
            <v>0.19389854005742091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2.20804299657517E-7</v>
          </cell>
          <cell r="F44">
            <v>4.55015926030171E-7</v>
          </cell>
          <cell r="G44">
            <v>7.3789598086593998E-7</v>
          </cell>
          <cell r="H44">
            <v>1.0869543823643301E-6</v>
          </cell>
          <cell r="I44">
            <v>2.9268435735501501E-6</v>
          </cell>
          <cell r="J44">
            <v>5.7939599719197897E-4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4.2356769942874441E-2</v>
          </cell>
          <cell r="F45">
            <v>0.16725791659276129</v>
          </cell>
          <cell r="G45">
            <v>0.1392494220660096</v>
          </cell>
          <cell r="H45">
            <v>0.13923418384656008</v>
          </cell>
          <cell r="I45">
            <v>0.13925304319497134</v>
          </cell>
          <cell r="J45">
            <v>0.24367571310783945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1.6587326964443E-5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0.95961780365430638</v>
          </cell>
          <cell r="F47">
            <v>0.95961786311956299</v>
          </cell>
          <cell r="G47">
            <v>0.95961793321999211</v>
          </cell>
          <cell r="H47">
            <v>0.95961801589910456</v>
          </cell>
          <cell r="I47">
            <v>0.95961827748905093</v>
          </cell>
          <cell r="J47">
            <v>0.48125421949969249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5.0221719320094997E-6</v>
          </cell>
          <cell r="I48">
            <v>3.3653979582197201E-2</v>
          </cell>
          <cell r="J48">
            <v>0.482303016034275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1.32375300407523E-6</v>
          </cell>
          <cell r="I49">
            <v>4.8185272996032084E-2</v>
          </cell>
          <cell r="J49">
            <v>4.8185208420177018E-2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1.1733463987671999E-6</v>
          </cell>
          <cell r="I50">
            <v>9.3210533505982102E-2</v>
          </cell>
          <cell r="J50">
            <v>1.2625693808901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2.2350525754842918</v>
          </cell>
          <cell r="F51">
            <v>2.2350526611523476</v>
          </cell>
          <cell r="G51">
            <v>2.2350527814030636</v>
          </cell>
          <cell r="H51">
            <v>2.2350529220635007</v>
          </cell>
          <cell r="I51">
            <v>2.2350534209155604</v>
          </cell>
          <cell r="J51">
            <v>1.120892207277709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5.0171536573037703E-2</v>
          </cell>
          <cell r="F52">
            <v>0.17172100157251294</v>
          </cell>
          <cell r="G52">
            <v>0.18886166918530259</v>
          </cell>
          <cell r="H52">
            <v>0.20492190546591804</v>
          </cell>
          <cell r="I52">
            <v>0.20495758370459555</v>
          </cell>
          <cell r="J52">
            <v>0.34965093360900629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3.0972404455974107</v>
          </cell>
          <cell r="F53">
            <v>3.0972405322814289</v>
          </cell>
          <cell r="G53">
            <v>3.0972406407183946</v>
          </cell>
          <cell r="H53">
            <v>3.0972408560397677</v>
          </cell>
          <cell r="I53">
            <v>3.0972412978680168</v>
          </cell>
          <cell r="J53">
            <v>1.5532841835241356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4.7983373389492698E-6</v>
          </cell>
          <cell r="J54">
            <v>5.3237076543241718E-6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8.7012752360509698E-7</v>
          </cell>
          <cell r="F55">
            <v>2.7397247285746752E-5</v>
          </cell>
          <cell r="G55">
            <v>2.7877709292974487E-5</v>
          </cell>
          <cell r="H55">
            <v>2.7947464901710067E-5</v>
          </cell>
          <cell r="I55">
            <v>2.3051006793195679E-5</v>
          </cell>
          <cell r="J55">
            <v>1.3456637253018142E-5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3.5333717062217498E-4</v>
          </cell>
          <cell r="J56">
            <v>3.8263112549160596E-4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2.54847971867314E-5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1.21652396293322E-5</v>
          </cell>
          <cell r="J58">
            <v>1.2231596753235901E-5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2.1474988701293801E-7</v>
          </cell>
          <cell r="J59">
            <v>3.0981772944382841E-4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3.9467507382585497E-4</v>
          </cell>
          <cell r="F60">
            <v>1.0685981971038125E-3</v>
          </cell>
          <cell r="G60">
            <v>1.0853027616382844E-3</v>
          </cell>
          <cell r="H60">
            <v>3.4222824736391084E-3</v>
          </cell>
          <cell r="I60">
            <v>1.3137644958273256</v>
          </cell>
          <cell r="J60">
            <v>3.2640917888653624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2.2337137053830454E-2</v>
          </cell>
          <cell r="F61">
            <v>2.233204981663521E-2</v>
          </cell>
          <cell r="G61">
            <v>2.2331669347429091E-2</v>
          </cell>
          <cell r="H61">
            <v>3.5857617017943932E-5</v>
          </cell>
          <cell r="I61">
            <v>1.9575994825492395E-5</v>
          </cell>
          <cell r="J61">
            <v>1.5669125104396066E-5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9.6244243463081901E-6</v>
          </cell>
          <cell r="J62">
            <v>9.7733752822642499E-6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0.35509858543482853</v>
          </cell>
          <cell r="F63">
            <v>0.41072422766716432</v>
          </cell>
          <cell r="G63">
            <v>0.41072650483476314</v>
          </cell>
          <cell r="H63">
            <v>0.41365510835971447</v>
          </cell>
          <cell r="I63">
            <v>0.43850019749528357</v>
          </cell>
          <cell r="J63">
            <v>0.45396604607904484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2.93734945564053E-5</v>
          </cell>
          <cell r="I64">
            <v>3.3331653757845699E-2</v>
          </cell>
          <cell r="J64">
            <v>0.477486561267076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6.8896857108116921E-3</v>
          </cell>
          <cell r="F65">
            <v>6.9708332354479798E-5</v>
          </cell>
          <cell r="G65">
            <v>6.9474609030649621E-5</v>
          </cell>
          <cell r="H65">
            <v>2.6225950777470156E-5</v>
          </cell>
          <cell r="I65">
            <v>1.644744262797003E-5</v>
          </cell>
          <cell r="J65">
            <v>8.9600046497350281E-6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1.9844838952502684</v>
          </cell>
          <cell r="F66">
            <v>1.9844842120956836</v>
          </cell>
          <cell r="G66">
            <v>1.9844846520261998</v>
          </cell>
          <cell r="H66">
            <v>1.984485188446004</v>
          </cell>
          <cell r="I66">
            <v>1.9844877487938455</v>
          </cell>
          <cell r="J66">
            <v>1.095469620459925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1.37798710459423E-6</v>
          </cell>
          <cell r="I67">
            <v>0.51301300632130464</v>
          </cell>
          <cell r="J67">
            <v>1.3441891648548063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1.13764779277212E-3</v>
          </cell>
          <cell r="J68">
            <v>2.9560199718766185E-3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1.49010316288444E-5</v>
          </cell>
          <cell r="J69">
            <v>1.5286689515807199E-5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2.6416135015121564E-2</v>
          </cell>
          <cell r="J70">
            <v>1.238202169794604E-2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23.691205537937286</v>
          </cell>
          <cell r="J71">
            <v>59.238108695471148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287.45853307873529</v>
          </cell>
          <cell r="J72">
            <v>754.6498266575594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0.11258823150436718</v>
          </cell>
          <cell r="F73">
            <v>0.11274332276740312</v>
          </cell>
          <cell r="G73">
            <v>0.10855956709161621</v>
          </cell>
          <cell r="H73">
            <v>0.11235387766465228</v>
          </cell>
          <cell r="I73">
            <v>0.10889070921331398</v>
          </cell>
          <cell r="J73">
            <v>0.10265234074529551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1.0793121404207027E-5</v>
          </cell>
          <cell r="G74">
            <v>1.0861886127050888E-5</v>
          </cell>
          <cell r="H74">
            <v>7.5769138304108082E-6</v>
          </cell>
          <cell r="I74">
            <v>3.5829941688192683E-6</v>
          </cell>
          <cell r="J74">
            <v>1.2856078113965907E-6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7.3946818596607611E-6</v>
          </cell>
          <cell r="J75">
            <v>8.9236897585674597E-6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0.33803170509443564</v>
          </cell>
          <cell r="F76">
            <v>4.0982038842581461E-2</v>
          </cell>
          <cell r="G76">
            <v>6.0262310863278469E-2</v>
          </cell>
          <cell r="H76">
            <v>0.10717118356602762</v>
          </cell>
          <cell r="I76">
            <v>13.731661814983065</v>
          </cell>
          <cell r="J76">
            <v>31.49891212619578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4.0672905126667063E-3</v>
          </cell>
          <cell r="J77">
            <v>5.1467601499575527E-3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4.4380049596801932E-2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1.0987123572777284E-2</v>
          </cell>
          <cell r="J79">
            <v>1.4216313929483327E-2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0.481061729287382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1.8044580706981139E-3</v>
          </cell>
          <cell r="J81">
            <v>9.9407172381285082E-4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4.2530427931169673E-3</v>
          </cell>
          <cell r="J82">
            <v>2.0182336508751838E-2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1.2307415871969953E-2</v>
          </cell>
          <cell r="J83">
            <v>1.1927232272409757E-2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1.3938615526553862E-4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6.6127299627120485E-3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9.6793711027611593</v>
          </cell>
          <cell r="F86">
            <v>9.6927045202033089</v>
          </cell>
          <cell r="G86">
            <v>9.3330210679620844</v>
          </cell>
          <cell r="H86">
            <v>9.6592233683696804</v>
          </cell>
          <cell r="I86">
            <v>9.3619667260188777</v>
          </cell>
          <cell r="J86">
            <v>8.825820284787719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4.783098549282017E-4</v>
          </cell>
          <cell r="J87">
            <v>5.2450166134447194E-4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9.6793711027611593</v>
          </cell>
          <cell r="F88">
            <v>9.6927045202033089</v>
          </cell>
          <cell r="G88">
            <v>9.3330210679620844</v>
          </cell>
          <cell r="H88">
            <v>9.6592233683696804</v>
          </cell>
          <cell r="I88">
            <v>9.3614898292246131</v>
          </cell>
          <cell r="J88">
            <v>8.8251683800741141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1.5113297089278783E-4</v>
          </cell>
          <cell r="J89">
            <v>1.9124406026893391E-4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4.6837118821137528E-4</v>
          </cell>
          <cell r="J90">
            <v>2.1953939180755403E-4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9.2267928104072295E-4</v>
          </cell>
          <cell r="I91">
            <v>9.278512943526752E-4</v>
          </cell>
          <cell r="J91">
            <v>2.8210371960224321E-4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5.5136912992406852</v>
          </cell>
          <cell r="F92">
            <v>1.6760111691146011</v>
          </cell>
          <cell r="G92">
            <v>2.3177771319258373</v>
          </cell>
          <cell r="H92">
            <v>0.58499069971931206</v>
          </cell>
          <cell r="I92">
            <v>0.49459122787744231</v>
          </cell>
          <cell r="J92">
            <v>5.4908513212204751E-4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0.28511884612815669</v>
          </cell>
          <cell r="F93">
            <v>0.27313116840664864</v>
          </cell>
          <cell r="G93">
            <v>6.012188000078253</v>
          </cell>
          <cell r="H93">
            <v>7.2693511629500689</v>
          </cell>
          <cell r="I93">
            <v>1.5522329283801515</v>
          </cell>
          <cell r="J93">
            <v>2.1936554140128321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26.993339657633545</v>
          </cell>
          <cell r="F94">
            <v>24.145214700219256</v>
          </cell>
          <cell r="G94">
            <v>27.491124163221233</v>
          </cell>
          <cell r="H94">
            <v>30.326283817640437</v>
          </cell>
          <cell r="I94">
            <v>28.664950207104003</v>
          </cell>
          <cell r="J94">
            <v>15.718161724977072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47.017616529248528</v>
          </cell>
          <cell r="F95">
            <v>48.436611276111037</v>
          </cell>
          <cell r="G95">
            <v>48.048100229438489</v>
          </cell>
          <cell r="H95">
            <v>46.411137400972017</v>
          </cell>
          <cell r="I95">
            <v>41.279489584256723</v>
          </cell>
          <cell r="J95">
            <v>23.699377501129806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37.265143070659889</v>
          </cell>
          <cell r="F96">
            <v>32.188872876868459</v>
          </cell>
          <cell r="G96">
            <v>32.324579189086407</v>
          </cell>
          <cell r="H96">
            <v>21.856217560019711</v>
          </cell>
          <cell r="I96">
            <v>10.704977140144104</v>
          </cell>
          <cell r="J96">
            <v>2.7275689420264468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310.972189277175</v>
          </cell>
          <cell r="F97">
            <v>94.527029938063507</v>
          </cell>
          <cell r="G97">
            <v>130.72263024061701</v>
          </cell>
          <cell r="H97">
            <v>32.993475464169201</v>
          </cell>
          <cell r="I97">
            <v>27.894945252287702</v>
          </cell>
          <cell r="J97">
            <v>3.0968401451683499E-2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689.039946793073</v>
          </cell>
          <cell r="F98">
            <v>646.67467885492601</v>
          </cell>
          <cell r="G98">
            <v>594.07697944465804</v>
          </cell>
          <cell r="H98">
            <v>516.01301907925904</v>
          </cell>
          <cell r="I98">
            <v>236.35105399359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16.080702921627999</v>
          </cell>
          <cell r="F99">
            <v>15.404597898135</v>
          </cell>
          <cell r="G99">
            <v>339.08740320441399</v>
          </cell>
          <cell r="H99">
            <v>409.99140559038398</v>
          </cell>
          <cell r="I99">
            <v>87.545937160640506</v>
          </cell>
          <cell r="J99">
            <v>123.722165350324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1522.42435669053</v>
          </cell>
          <cell r="F100">
            <v>1361.7901090923699</v>
          </cell>
          <cell r="G100">
            <v>1550.4994028056799</v>
          </cell>
          <cell r="H100">
            <v>1710.4024073149201</v>
          </cell>
          <cell r="I100">
            <v>1616.70319168067</v>
          </cell>
          <cell r="J100">
            <v>886.50432128870602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2651.79357224962</v>
          </cell>
          <cell r="F101">
            <v>2731.8248759726598</v>
          </cell>
          <cell r="G101">
            <v>2709.9128529403301</v>
          </cell>
          <cell r="H101">
            <v>2617.5881494148198</v>
          </cell>
          <cell r="I101">
            <v>2328.16321255208</v>
          </cell>
          <cell r="J101">
            <v>1336.64489106372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-4.0672905126667097E-3</v>
          </cell>
          <cell r="J102">
            <v>-5.1467601499575501E-3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2267.7887068626001</v>
          </cell>
          <cell r="F103">
            <v>2049.5343843893602</v>
          </cell>
          <cell r="G103">
            <v>1984.58485865287</v>
          </cell>
          <cell r="H103">
            <v>1432.8129518665801</v>
          </cell>
          <cell r="I103">
            <v>468.21805554115099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4514.4821188235801</v>
          </cell>
          <cell r="F104">
            <v>3846.52564054706</v>
          </cell>
          <cell r="G104">
            <v>3296.23539451329</v>
          </cell>
          <cell r="H104">
            <v>3170.7758691183499</v>
          </cell>
          <cell r="I104">
            <v>1904.7412290578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5886.0807703404398</v>
          </cell>
          <cell r="F105">
            <v>5816.3793773648604</v>
          </cell>
          <cell r="G105">
            <v>5434.6956511296703</v>
          </cell>
          <cell r="H105">
            <v>3053.9158782961999</v>
          </cell>
          <cell r="I105">
            <v>426.302309647931</v>
          </cell>
          <cell r="J105">
            <v>59.238108695471198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-4.4380049596801897E-2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-1.0987123572777299E-2</v>
          </cell>
          <cell r="J107">
            <v>-1.4216313929483301E-2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-0.481061729287382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-1.80445807069811E-3</v>
          </cell>
          <cell r="J109">
            <v>-9.9407172381285104E-4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2101.75406918522</v>
          </cell>
          <cell r="F110">
            <v>1815.45243025538</v>
          </cell>
          <cell r="G110">
            <v>1823.1062662644699</v>
          </cell>
          <cell r="H110">
            <v>1232.69067038511</v>
          </cell>
          <cell r="I110">
            <v>603.76071070412797</v>
          </cell>
          <cell r="J110">
            <v>153.83488833029199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-4.2530427931169699E-3</v>
          </cell>
          <cell r="J111">
            <v>-2.01823365087519E-2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-1.2307415871969899E-2</v>
          </cell>
          <cell r="J112">
            <v>-1.1927232272409801E-2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5.7059348525185731</v>
          </cell>
          <cell r="F113">
            <v>1.670784176582736</v>
          </cell>
          <cell r="G113">
            <v>2.7400757323006748</v>
          </cell>
          <cell r="H113">
            <v>0.58357491875627698</v>
          </cell>
          <cell r="I113">
            <v>0.49742087461655182</v>
          </cell>
          <cell r="J113">
            <v>3.1862392604486991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9.1931095885703655</v>
          </cell>
          <cell r="F114">
            <v>8.6278759577523019</v>
          </cell>
          <cell r="G114">
            <v>7.92635927505445</v>
          </cell>
          <cell r="H114">
            <v>7.1322987852129689</v>
          </cell>
          <cell r="I114">
            <v>3.4013687118961982</v>
          </cell>
          <cell r="J114">
            <v>0.24799459115157879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9.7931677497322951E-4</v>
          </cell>
          <cell r="J115">
            <v>9.4373166456105002E-4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9.5103752649965091E-4</v>
          </cell>
          <cell r="J116">
            <v>8.1509408366592362E-4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2.8279248473577761E-5</v>
          </cell>
          <cell r="J117">
            <v>1.2863758089512662E-4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2.9709356765161905</v>
          </cell>
          <cell r="F118">
            <v>2.9709313257849996</v>
          </cell>
          <cell r="G118">
            <v>2.9709301603022231</v>
          </cell>
          <cell r="H118">
            <v>2.9465332138606231</v>
          </cell>
          <cell r="I118">
            <v>2.9648280371821385</v>
          </cell>
          <cell r="J118">
            <v>14.392830044581427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9.7670694485018656E-3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1.83402835875709E-4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9.5836666126261627E-3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2.1344324960522663</v>
          </cell>
          <cell r="I122">
            <v>2.1343193056056369</v>
          </cell>
          <cell r="J122">
            <v>2.1351562110523634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2.6307704162005081E-6</v>
          </cell>
          <cell r="I123">
            <v>0.25059150103952615</v>
          </cell>
          <cell r="J123">
            <v>3.5914378793171227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2.6307704162005081E-6</v>
          </cell>
          <cell r="I124">
            <v>0.25059150103952615</v>
          </cell>
          <cell r="J124">
            <v>3.5914378793171227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1.1764716060722098</v>
          </cell>
          <cell r="F125">
            <v>4.4828898516639182</v>
          </cell>
          <cell r="G125">
            <v>3.277831424019634</v>
          </cell>
          <cell r="H125">
            <v>2.844048748634715</v>
          </cell>
          <cell r="I125">
            <v>4.2611225175737211</v>
          </cell>
          <cell r="J125">
            <v>7.4564713531888414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0.21047184452594897</v>
          </cell>
          <cell r="F126">
            <v>1.1052732607179909E-4</v>
          </cell>
          <cell r="G126">
            <v>0.43060966975107673</v>
          </cell>
          <cell r="H126">
            <v>2.8459380011365104E-4</v>
          </cell>
          <cell r="I126">
            <v>1.3321067083483136E-3</v>
          </cell>
          <cell r="J126">
            <v>3.1866967625570561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9.7982715198800096E-3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2.3233314406833291E-2</v>
          </cell>
          <cell r="F128">
            <v>4.7790461835453504E-2</v>
          </cell>
          <cell r="G128">
            <v>2.0014909373903987E-3</v>
          </cell>
          <cell r="H128">
            <v>2.862441200384455E-4</v>
          </cell>
          <cell r="I128">
            <v>2.7592972907758613E-4</v>
          </cell>
          <cell r="J128">
            <v>3.7675062358453521E-4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0.30555425746566872</v>
          </cell>
          <cell r="F129">
            <v>4.4342440242181285</v>
          </cell>
          <cell r="G129">
            <v>2.0550070855999032E-3</v>
          </cell>
          <cell r="H129">
            <v>2.5030703586444267E-4</v>
          </cell>
          <cell r="I129">
            <v>3.2760716364284856E-4</v>
          </cell>
          <cell r="J129">
            <v>4.5498665967145879E-4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0.31040638032462642</v>
          </cell>
          <cell r="F130">
            <v>6.3613165667016406E-4</v>
          </cell>
          <cell r="G130">
            <v>6.3675132733577531E-4</v>
          </cell>
          <cell r="H130">
            <v>6.3732128808570941E-4</v>
          </cell>
          <cell r="I130">
            <v>6.3998817721333751E-4</v>
          </cell>
          <cell r="J130">
            <v>6.4550077234644355E-4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0.32680954202546481</v>
          </cell>
          <cell r="F131">
            <v>1.124407159172768E-4</v>
          </cell>
          <cell r="G131">
            <v>2.8425322506003647</v>
          </cell>
          <cell r="H131">
            <v>2.8425639925549842</v>
          </cell>
          <cell r="I131">
            <v>4.2585102241709931</v>
          </cell>
          <cell r="J131">
            <v>4.2585114097193415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9.3492530094039807</v>
          </cell>
          <cell r="F132">
            <v>8.7744189803924737</v>
          </cell>
          <cell r="G132">
            <v>8.0607459897511244</v>
          </cell>
          <cell r="H132">
            <v>7.0015335017538565</v>
          </cell>
          <cell r="I132">
            <v>3.2069342468601056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30.770538763400339</v>
          </cell>
          <cell r="F133">
            <v>27.809150398770083</v>
          </cell>
          <cell r="G133">
            <v>26.927881392847585</v>
          </cell>
          <cell r="H133">
            <v>19.44115267118838</v>
          </cell>
          <cell r="I133">
            <v>6.3530265338012306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61.25484557426843</v>
          </cell>
          <cell r="F134">
            <v>52.191664050841965</v>
          </cell>
          <cell r="G134">
            <v>44.725039274264361</v>
          </cell>
          <cell r="H134">
            <v>43.022739065377884</v>
          </cell>
          <cell r="I134">
            <v>25.844521425478966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3.7980825348863703</v>
          </cell>
          <cell r="F135">
            <v>11.136873819650077</v>
          </cell>
          <cell r="G135">
            <v>14.583345267131548</v>
          </cell>
          <cell r="H135">
            <v>15.824008088271141</v>
          </cell>
          <cell r="I135">
            <v>15.826720944870438</v>
          </cell>
          <cell r="J135">
            <v>26.999995448885741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0.30737170851421086</v>
          </cell>
          <cell r="F136">
            <v>0.3236943101268433</v>
          </cell>
          <cell r="G136">
            <v>5.9963578225288874</v>
          </cell>
          <cell r="H136">
            <v>7.2467161559718942</v>
          </cell>
          <cell r="I136">
            <v>1.5594595393616311</v>
          </cell>
          <cell r="J136">
            <v>2.2038322728730573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8.641038456758027</v>
          </cell>
          <cell r="F137">
            <v>8.8666418400524236</v>
          </cell>
          <cell r="G137">
            <v>9.3983316538147914</v>
          </cell>
          <cell r="H137">
            <v>8.4435202165476202</v>
          </cell>
          <cell r="I137">
            <v>8.8391186475814649</v>
          </cell>
          <cell r="J137">
            <v>9.0146394372785128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0.32101904522950198</v>
          </cell>
          <cell r="J138">
            <v>0.80268439966763061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79.757192010033009</v>
          </cell>
          <cell r="F139">
            <v>78.81272869058084</v>
          </cell>
          <cell r="G139">
            <v>73.640862481431867</v>
          </cell>
          <cell r="H139">
            <v>41.380973960653016</v>
          </cell>
          <cell r="I139">
            <v>5.7764540602700665</v>
          </cell>
          <cell r="J139">
            <v>0.80268439966763061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0.43672503198007084</v>
          </cell>
          <cell r="F140">
            <v>0.55206603003397958</v>
          </cell>
          <cell r="G140">
            <v>3.1365110566256322</v>
          </cell>
          <cell r="H140">
            <v>7.2914289046811831</v>
          </cell>
          <cell r="I140">
            <v>7.291440460278837</v>
          </cell>
          <cell r="J140">
            <v>7.2914444578970379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27.211962048110713</v>
          </cell>
          <cell r="F141">
            <v>28.488448967332815</v>
          </cell>
          <cell r="G141">
            <v>27.406227341851388</v>
          </cell>
          <cell r="H141">
            <v>30.230158263327361</v>
          </cell>
          <cell r="I141">
            <v>28.64819984710865</v>
          </cell>
          <cell r="J141">
            <v>15.72288580834101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5.4582409406605319E-6</v>
          </cell>
          <cell r="I142">
            <v>1.9012054443999673E-5</v>
          </cell>
          <cell r="J142">
            <v>3.361455751965429E-5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2.296547137277714E-5</v>
          </cell>
          <cell r="I143">
            <v>9.9764019866096956E-5</v>
          </cell>
          <cell r="J143">
            <v>4.1273970472569763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4.416572727425867E-6</v>
          </cell>
          <cell r="I144">
            <v>2.0310651654792932E-5</v>
          </cell>
          <cell r="J144">
            <v>1.6720236022251499E-5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5.740883089850878E-6</v>
          </cell>
          <cell r="I145">
            <v>1.7660590047414215E-5</v>
          </cell>
          <cell r="J145">
            <v>1.7414146142921925E-5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7.3497746148398551E-6</v>
          </cell>
          <cell r="I146">
            <v>4.2780723719890149E-5</v>
          </cell>
          <cell r="J146">
            <v>4.1273292983172931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1.3938615526553862E-4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5.6162584385730764E-6</v>
          </cell>
          <cell r="I148">
            <v>2.6609291696595428E-5</v>
          </cell>
          <cell r="J148">
            <v>3.7052782668786305E-5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2.2735769100816997E-5</v>
          </cell>
          <cell r="I149">
            <v>9.8766288665922216E-5</v>
          </cell>
          <cell r="J149">
            <v>4.0861226842545086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6.9540873121684839E-6</v>
          </cell>
          <cell r="I150">
            <v>2.854973160515261E-5</v>
          </cell>
          <cell r="J150">
            <v>1.810629969355589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5.4393090172316344E-6</v>
          </cell>
          <cell r="I151">
            <v>2.9044858642399398E-5</v>
          </cell>
          <cell r="J151">
            <v>2.2754046015503824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4.7261143328437908E-6</v>
          </cell>
          <cell r="I152">
            <v>1.4562406721775E-5</v>
          </cell>
          <cell r="J152">
            <v>5.1060565872869283E-5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8.4515748202559866</v>
          </cell>
          <cell r="J153">
            <v>8.451596611612441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3.7478495859634633E-5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6.3646357542668898E-3</v>
          </cell>
          <cell r="J155">
            <v>7.3358467529933205E-3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2.5536139648953468E-4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6.6127299627120485E-3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5.0942804820577614E-3</v>
          </cell>
          <cell r="F158">
            <v>1.8630131621513221E-2</v>
          </cell>
          <cell r="G158">
            <v>1.9656563642253835E-2</v>
          </cell>
          <cell r="H158">
            <v>7.815362266322079E-2</v>
          </cell>
          <cell r="I158">
            <v>10.636895045079651</v>
          </cell>
          <cell r="J158">
            <v>25.82298063195849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2.6044627120385028E-6</v>
          </cell>
          <cell r="I159">
            <v>0.24808558602913086</v>
          </cell>
          <cell r="J159">
            <v>3.5555235005239485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5.4582409406605319E-6</v>
          </cell>
          <cell r="I160">
            <v>1.9012054443999673E-5</v>
          </cell>
          <cell r="J160">
            <v>3.361455751965429E-5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2.296547137277714E-5</v>
          </cell>
          <cell r="I161">
            <v>9.9764019866096956E-5</v>
          </cell>
          <cell r="J161">
            <v>4.1273970472569763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4.416572727425867E-6</v>
          </cell>
          <cell r="I162">
            <v>2.0310651654792932E-5</v>
          </cell>
          <cell r="J162">
            <v>1.6720236022251499E-5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5.740883089850878E-6</v>
          </cell>
          <cell r="I163">
            <v>1.7660590047414215E-5</v>
          </cell>
          <cell r="J163">
            <v>1.7414146142921925E-5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7.3497746148398551E-6</v>
          </cell>
          <cell r="I164">
            <v>4.2780723719890149E-5</v>
          </cell>
          <cell r="J164">
            <v>4.1273292983172931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6.0827427040438466E-4</v>
          </cell>
          <cell r="J165">
            <v>2.8511609325656406E-4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4.3710463832377199E-4</v>
          </cell>
          <cell r="H166">
            <v>1.6454838659916778E-4</v>
          </cell>
          <cell r="I166">
            <v>3.0872337835098009E-3</v>
          </cell>
          <cell r="J166">
            <v>9.1728587648764806E-3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3.8050937659706379E-3</v>
          </cell>
          <cell r="G167">
            <v>1.2955086973084826E-3</v>
          </cell>
          <cell r="H167">
            <v>1.9430992458091512E-4</v>
          </cell>
          <cell r="I167">
            <v>1.1925005126955551E-2</v>
          </cell>
          <cell r="J167">
            <v>1.6829773534185383E-2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0.45859863604214679</v>
          </cell>
          <cell r="J168">
            <v>1.1466919995251865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6.0064224572008455E-4</v>
          </cell>
          <cell r="H169">
            <v>1.9986423881061474E-4</v>
          </cell>
          <cell r="I169">
            <v>7.4444002058478023E-2</v>
          </cell>
          <cell r="J169">
            <v>5.4502306886189136E-2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7.1137139367334038E-4</v>
          </cell>
          <cell r="H170">
            <v>2.0234539952637787E-4</v>
          </cell>
          <cell r="I170">
            <v>9.4702738359960625E-2</v>
          </cell>
          <cell r="J170">
            <v>8.1473021450534963E-2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1.7610647566601338E-3</v>
          </cell>
          <cell r="H171">
            <v>1.0237388850190392E-2</v>
          </cell>
          <cell r="I171">
            <v>8.4761463633899234E-2</v>
          </cell>
          <cell r="J171">
            <v>4.3946884783118159E-2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6.7615028714949128</v>
          </cell>
          <cell r="J172">
            <v>17.750619246778903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5.6162584385730764E-6</v>
          </cell>
          <cell r="I173">
            <v>2.6609291696595428E-5</v>
          </cell>
          <cell r="J173">
            <v>3.7052782668786305E-5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2.2735769100816997E-5</v>
          </cell>
          <cell r="I174">
            <v>9.8766288665922216E-5</v>
          </cell>
          <cell r="J174">
            <v>4.0861226842545086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6.9540873121684839E-6</v>
          </cell>
          <cell r="I175">
            <v>2.854973160515261E-5</v>
          </cell>
          <cell r="J175">
            <v>1.810629969355589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5.4393090172316344E-6</v>
          </cell>
          <cell r="I176">
            <v>2.9044858642399398E-5</v>
          </cell>
          <cell r="J176">
            <v>2.2754046015503824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4.7261143328437908E-6</v>
          </cell>
          <cell r="I177">
            <v>1.4562406721775E-5</v>
          </cell>
          <cell r="J177">
            <v>5.1060565872869283E-5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47.177309353002002</v>
          </cell>
          <cell r="F178">
            <v>48.283001585133412</v>
          </cell>
          <cell r="G178">
            <v>47.896437454867787</v>
          </cell>
          <cell r="H178">
            <v>46.264180610057103</v>
          </cell>
          <cell r="I178">
            <v>41.243076371146678</v>
          </cell>
          <cell r="J178">
            <v>23.705765121744744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8.641038456758027</v>
          </cell>
          <cell r="F179">
            <v>8.8666418400524236</v>
          </cell>
          <cell r="G179">
            <v>9.3983316538147914</v>
          </cell>
          <cell r="H179">
            <v>8.4435202165476202</v>
          </cell>
          <cell r="I179">
            <v>8.8391186475814649</v>
          </cell>
          <cell r="J179">
            <v>9.0146394372785128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6.246415976605766E-5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3.6426784739198702E-4</v>
          </cell>
          <cell r="G181">
            <v>3.6658865678796694E-4</v>
          </cell>
          <cell r="H181">
            <v>2.5572084177636451E-4</v>
          </cell>
          <cell r="I181">
            <v>1.2189790299808356E-4</v>
          </cell>
          <cell r="J181">
            <v>9.2550821467519292E-5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4.4027826980954233E-4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2.5746189885700701E-4</v>
          </cell>
          <cell r="J183">
            <v>3.3402993255364928E-4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1.1364510399526908</v>
          </cell>
          <cell r="F184">
            <v>0.56873517158220666</v>
          </cell>
          <cell r="G184">
            <v>1.2271455393429402</v>
          </cell>
          <cell r="H184">
            <v>3.2348761822262686E-4</v>
          </cell>
          <cell r="I184">
            <v>2.8064477196619586E-4</v>
          </cell>
          <cell r="J184">
            <v>7.4103616570331078E-5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1.1508023410064497E-4</v>
          </cell>
          <cell r="J185">
            <v>6.3397431365615499E-5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7.1186046374522896</v>
          </cell>
          <cell r="F186">
            <v>8.2972035862027873</v>
          </cell>
          <cell r="G186">
            <v>8.1675713560975236</v>
          </cell>
          <cell r="H186">
            <v>8.4428090621168632</v>
          </cell>
          <cell r="I186">
            <v>8.8379902276366504</v>
          </cell>
          <cell r="J186">
            <v>9.0133328129632613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0.38598277935304581</v>
          </cell>
          <cell r="F187">
            <v>3.387835094439484E-4</v>
          </cell>
          <cell r="G187">
            <v>3.2481155834940883E-3</v>
          </cell>
          <cell r="H187">
            <v>1.3187124531978904E-4</v>
          </cell>
          <cell r="I187">
            <v>1.5710720525809923E-4</v>
          </cell>
          <cell r="J187">
            <v>4.9633752842599517E-5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1.9622793163217382E-4</v>
          </cell>
          <cell r="J188">
            <v>1.901663308738801E-4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0.53353449090531835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7.3066932639438004E-4</v>
          </cell>
          <cell r="G190">
            <v>0.12008261395430031</v>
          </cell>
          <cell r="H190">
            <v>1.8445765075793491E-4</v>
          </cell>
          <cell r="I190">
            <v>2.0787478761187566E-4</v>
          </cell>
          <cell r="J190">
            <v>4.7555170641955604E-4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2.6164233579479377</v>
          </cell>
          <cell r="F191">
            <v>2.8149217765495571</v>
          </cell>
          <cell r="G191">
            <v>2.4650885972372465</v>
          </cell>
          <cell r="H191">
            <v>3.2673099604662168</v>
          </cell>
          <cell r="I191">
            <v>3.2697037544312906</v>
          </cell>
          <cell r="J191">
            <v>17.421212418170857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0.39882472010973524</v>
          </cell>
          <cell r="F192">
            <v>0.19959121655806536</v>
          </cell>
          <cell r="G192">
            <v>0.43065293537214994</v>
          </cell>
          <cell r="H192">
            <v>1.1352434399811425E-4</v>
          </cell>
          <cell r="I192">
            <v>9.8489128607192778E-5</v>
          </cell>
          <cell r="J192">
            <v>2.6005831398607175E-5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6.8863987237120173E-5</v>
          </cell>
          <cell r="J193">
            <v>6.6736736576199359E-5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2.4116502554356864E-4</v>
          </cell>
          <cell r="H194">
            <v>0.25190709977291048</v>
          </cell>
          <cell r="I194">
            <v>0.25220734189695754</v>
          </cell>
          <cell r="J194">
            <v>0.25220687813900683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1.7108182150247093E-4</v>
          </cell>
          <cell r="H195">
            <v>2.3185198891941672E-4</v>
          </cell>
          <cell r="I195">
            <v>6.9820247943068285E-4</v>
          </cell>
          <cell r="J195">
            <v>0.84437217760250272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1.7063327315942911E-4</v>
          </cell>
          <cell r="H196">
            <v>2.2625528497428031E-4</v>
          </cell>
          <cell r="I196">
            <v>6.9191808373453485E-4</v>
          </cell>
          <cell r="J196">
            <v>1.700993404870245E-3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3.0152480780576734</v>
          </cell>
          <cell r="F197">
            <v>3.0152436624340173</v>
          </cell>
          <cell r="G197">
            <v>3.0152424795677133</v>
          </cell>
          <cell r="H197">
            <v>3.0152439485383948</v>
          </cell>
          <cell r="I197">
            <v>3.0164554462924213</v>
          </cell>
          <cell r="J197">
            <v>16.323496878592998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3.3481689844974102E-4</v>
          </cell>
          <cell r="J198">
            <v>3.6715116294112996E-4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5.6294115752183593</v>
          </cell>
          <cell r="F199">
            <v>5.6371661383701595</v>
          </cell>
          <cell r="G199">
            <v>5.4279783545808087</v>
          </cell>
          <cell r="H199">
            <v>5.6176938832326133</v>
          </cell>
          <cell r="I199">
            <v>5.4445354606656959</v>
          </cell>
          <cell r="J199">
            <v>5.1326170372647741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2.1344324960522663</v>
          </cell>
          <cell r="I200">
            <v>2.1343193056056369</v>
          </cell>
          <cell r="J200">
            <v>2.1351562110523634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1.3280008863239074</v>
          </cell>
          <cell r="F201">
            <v>3.8940118250524773</v>
          </cell>
          <cell r="G201">
            <v>5.0990717717243275</v>
          </cell>
          <cell r="H201">
            <v>5.5328699609339731</v>
          </cell>
          <cell r="I201">
            <v>5.5338185121924681</v>
          </cell>
          <cell r="J201">
            <v>9.44055784926074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9.5213771662456289E-5</v>
          </cell>
          <cell r="J202">
            <v>1.2048375796942834E-4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2.6982803510517534E-4</v>
          </cell>
          <cell r="G203">
            <v>2.7154715317627166E-4</v>
          </cell>
          <cell r="H203">
            <v>1.8942284576026989E-4</v>
          </cell>
          <cell r="I203">
            <v>9.0294742961543212E-5</v>
          </cell>
          <cell r="J203">
            <v>6.8556164050014349E-5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1.719539093762645E-4</v>
          </cell>
          <cell r="J204">
            <v>2.2309224396418624E-4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0.43672503198007084</v>
          </cell>
          <cell r="F205">
            <v>0.55206603003397958</v>
          </cell>
          <cell r="G205">
            <v>3.1365110566256322</v>
          </cell>
          <cell r="H205">
            <v>7.2914289046811831</v>
          </cell>
          <cell r="I205">
            <v>7.291440460278837</v>
          </cell>
          <cell r="J205">
            <v>7.2914444578970379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1.1839503154071798</v>
          </cell>
          <cell r="F206">
            <v>2.9064887891889417E-4</v>
          </cell>
          <cell r="G206">
            <v>1.3935892172555068E-3</v>
          </cell>
          <cell r="H206">
            <v>3.2001083054304744E-4</v>
          </cell>
          <cell r="I206">
            <v>4.7786445467268935E-4</v>
          </cell>
          <cell r="J206">
            <v>1.8705657835954567E-4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1.2890712745674411</v>
          </cell>
          <cell r="F207">
            <v>4.9119456049797519</v>
          </cell>
          <cell r="G207">
            <v>3.5915514745698447</v>
          </cell>
          <cell r="H207">
            <v>3.1162516174737718</v>
          </cell>
          <cell r="I207">
            <v>4.668953000196451</v>
          </cell>
          <cell r="J207">
            <v>8.1701275078973623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4.04767163233877</v>
          </cell>
          <cell r="F208">
            <v>4.5836503200417056</v>
          </cell>
          <cell r="G208">
            <v>4.9650117436166106</v>
          </cell>
          <cell r="H208">
            <v>5.1085665569596408</v>
          </cell>
          <cell r="I208">
            <v>7.2451941418535286</v>
          </cell>
          <cell r="J208">
            <v>11.991216847172314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1.1839503154071798</v>
          </cell>
          <cell r="F209">
            <v>2.9064887891889417E-4</v>
          </cell>
          <cell r="G209">
            <v>1.3935892172555068E-3</v>
          </cell>
          <cell r="H209">
            <v>3.2001083054304744E-4</v>
          </cell>
          <cell r="I209">
            <v>4.7786445467268935E-4</v>
          </cell>
          <cell r="J209">
            <v>1.8705657835954567E-4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5.9796278954599309</v>
          </cell>
          <cell r="F210">
            <v>6.9696510124103455</v>
          </cell>
          <cell r="G210">
            <v>6.8607599391219161</v>
          </cell>
          <cell r="H210">
            <v>7.0919596121781643</v>
          </cell>
          <cell r="I210">
            <v>7.4239117912147901</v>
          </cell>
          <cell r="J210">
            <v>7.5711995628891362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30.256634906206877</v>
          </cell>
          <cell r="F211">
            <v>27.344705178454333</v>
          </cell>
          <cell r="G211">
            <v>26.478322439837743</v>
          </cell>
          <cell r="H211">
            <v>19.116690566673064</v>
          </cell>
          <cell r="I211">
            <v>6.2476098919888923</v>
          </cell>
          <cell r="J211">
            <v>0.83027072094740861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4.4341505436641881</v>
          </cell>
          <cell r="F212">
            <v>4.5640122838430734</v>
          </cell>
          <cell r="G212">
            <v>4.2632058115325195</v>
          </cell>
          <cell r="H212">
            <v>2.3967158690075272</v>
          </cell>
          <cell r="I212">
            <v>4.8691548679293328</v>
          </cell>
          <cell r="J212">
            <v>4.4493156857374689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5.5062312966815816E-5</v>
          </cell>
          <cell r="J213">
            <v>3.0333699217997855E-5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0.18468075567131384</v>
          </cell>
          <cell r="F214">
            <v>1.6209737293968824E-4</v>
          </cell>
          <cell r="G214">
            <v>1.5541222887531518E-3</v>
          </cell>
          <cell r="H214">
            <v>6.3096289626693295E-5</v>
          </cell>
          <cell r="I214">
            <v>7.5170911606746104E-5</v>
          </cell>
          <cell r="J214">
            <v>2.3748207101722267E-5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4.6188312993355023</v>
          </cell>
          <cell r="F215">
            <v>4.56417438121602</v>
          </cell>
          <cell r="G215">
            <v>4.2647599869051591</v>
          </cell>
          <cell r="H215">
            <v>2.3967790110325615</v>
          </cell>
          <cell r="I215">
            <v>4.8692851011539009</v>
          </cell>
          <cell r="J215">
            <v>4.4493697676437911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83.136024408691114</v>
          </cell>
          <cell r="F216">
            <v>82.151587429567002</v>
          </cell>
          <cell r="G216">
            <v>76.760713281501566</v>
          </cell>
          <cell r="H216">
            <v>43.1343886976221</v>
          </cell>
          <cell r="I216">
            <v>10.489288263781471</v>
          </cell>
          <cell r="J216">
            <v>5.1747783666914735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60.231818267062152</v>
          </cell>
          <cell r="F217">
            <v>51.320002437267107</v>
          </cell>
          <cell r="G217">
            <v>43.978246784706549</v>
          </cell>
          <cell r="H217">
            <v>42.304431665936079</v>
          </cell>
          <cell r="I217">
            <v>25.413568161699562</v>
          </cell>
          <cell r="J217">
            <v>1.6733131986748126E-3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3.7788052986850969E-6</v>
          </cell>
          <cell r="I218">
            <v>0.32334387230906586</v>
          </cell>
          <cell r="J218">
            <v>4.3798022918501482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3.6037950906856277E-6</v>
          </cell>
          <cell r="I219">
            <v>0.32334387230906586</v>
          </cell>
          <cell r="J219">
            <v>4.3798022918501482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1.2890712745674411</v>
          </cell>
          <cell r="F220">
            <v>4.9119456049797519</v>
          </cell>
          <cell r="G220">
            <v>3.5915514745698447</v>
          </cell>
          <cell r="H220">
            <v>3.1162516174737718</v>
          </cell>
          <cell r="I220">
            <v>4.668953000196451</v>
          </cell>
          <cell r="J220">
            <v>8.1701275078973623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1.2890712745674411</v>
          </cell>
          <cell r="F221">
            <v>4.9119456049797519</v>
          </cell>
          <cell r="G221">
            <v>3.5915514745698447</v>
          </cell>
          <cell r="H221">
            <v>3.1162516174737718</v>
          </cell>
          <cell r="I221">
            <v>4.668953000196451</v>
          </cell>
          <cell r="J221">
            <v>8.1701275078973623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3.2379364212621023E-5</v>
          </cell>
          <cell r="G222">
            <v>3.2585658381152636E-5</v>
          </cell>
          <cell r="H222">
            <v>2.2730741491232402E-5</v>
          </cell>
          <cell r="I222">
            <v>1.0835369155385201E-5</v>
          </cell>
          <cell r="J222">
            <v>8.2267396860017251E-6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2.0655769604470099E-5</v>
          </cell>
          <cell r="J223">
            <v>2.6771069275702337E-5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0.15554164084279676</v>
          </cell>
          <cell r="F224">
            <v>7.7840574457645348E-2</v>
          </cell>
          <cell r="G224">
            <v>0.16795464479513811</v>
          </cell>
          <cell r="H224">
            <v>4.4274494159264523E-5</v>
          </cell>
          <cell r="I224">
            <v>3.8410760156805171E-5</v>
          </cell>
          <cell r="J224">
            <v>1.0142274245456775E-5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2.6856955022476799E-5</v>
          </cell>
          <cell r="J225">
            <v>2.6027327264717699E-5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2.5724289286155192E-4</v>
          </cell>
          <cell r="J226">
            <v>2.3843861896325654E-4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9.2267928104072295E-4</v>
          </cell>
          <cell r="I227">
            <v>9.278512943526752E-4</v>
          </cell>
          <cell r="J227">
            <v>2.8210371960224321E-4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7.2347255469628312E-4</v>
          </cell>
          <cell r="J228">
            <v>7.0635267631324156E-4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3.7788052986850969E-6</v>
          </cell>
          <cell r="I229">
            <v>0.32334387230906586</v>
          </cell>
          <cell r="J229">
            <v>4.3798022918501482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2.43993302446701E-2</v>
          </cell>
          <cell r="I230">
            <v>7.29726395877361E-3</v>
          </cell>
          <cell r="J230">
            <v>1.6907759507476401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0.33803170509443564</v>
          </cell>
          <cell r="F231">
            <v>4.0982038842581461E-2</v>
          </cell>
          <cell r="G231">
            <v>6.0262310863278469E-2</v>
          </cell>
          <cell r="H231">
            <v>0.10717118356602762</v>
          </cell>
          <cell r="I231">
            <v>13.731661814983065</v>
          </cell>
          <cell r="J231">
            <v>31.49891212619578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1.0772537328861638E-5</v>
          </cell>
          <cell r="J232">
            <v>5.0494060115737337E-6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6.3646357542668898E-3</v>
          </cell>
          <cell r="J233">
            <v>7.3358467529933205E-3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7.4369058132230026E-3</v>
          </cell>
          <cell r="F234">
            <v>2.6844570059817309E-2</v>
          </cell>
          <cell r="G234">
            <v>2.778312882297362E-2</v>
          </cell>
          <cell r="H234">
            <v>0.10705975707290522</v>
          </cell>
          <cell r="I234">
            <v>13.725025864618884</v>
          </cell>
          <cell r="J234">
            <v>31.491439795071308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2.7718318047626617E-2</v>
          </cell>
          <cell r="F235">
            <v>1.3871589550785527E-2</v>
          </cell>
          <cell r="G235">
            <v>2.993037900836441E-2</v>
          </cell>
          <cell r="H235">
            <v>7.8899419078689433E-6</v>
          </cell>
          <cell r="I235">
            <v>6.8449944381998981E-6</v>
          </cell>
          <cell r="J235">
            <v>1.8074052822031983E-6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1.156308572303132E-4</v>
          </cell>
          <cell r="J236">
            <v>6.3700768357795483E-5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0.30287643930095487</v>
          </cell>
          <cell r="F237">
            <v>2.6583969162108861E-4</v>
          </cell>
          <cell r="G237">
            <v>2.5487605535551719E-3</v>
          </cell>
          <cell r="H237">
            <v>1.0347791498777709E-4</v>
          </cell>
          <cell r="I237">
            <v>1.232802950350636E-4</v>
          </cell>
          <cell r="J237">
            <v>3.8947059646824513E-5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5.8975526731221962E-6</v>
          </cell>
          <cell r="J238">
            <v>1.8365926222964192E-5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8.8883732098197229E-6</v>
          </cell>
          <cell r="J239">
            <v>8.613805928085153E-6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4.04767163233877</v>
          </cell>
          <cell r="F240">
            <v>4.5836503200417056</v>
          </cell>
          <cell r="G240">
            <v>4.9650117436166106</v>
          </cell>
          <cell r="H240">
            <v>5.1085665569596408</v>
          </cell>
          <cell r="I240">
            <v>7.2451941418535286</v>
          </cell>
          <cell r="J240">
            <v>11.991216847172314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37.472243051025906</v>
          </cell>
          <cell r="F241">
            <v>32.086481447963045</v>
          </cell>
          <cell r="G241">
            <v>35.056879111736734</v>
          </cell>
          <cell r="H241">
            <v>24.630332528818293</v>
          </cell>
          <cell r="I241">
            <v>15.000327382551433</v>
          </cell>
          <cell r="J241">
            <v>7.0076371445439882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3.3881381109822715</v>
          </cell>
          <cell r="J242">
            <v>10.295358994051647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9.6793711027611593</v>
          </cell>
          <cell r="F243">
            <v>9.6927045202033089</v>
          </cell>
          <cell r="G243">
            <v>9.3330210679620844</v>
          </cell>
          <cell r="H243">
            <v>9.6592233683696804</v>
          </cell>
          <cell r="I243">
            <v>9.3619667260188777</v>
          </cell>
          <cell r="J243">
            <v>8.825820284787719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3.7788052986850998E-6</v>
          </cell>
          <cell r="I244">
            <v>0.32334387230906603</v>
          </cell>
          <cell r="J244">
            <v>4.37980229185015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1.7822636470138001E-2</v>
          </cell>
          <cell r="E4">
            <v>1.7878731568544599E-2</v>
          </cell>
          <cell r="F4">
            <v>1.7801217838590001E-2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4.4141616728520256E-3</v>
          </cell>
          <cell r="E5">
            <v>3.5462641828156714E-3</v>
          </cell>
          <cell r="F5">
            <v>2.21393781577469E-3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3.1600419273294277E-4</v>
          </cell>
          <cell r="E6">
            <v>3.1699878667632302E-4</v>
          </cell>
          <cell r="F6">
            <v>3.1562442976223364E-4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3.5216702172769629</v>
          </cell>
          <cell r="E8">
            <v>8.0825095154044497</v>
          </cell>
          <cell r="F8">
            <v>13.914445973764025</v>
          </cell>
          <cell r="G8">
            <v>23.510634679456377</v>
          </cell>
          <cell r="H8">
            <v>55.5363859644401</v>
          </cell>
          <cell r="I8">
            <v>114.06842382951284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6.4453841588391668E-3</v>
          </cell>
          <cell r="E9">
            <v>1.4921075640710988E-2</v>
          </cell>
          <cell r="F9">
            <v>2.6154549487049605E-2</v>
          </cell>
          <cell r="G9">
            <v>4.590345098157704E-2</v>
          </cell>
          <cell r="H9">
            <v>0.11733720416829924</v>
          </cell>
          <cell r="I9">
            <v>0.26081464899435913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6.2440961299237034E-2</v>
          </cell>
          <cell r="E10">
            <v>0.14330690630149726</v>
          </cell>
          <cell r="F10">
            <v>0.24671003499581584</v>
          </cell>
          <cell r="G10">
            <v>0.41685522481305587</v>
          </cell>
          <cell r="H10">
            <v>0.98468769440496795</v>
          </cell>
          <cell r="I10">
            <v>2.0224897842112171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1.4630703488976499E-4</v>
          </cell>
          <cell r="F11">
            <v>2.72942189347807E-4</v>
          </cell>
          <cell r="G11">
            <v>6.1341637457123805E-4</v>
          </cell>
          <cell r="H11">
            <v>1.3551536386598301E-3</v>
          </cell>
          <cell r="I11">
            <v>4.6690329799486301E-3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2.8130703488976497E-4</v>
          </cell>
          <cell r="F12">
            <v>4.9337541821341301E-4</v>
          </cell>
          <cell r="G12">
            <v>8.6394507674625754E-4</v>
          </cell>
          <cell r="H12">
            <v>2.2084365588685398E-3</v>
          </cell>
          <cell r="I12">
            <v>4.9068470440057996E-3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2.1416598788853586E-4</v>
          </cell>
          <cell r="E13">
            <v>2.0431123141536858E-3</v>
          </cell>
          <cell r="F13">
            <v>1.8083703814519448E-3</v>
          </cell>
          <cell r="G13">
            <v>1.8395234204711772E-3</v>
          </cell>
          <cell r="H13">
            <v>1.2380425708394586E-3</v>
          </cell>
          <cell r="I13">
            <v>8.1338110409938684E-4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2.1416598788853586E-4</v>
          </cell>
          <cell r="E14">
            <v>2.0431123141536858E-3</v>
          </cell>
          <cell r="F14">
            <v>1.8083703814519448E-3</v>
          </cell>
          <cell r="G14">
            <v>1.8395234204711772E-3</v>
          </cell>
          <cell r="H14">
            <v>1.2380425708394586E-3</v>
          </cell>
          <cell r="I14">
            <v>8.1338110409938684E-4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1.9528042710809801E-4</v>
          </cell>
          <cell r="F15">
            <v>5.9539315570784002E-5</v>
          </cell>
          <cell r="G15">
            <v>5.8926111254659698E-5</v>
          </cell>
          <cell r="H15">
            <v>9.6345742833161898E-5</v>
          </cell>
          <cell r="I15">
            <v>6.3345479246674406E-5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2.1852866132187007E-4</v>
          </cell>
          <cell r="F16">
            <v>2.6591295518027698E-4</v>
          </cell>
          <cell r="G16">
            <v>2.7204155568975852E-4</v>
          </cell>
          <cell r="H16">
            <v>1.8314800732002705E-4</v>
          </cell>
          <cell r="I16">
            <v>1.2129054129872321E-4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2.6679095070603256E-3</v>
          </cell>
          <cell r="E17">
            <v>8.0272785267283143E-3</v>
          </cell>
          <cell r="F17">
            <v>2.2613276599494608E-2</v>
          </cell>
          <cell r="G17">
            <v>8.2350742134133875E-2</v>
          </cell>
          <cell r="H17">
            <v>0.36602886110290461</v>
          </cell>
          <cell r="I17">
            <v>1.3714432098877609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9.9279265592302508E-3</v>
          </cell>
          <cell r="E18">
            <v>2.9631173662563487E-2</v>
          </cell>
          <cell r="F18">
            <v>8.1519427476583126E-2</v>
          </cell>
          <cell r="G18">
            <v>0.28344160197970097</v>
          </cell>
          <cell r="H18">
            <v>1.1694272676113306</v>
          </cell>
          <cell r="I18">
            <v>4.0494562935743472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3.9068220787833301E-5</v>
          </cell>
          <cell r="F19">
            <v>2.8353805525638601E-4</v>
          </cell>
          <cell r="G19">
            <v>1.3080949000391199E-3</v>
          </cell>
          <cell r="H19">
            <v>4.5906526675575498E-3</v>
          </cell>
          <cell r="I19">
            <v>2.49944681186865E-2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1.510682207878333E-4</v>
          </cell>
          <cell r="F20">
            <v>4.2706309378814103E-4</v>
          </cell>
          <cell r="G20">
            <v>1.5496269794555138E-3</v>
          </cell>
          <cell r="H20">
            <v>6.8862002373752699E-3</v>
          </cell>
          <cell r="I20">
            <v>2.5800075495150801E-2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5.1213065272135705E-2</v>
          </cell>
          <cell r="E21">
            <v>9.8811279314529557E-2</v>
          </cell>
          <cell r="F21">
            <v>7.406436164883777E-2</v>
          </cell>
          <cell r="G21">
            <v>7.9880443452187089E-2</v>
          </cell>
          <cell r="H21">
            <v>2.8631584456954996E-2</v>
          </cell>
          <cell r="I21">
            <v>1.5488954436333807E-2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5.1213065272135705E-2</v>
          </cell>
          <cell r="E22">
            <v>9.8811279314529557E-2</v>
          </cell>
          <cell r="F22">
            <v>7.406436164883777E-2</v>
          </cell>
          <cell r="G22">
            <v>7.9880443452187089E-2</v>
          </cell>
          <cell r="H22">
            <v>2.8631584456954996E-2</v>
          </cell>
          <cell r="I22">
            <v>1.5488954436333807E-2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2.7873435119700801E-5</v>
          </cell>
          <cell r="F23">
            <v>1.2037655365745001E-4</v>
          </cell>
          <cell r="G23">
            <v>1.0790212185191E-4</v>
          </cell>
          <cell r="H23">
            <v>2.9501100897768801E-3</v>
          </cell>
          <cell r="I23">
            <v>1.17156029921487E-4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4.8861522077528526E-3</v>
          </cell>
          <cell r="E24">
            <v>7.4966384146764172E-3</v>
          </cell>
          <cell r="F24">
            <v>7.3390603673175493E-3</v>
          </cell>
          <cell r="G24">
            <v>6.0728572799496564E-3</v>
          </cell>
          <cell r="H24">
            <v>3.0043918427886617E-3</v>
          </cell>
          <cell r="I24">
            <v>1.6277283685254365E-3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10.910848880410258</v>
          </cell>
          <cell r="E25">
            <v>13.168829568595152</v>
          </cell>
          <cell r="F25">
            <v>16.784446499079799</v>
          </cell>
          <cell r="G25">
            <v>32.681669178446256</v>
          </cell>
          <cell r="H25">
            <v>54.443814252688881</v>
          </cell>
          <cell r="I25">
            <v>76.228536443529123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3.5053305238818568E-3</v>
          </cell>
          <cell r="E26">
            <v>1.3521043743330492E-3</v>
          </cell>
          <cell r="F26">
            <v>1.5499962475918378E-3</v>
          </cell>
          <cell r="G26">
            <v>3.3996671597764254E-2</v>
          </cell>
          <cell r="H26">
            <v>2.4594410828007702</v>
          </cell>
          <cell r="I26">
            <v>11.972280994175334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3.242668219973412</v>
          </cell>
          <cell r="E27">
            <v>0.10169406626555139</v>
          </cell>
          <cell r="F27">
            <v>0.26243299185930702</v>
          </cell>
          <cell r="G27">
            <v>4.194664617441048</v>
          </cell>
          <cell r="H27">
            <v>20.521033514221678</v>
          </cell>
          <cell r="I27">
            <v>29.41967710212829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2.1921414140993285</v>
          </cell>
          <cell r="E28">
            <v>7.8152236865269509E-2</v>
          </cell>
          <cell r="F28">
            <v>0.16882504330464465</v>
          </cell>
          <cell r="G28">
            <v>1.9346647383880595</v>
          </cell>
          <cell r="H28">
            <v>7.0408106973273457</v>
          </cell>
          <cell r="I28">
            <v>13.259301419448636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5.4725339158136412</v>
          </cell>
          <cell r="E29">
            <v>12.987634906772369</v>
          </cell>
          <cell r="F29">
            <v>16.351640964789681</v>
          </cell>
          <cell r="G29">
            <v>26.518345023860512</v>
          </cell>
          <cell r="H29">
            <v>24.422529909644801</v>
          </cell>
          <cell r="I29">
            <v>21.577277158763358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4.8802607047928992E-2</v>
          </cell>
          <cell r="E30">
            <v>0.15537734446724158</v>
          </cell>
          <cell r="F30">
            <v>1.4135236639095761</v>
          </cell>
          <cell r="G30">
            <v>5.4462739479647135</v>
          </cell>
          <cell r="H30">
            <v>10.606466058654734</v>
          </cell>
          <cell r="I30">
            <v>9.4302802309295206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4.8802607047928992E-2</v>
          </cell>
          <cell r="E31">
            <v>0.15537734446724158</v>
          </cell>
          <cell r="F31">
            <v>1.4135236639095761</v>
          </cell>
          <cell r="G31">
            <v>5.4462739479647135</v>
          </cell>
          <cell r="H31">
            <v>10.606466058654734</v>
          </cell>
          <cell r="I31">
            <v>9.4302802309295206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8.3860704593782299E-5</v>
          </cell>
          <cell r="F32">
            <v>8.8257006639215804E-2</v>
          </cell>
          <cell r="G32">
            <v>0.30579125241199601</v>
          </cell>
          <cell r="H32">
            <v>0.27411149673801599</v>
          </cell>
          <cell r="I32">
            <v>0.47999416349496898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1.0685915420262083E-2</v>
          </cell>
          <cell r="F33">
            <v>9.7214068309648252E-2</v>
          </cell>
          <cell r="G33">
            <v>0.37448312641343923</v>
          </cell>
          <cell r="H33">
            <v>0.72937641839335721</v>
          </cell>
          <cell r="I33">
            <v>0.64846376609001133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1.3059745159401881E-5</v>
          </cell>
          <cell r="E34">
            <v>3.190694908408257E-3</v>
          </cell>
          <cell r="F34">
            <v>2.5261938423732865E-3</v>
          </cell>
          <cell r="G34">
            <v>2.4216742571287978E-3</v>
          </cell>
          <cell r="H34">
            <v>1.2428258432082987E-3</v>
          </cell>
          <cell r="I34">
            <v>8.2309330257543617E-4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1.3059745159401881E-5</v>
          </cell>
          <cell r="E35">
            <v>3.190694908408257E-3</v>
          </cell>
          <cell r="F35">
            <v>2.5261938423732865E-3</v>
          </cell>
          <cell r="G35">
            <v>2.4216742571287978E-3</v>
          </cell>
          <cell r="H35">
            <v>1.2428258432082987E-3</v>
          </cell>
          <cell r="I35">
            <v>8.2309330257543617E-4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3.4387262364394302E-4</v>
          </cell>
          <cell r="F36">
            <v>5.7481695255469903E-5</v>
          </cell>
          <cell r="G36">
            <v>5.77477566957723E-5</v>
          </cell>
          <cell r="H36">
            <v>9.8510054155495196E-5</v>
          </cell>
          <cell r="I36">
            <v>6.4038670197207897E-5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3.4081459550881001E-4</v>
          </cell>
          <cell r="F37">
            <v>3.7811025268434401E-4</v>
          </cell>
          <cell r="G37">
            <v>3.6272252733387172E-4</v>
          </cell>
          <cell r="H37">
            <v>1.8390096262073684E-4</v>
          </cell>
          <cell r="I37">
            <v>1.2277098535788097E-4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9.0942987313640297E-2</v>
          </cell>
          <cell r="E38">
            <v>0.16125809655832671</v>
          </cell>
          <cell r="F38">
            <v>0.15606010276739968</v>
          </cell>
          <cell r="G38">
            <v>0.1274571180692495</v>
          </cell>
          <cell r="H38">
            <v>1.297894143743347E-2</v>
          </cell>
          <cell r="I38">
            <v>7.5556394251351227E-3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9.0942987313640297E-2</v>
          </cell>
          <cell r="E39">
            <v>0.16125809655832671</v>
          </cell>
          <cell r="F39">
            <v>0.15606010276739968</v>
          </cell>
          <cell r="G39">
            <v>0.1274571180692495</v>
          </cell>
          <cell r="H39">
            <v>1.297894143743347E-2</v>
          </cell>
          <cell r="I39">
            <v>7.5556394251351227E-3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2.4458105629935001E-4</v>
          </cell>
          <cell r="F40">
            <v>1.7527517995583099E-4</v>
          </cell>
          <cell r="G40">
            <v>2.01722797405739E-4</v>
          </cell>
          <cell r="H40">
            <v>1.19779233553952E-3</v>
          </cell>
          <cell r="I40">
            <v>2.0215851152425801E-4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1.269987645940184E-2</v>
          </cell>
          <cell r="F41">
            <v>1.2342638045343466E-2</v>
          </cell>
          <cell r="G41">
            <v>1.0066594045919848E-2</v>
          </cell>
          <cell r="H41">
            <v>1.4121975675562444E-3</v>
          </cell>
          <cell r="I41">
            <v>8.2837824628091401E-4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3.3996334399673623E-6</v>
          </cell>
          <cell r="E42">
            <v>5.4971777995230784E-4</v>
          </cell>
          <cell r="F42">
            <v>2.2730889199265077E-3</v>
          </cell>
          <cell r="G42">
            <v>3.7111421074644615E-3</v>
          </cell>
          <cell r="H42">
            <v>9.699412099784617E-2</v>
          </cell>
          <cell r="I42">
            <v>5.1443746532006916E-2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3.3996334399673623E-6</v>
          </cell>
          <cell r="E43">
            <v>5.4971777995230784E-4</v>
          </cell>
          <cell r="F43">
            <v>2.2730889199265077E-3</v>
          </cell>
          <cell r="G43">
            <v>3.7111421074644615E-3</v>
          </cell>
          <cell r="H43">
            <v>9.699412099784617E-2</v>
          </cell>
          <cell r="I43">
            <v>5.1443746532006916E-2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4.1967793428210401E-5</v>
          </cell>
          <cell r="F44">
            <v>1.5394674291059401E-4</v>
          </cell>
          <cell r="G44">
            <v>1.30509546013654E-4</v>
          </cell>
          <cell r="H44">
            <v>1.04410023149357E-2</v>
          </cell>
          <cell r="I44">
            <v>1.18229418269805E-4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4.1659383442133163E-5</v>
          </cell>
          <cell r="F45">
            <v>1.91169015896273E-4</v>
          </cell>
          <cell r="G45">
            <v>2.8880277018704527E-4</v>
          </cell>
          <cell r="H45">
            <v>1.0214495051334926E-2</v>
          </cell>
          <cell r="I45">
            <v>5.4200632195376729E-3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0.22016946135925669</v>
          </cell>
          <cell r="H46">
            <v>0.24502406034649038</v>
          </cell>
          <cell r="I46">
            <v>0.2633994776367089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8.7117707742837407</v>
          </cell>
          <cell r="H47">
            <v>9.7092595035970408</v>
          </cell>
          <cell r="I47">
            <v>10.452524928205925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4.4020145870603799E-5</v>
          </cell>
          <cell r="E48">
            <v>5.4056576127285702E-5</v>
          </cell>
          <cell r="F48">
            <v>8.1079413223411205E-5</v>
          </cell>
          <cell r="G48">
            <v>1.3514248326279701E-4</v>
          </cell>
          <cell r="H48">
            <v>1.33433198682866E-4</v>
          </cell>
          <cell r="I48">
            <v>1.28033700637477E-3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2.0938226437357838E-3</v>
          </cell>
          <cell r="E49">
            <v>2.1478792198630697E-3</v>
          </cell>
          <cell r="F49">
            <v>2.2289586330864809E-3</v>
          </cell>
          <cell r="G49">
            <v>2.364101116349277E-3</v>
          </cell>
          <cell r="H49">
            <v>2.630986788374241E-3</v>
          </cell>
          <cell r="I49">
            <v>2.8282874209128702E-3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5.2976640098192999E-5</v>
          </cell>
          <cell r="E50">
            <v>2.5278684301714861E-3</v>
          </cell>
          <cell r="F50">
            <v>0.67692857338131251</v>
          </cell>
          <cell r="G50">
            <v>3.5639175689188081</v>
          </cell>
          <cell r="H50">
            <v>7.3408827198134121</v>
          </cell>
          <cell r="I50">
            <v>6.5380502839388495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5.2976640098192999E-5</v>
          </cell>
          <cell r="E51">
            <v>2.5278684301714861E-3</v>
          </cell>
          <cell r="F51">
            <v>0.67692857338131251</v>
          </cell>
          <cell r="G51">
            <v>3.5639175689188081</v>
          </cell>
          <cell r="H51">
            <v>7.3408827198134121</v>
          </cell>
          <cell r="I51">
            <v>6.5380502839388495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1.7257570980378699E-4</v>
          </cell>
          <cell r="F52">
            <v>4.7012719436984901E-2</v>
          </cell>
          <cell r="G52">
            <v>0.215303306948323</v>
          </cell>
          <cell r="H52">
            <v>0.15471434420510699</v>
          </cell>
          <cell r="I52">
            <v>0.34250416275096301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1.7430357833706788E-4</v>
          </cell>
          <cell r="F53">
            <v>4.6551284725718886E-2</v>
          </cell>
          <cell r="G53">
            <v>0.24504979764414719</v>
          </cell>
          <cell r="H53">
            <v>0.50486677477917785</v>
          </cell>
          <cell r="I53">
            <v>0.44968704529673503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3.0241296535635505E-3</v>
          </cell>
          <cell r="E54">
            <v>0.49303736572957668</v>
          </cell>
          <cell r="F54">
            <v>0.46668939762975009</v>
          </cell>
          <cell r="G54">
            <v>0.37706865567966746</v>
          </cell>
          <cell r="H54">
            <v>1.4882067352720654E-2</v>
          </cell>
          <cell r="I54">
            <v>8.5634327804741794E-3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3.0241296535635505E-3</v>
          </cell>
          <cell r="E55">
            <v>0.49303736572957668</v>
          </cell>
          <cell r="F55">
            <v>0.46668939762975009</v>
          </cell>
          <cell r="G55">
            <v>0.37706865567966746</v>
          </cell>
          <cell r="H55">
            <v>1.4882067352720654E-2</v>
          </cell>
          <cell r="I55">
            <v>8.5634327804741794E-3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3.8658062520297798E-2</v>
          </cell>
          <cell r="F56">
            <v>1.7116355177035299E-4</v>
          </cell>
          <cell r="G56">
            <v>1.9949995244071501E-4</v>
          </cell>
          <cell r="H56">
            <v>1.4243364329337E-3</v>
          </cell>
          <cell r="I56">
            <v>2.0131548264204301E-4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3.8823468997407656E-2</v>
          </cell>
          <cell r="F57">
            <v>3.6781640327409229E-2</v>
          </cell>
          <cell r="G57">
            <v>2.9711468652897383E-2</v>
          </cell>
          <cell r="H57">
            <v>1.6272950534454097E-3</v>
          </cell>
          <cell r="I57">
            <v>9.419068531773654E-4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1.4667302987426058E-5</v>
          </cell>
          <cell r="H58">
            <v>9.897202271536377E-6</v>
          </cell>
          <cell r="I58">
            <v>7.1200435793987384E-4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6.257334790605043E-5</v>
          </cell>
          <cell r="H59">
            <v>3.828178021311299E-5</v>
          </cell>
          <cell r="I59">
            <v>2.3477861224587395E-3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3.0729983387346502E-7</v>
          </cell>
          <cell r="H60">
            <v>1.0278934072166599E-7</v>
          </cell>
          <cell r="I60">
            <v>1.6333912516529201E-5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3.0729983387346502E-7</v>
          </cell>
          <cell r="H61">
            <v>2.0599102408119824E-7</v>
          </cell>
          <cell r="I61">
            <v>1.6400210269820783E-5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2.1561869652776244E-4</v>
          </cell>
          <cell r="E62">
            <v>1.8328779968579251E-3</v>
          </cell>
          <cell r="F62">
            <v>1.5803026834711601E-3</v>
          </cell>
          <cell r="G62">
            <v>1.4684659201761052E-3</v>
          </cell>
          <cell r="H62">
            <v>8.0653759383497053E-4</v>
          </cell>
          <cell r="I62">
            <v>3.9234197976433855E-4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2.22963358228533E-2</v>
          </cell>
          <cell r="E63">
            <v>0.189531167743615</v>
          </cell>
          <cell r="F63">
            <v>0.16341328419028112</v>
          </cell>
          <cell r="G63">
            <v>0.15184865611339071</v>
          </cell>
          <cell r="H63">
            <v>7.8435905747033755E-2</v>
          </cell>
          <cell r="I63">
            <v>3.442525556732217E-2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3.0211837158337777E-4</v>
          </cell>
          <cell r="E64">
            <v>2.5681730046560264E-3</v>
          </cell>
          <cell r="F64">
            <v>2.2142721434997422E-3</v>
          </cell>
          <cell r="G64">
            <v>2.0575698660351034E-3</v>
          </cell>
          <cell r="H64">
            <v>1.0628171510438167E-3</v>
          </cell>
          <cell r="I64">
            <v>4.6646687760599164E-4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7.6482833671880994E-6</v>
          </cell>
          <cell r="H65">
            <v>9.4166037309717649E-6</v>
          </cell>
          <cell r="I65">
            <v>6.2417203182264262E-5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4.5228946584705951E-5</v>
          </cell>
          <cell r="H66">
            <v>5.0472683219688433E-5</v>
          </cell>
          <cell r="I66">
            <v>2.8701165537569744E-4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1.48420403336294E-7</v>
          </cell>
          <cell r="H67">
            <v>9.3552409442025207E-8</v>
          </cell>
          <cell r="I67">
            <v>1.1932656777043E-6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1.48420403336294E-7</v>
          </cell>
          <cell r="H68">
            <v>1.9689732432529861E-7</v>
          </cell>
          <cell r="I68">
            <v>1.25495161617864E-6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6.2596577962221298</v>
          </cell>
          <cell r="E69">
            <v>10.93518426669206</v>
          </cell>
          <cell r="F69">
            <v>9.0773082463329793</v>
          </cell>
          <cell r="G69">
            <v>7.7057486083153126</v>
          </cell>
          <cell r="H69">
            <v>1.9815935518132228</v>
          </cell>
          <cell r="I69">
            <v>0.66354367415964277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4.9705426758429476E-2</v>
          </cell>
          <cell r="E70">
            <v>8.6831903332803897E-2</v>
          </cell>
          <cell r="F70">
            <v>7.2079256548832085E-2</v>
          </cell>
          <cell r="G70">
            <v>6.1188252702990928E-2</v>
          </cell>
          <cell r="H70">
            <v>1.722681665387615E-2</v>
          </cell>
          <cell r="I70">
            <v>6.5686475109650467E-3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8.4819211330923169E-2</v>
          </cell>
          <cell r="E71">
            <v>0.14817322854596301</v>
          </cell>
          <cell r="F71">
            <v>0.1229987567253793</v>
          </cell>
          <cell r="G71">
            <v>0.10441393778205033</v>
          </cell>
          <cell r="H71">
            <v>2.6850861135680446E-2</v>
          </cell>
          <cell r="I71">
            <v>8.9911066959301091E-3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4.8578408283544991E-6</v>
          </cell>
          <cell r="H72">
            <v>7.6496595568375928E-6</v>
          </cell>
          <cell r="I72">
            <v>6.0960029426973478E-5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4.2948544925403794E-5</v>
          </cell>
          <cell r="H73">
            <v>6.0512809419078501E-5</v>
          </cell>
          <cell r="I73">
            <v>4.1687367035012497E-4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9.1311766558409596E-8</v>
          </cell>
          <cell r="H74">
            <v>8.8364160339730801E-8</v>
          </cell>
          <cell r="I74">
            <v>1.1372766227923701E-6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9.1311766558409596E-8</v>
          </cell>
          <cell r="H75">
            <v>1.45452157357349E-7</v>
          </cell>
          <cell r="I75">
            <v>1.16754322515945E-6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2.9368597096684471E-4</v>
          </cell>
          <cell r="F76">
            <v>2.9815251050254159E-4</v>
          </cell>
          <cell r="G76">
            <v>1.3759069849686399E-3</v>
          </cell>
          <cell r="H76">
            <v>1.8417818438676893E-3</v>
          </cell>
          <cell r="I76">
            <v>1.801388824706801E-3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2.9368597096684465E-4</v>
          </cell>
          <cell r="F77">
            <v>2.9815251050254159E-4</v>
          </cell>
          <cell r="G77">
            <v>1.3759069849686399E-3</v>
          </cell>
          <cell r="H77">
            <v>1.8417818438676893E-3</v>
          </cell>
          <cell r="I77">
            <v>1.8013888247067999E-3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2.9372696447209465E-4</v>
          </cell>
          <cell r="F78">
            <v>2.9838319634033228E-4</v>
          </cell>
          <cell r="G78">
            <v>1.3760445894275882E-3</v>
          </cell>
          <cell r="H78">
            <v>1.8419660404717327E-3</v>
          </cell>
          <cell r="I78">
            <v>1.8015689816049505E-3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2.9372696447209465E-4</v>
          </cell>
          <cell r="F79">
            <v>2.9838319634033228E-4</v>
          </cell>
          <cell r="G79">
            <v>1.3760445894275882E-3</v>
          </cell>
          <cell r="H79">
            <v>1.8419660404717327E-3</v>
          </cell>
          <cell r="I79">
            <v>1.8015689816049505E-3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2.53587629767414E-2</v>
          </cell>
          <cell r="F80">
            <v>5.4288600955833899E-3</v>
          </cell>
          <cell r="G80">
            <v>5.2891843383090897E-3</v>
          </cell>
          <cell r="H80">
            <v>8.4361970514027808E-3</v>
          </cell>
          <cell r="I80">
            <v>5.2596909703653298E-3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2.53587629767414E-2</v>
          </cell>
          <cell r="F81">
            <v>3.0778224971161883E-2</v>
          </cell>
          <cell r="G81">
            <v>3.6051644677054968E-2</v>
          </cell>
          <cell r="H81">
            <v>1.9540747470608532E-2</v>
          </cell>
          <cell r="I81">
            <v>1.4141118970554043E-2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6.6020016564691097</v>
          </cell>
          <cell r="E82">
            <v>17.685058885886647</v>
          </cell>
          <cell r="F82">
            <v>154.5344976440756</v>
          </cell>
          <cell r="G82">
            <v>519.55115955974588</v>
          </cell>
          <cell r="H82">
            <v>667.44186006565042</v>
          </cell>
          <cell r="I82">
            <v>343.92570596857865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4.8802616926188161E-2</v>
          </cell>
          <cell r="E83">
            <v>0.13072961793023821</v>
          </cell>
          <cell r="F83">
            <v>1.1423335350143173</v>
          </cell>
          <cell r="G83">
            <v>3.8405710166258582</v>
          </cell>
          <cell r="H83">
            <v>5.5205183733596135</v>
          </cell>
          <cell r="I83">
            <v>3.1905619566408152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8.9458017025326741E-2</v>
          </cell>
          <cell r="E84">
            <v>0.23963494425320675</v>
          </cell>
          <cell r="F84">
            <v>2.0939633827110491</v>
          </cell>
          <cell r="G84">
            <v>7.0399886119206876</v>
          </cell>
          <cell r="H84">
            <v>9.0439276431659987</v>
          </cell>
          <cell r="I84">
            <v>4.6602399182734322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4.2416074936913497E-8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5.2021335108872199E-7</v>
          </cell>
        </row>
        <row r="87">
          <cell r="A87" t="str">
            <v>T_B_u-FCLH2O-S4</v>
          </cell>
          <cell r="B87" t="str">
            <v>VAR_cap</v>
          </cell>
          <cell r="C87" t="str">
            <v>-</v>
          </cell>
          <cell r="H87">
            <v>8.3407178745982308E-9</v>
          </cell>
        </row>
        <row r="88">
          <cell r="A88" t="str">
            <v>T-PHEV-STG_S2</v>
          </cell>
          <cell r="B88" t="str">
            <v>VAR_fout</v>
          </cell>
          <cell r="C88" t="str">
            <v>T-ELC-car-PlgSTGAUXout_S2</v>
          </cell>
          <cell r="D88">
            <v>1.0019718501886815E-3</v>
          </cell>
          <cell r="E88">
            <v>8.0123632684255628E-3</v>
          </cell>
          <cell r="F88">
            <v>1.5073445414943488E-3</v>
          </cell>
          <cell r="G88">
            <v>1.3150332053613987E-2</v>
          </cell>
          <cell r="H88">
            <v>3.0851650084583331E-2</v>
          </cell>
          <cell r="I88">
            <v>2.1921057460835253E-2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T-ELC-car-PlgSTGOut_S2</v>
          </cell>
          <cell r="D89">
            <v>1.0019718501886815E-3</v>
          </cell>
          <cell r="E89">
            <v>8.0123632684255628E-3</v>
          </cell>
          <cell r="F89">
            <v>1.5073445414943486E-3</v>
          </cell>
          <cell r="G89">
            <v>1.3150332053613985E-2</v>
          </cell>
          <cell r="H89">
            <v>3.0851650084583331E-2</v>
          </cell>
          <cell r="I89">
            <v>2.1921057460835253E-2</v>
          </cell>
        </row>
        <row r="90">
          <cell r="A90" t="str">
            <v>T-PHEV-STG_S2</v>
          </cell>
          <cell r="B90" t="str">
            <v>VAR_fin</v>
          </cell>
          <cell r="C90" t="str">
            <v>T-ELC-car-PlgSTGAUXin_S2</v>
          </cell>
          <cell r="D90">
            <v>1.0017797049517046E-3</v>
          </cell>
          <cell r="E90">
            <v>8.0131905965648773E-3</v>
          </cell>
          <cell r="F90">
            <v>1.5075343085443086E-3</v>
          </cell>
          <cell r="G90">
            <v>1.3151647218335829E-2</v>
          </cell>
          <cell r="H90">
            <v>3.0854735558139293E-2</v>
          </cell>
          <cell r="I90">
            <v>2.1923249785813562E-2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T-ELC-car-PlgSTGin_S2</v>
          </cell>
          <cell r="D91">
            <v>1.0017797049517046E-3</v>
          </cell>
          <cell r="E91">
            <v>8.0131905965648773E-3</v>
          </cell>
          <cell r="F91">
            <v>1.5075343085443086E-3</v>
          </cell>
          <cell r="G91">
            <v>1.3151647218335829E-2</v>
          </cell>
          <cell r="H91">
            <v>3.0854735558139293E-2</v>
          </cell>
          <cell r="I91">
            <v>2.1923249785813562E-2</v>
          </cell>
        </row>
        <row r="92">
          <cell r="A92" t="str">
            <v>T-PHEV-STG_S2</v>
          </cell>
          <cell r="B92" t="str">
            <v>VAR_ncap</v>
          </cell>
          <cell r="C92" t="str">
            <v>-</v>
          </cell>
          <cell r="D92">
            <v>2.0805528925727599E-2</v>
          </cell>
          <cell r="E92">
            <v>2.0032511874709599E-2</v>
          </cell>
          <cell r="F92">
            <v>2.3206248275889099E-2</v>
          </cell>
          <cell r="G92">
            <v>2.6713086635869899E-2</v>
          </cell>
          <cell r="H92">
            <v>3.2676796410562599E-2</v>
          </cell>
          <cell r="I92">
            <v>0.169899509211103</v>
          </cell>
        </row>
        <row r="93">
          <cell r="A93" t="str">
            <v>T-PHEV-STG_S2</v>
          </cell>
          <cell r="B93" t="str">
            <v>VAR_cap</v>
          </cell>
          <cell r="C93" t="str">
            <v>-</v>
          </cell>
          <cell r="D93">
            <v>2.0805528925727599E-2</v>
          </cell>
          <cell r="E93">
            <v>4.0834387281082352E-2</v>
          </cell>
          <cell r="F93">
            <v>6.4029706490011953E-2</v>
          </cell>
          <cell r="G93">
            <v>9.0723907442818594E-2</v>
          </cell>
          <cell r="H93">
            <v>8.2725425959770976E-2</v>
          </cell>
          <cell r="I93">
            <v>0.20532417618288043</v>
          </cell>
        </row>
        <row r="94">
          <cell r="A94" t="str">
            <v>T-Plg-GSL-mix_S4</v>
          </cell>
          <cell r="B94" t="str">
            <v>VAR_fout</v>
          </cell>
          <cell r="C94" t="str">
            <v>CO2_T</v>
          </cell>
          <cell r="D94">
            <v>12.912975578414599</v>
          </cell>
          <cell r="E94">
            <v>19.510098924246051</v>
          </cell>
          <cell r="F94">
            <v>18.191066705589598</v>
          </cell>
          <cell r="G94">
            <v>13.104603032683361</v>
          </cell>
          <cell r="H94">
            <v>0.94001868425415069</v>
          </cell>
          <cell r="I94">
            <v>0.32450278854246301</v>
          </cell>
        </row>
        <row r="95">
          <cell r="A95" t="str">
            <v>T-Plg-GSL-mix_S4</v>
          </cell>
          <cell r="B95" t="str">
            <v>VAR_fout</v>
          </cell>
          <cell r="C95" t="str">
            <v>T-PEVmix-ELC_GSL_S4</v>
          </cell>
          <cell r="D95">
            <v>9.0942987313640228E-2</v>
          </cell>
          <cell r="E95">
            <v>0.13740494343701157</v>
          </cell>
          <cell r="F95">
            <v>0.12811531614707283</v>
          </cell>
          <cell r="G95">
            <v>9.2292573474992312E-2</v>
          </cell>
          <cell r="H95">
            <v>7.1156075154879209E-3</v>
          </cell>
          <cell r="I95">
            <v>2.7986565498739529E-3</v>
          </cell>
        </row>
        <row r="96">
          <cell r="A96" t="str">
            <v>T-Plg-GSL-mix_S4</v>
          </cell>
          <cell r="B96" t="str">
            <v>VAR_fin</v>
          </cell>
          <cell r="C96" t="str">
            <v>TGSL</v>
          </cell>
          <cell r="D96">
            <v>0.17497256881320641</v>
          </cell>
          <cell r="E96">
            <v>0.26436448406837476</v>
          </cell>
          <cell r="F96">
            <v>0.24649141877492747</v>
          </cell>
          <cell r="G96">
            <v>0.17756914678432748</v>
          </cell>
          <cell r="H96">
            <v>1.2737380545449196E-2</v>
          </cell>
          <cell r="I96">
            <v>4.3970567553179296E-3</v>
          </cell>
        </row>
        <row r="97">
          <cell r="A97" t="str">
            <v>T-PHEV-STG_S3</v>
          </cell>
          <cell r="B97" t="str">
            <v>VAR_fout</v>
          </cell>
          <cell r="C97" t="str">
            <v>T-ELC-car-PlgSTGAUXout_S3</v>
          </cell>
          <cell r="E97">
            <v>1.7874298399013867E-2</v>
          </cell>
          <cell r="F97">
            <v>0.28622940277734327</v>
          </cell>
          <cell r="G97">
            <v>1.8997449837284812</v>
          </cell>
          <cell r="H97">
            <v>5.798738561826454</v>
          </cell>
          <cell r="I97">
            <v>11.016570398465364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T-ELC-car-PlgSTGOut_S3</v>
          </cell>
          <cell r="E98">
            <v>1.7874298399013867E-2</v>
          </cell>
          <cell r="F98">
            <v>0.28622940277734327</v>
          </cell>
          <cell r="G98">
            <v>1.899744983728481</v>
          </cell>
          <cell r="H98">
            <v>5.7987385618264531</v>
          </cell>
          <cell r="I98">
            <v>11.016570398465364</v>
          </cell>
        </row>
        <row r="99">
          <cell r="A99" t="str">
            <v>T-PHEV-STG_S3</v>
          </cell>
          <cell r="B99" t="str">
            <v>VAR_fin</v>
          </cell>
          <cell r="C99" t="str">
            <v>T-ELC-car-PlgSTGAUXin_S3</v>
          </cell>
          <cell r="E99">
            <v>1.7875704229359978E-2</v>
          </cell>
          <cell r="F99">
            <v>0.28625805459188358</v>
          </cell>
          <cell r="G99">
            <v>1.8999349772261775</v>
          </cell>
          <cell r="H99">
            <v>5.7993184936752842</v>
          </cell>
          <cell r="I99">
            <v>11.017672165681963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T-ELC-car-PlgSTGin_S3</v>
          </cell>
          <cell r="E100">
            <v>1.7875704229359978E-2</v>
          </cell>
          <cell r="F100">
            <v>0.28625805459188358</v>
          </cell>
          <cell r="G100">
            <v>1.8999349772261775</v>
          </cell>
          <cell r="H100">
            <v>5.7993184936752842</v>
          </cell>
          <cell r="I100">
            <v>11.017672165681963</v>
          </cell>
        </row>
        <row r="101">
          <cell r="A101" t="str">
            <v>T-PHEV-STG_S3</v>
          </cell>
          <cell r="B101" t="str">
            <v>VAR_ncap</v>
          </cell>
          <cell r="C101" t="str">
            <v>-</v>
          </cell>
          <cell r="E101">
            <v>2.2729471793943301E-2</v>
          </cell>
          <cell r="F101">
            <v>11.8569909967805</v>
          </cell>
          <cell r="G101">
            <v>44.643032514381702</v>
          </cell>
          <cell r="H101">
            <v>35.099451518844603</v>
          </cell>
          <cell r="I101">
            <v>64.294480367445502</v>
          </cell>
        </row>
        <row r="102">
          <cell r="A102" t="str">
            <v>T-PHEV-STG_S3</v>
          </cell>
          <cell r="B102" t="str">
            <v>VAR_cap</v>
          </cell>
          <cell r="C102" t="str">
            <v>-</v>
          </cell>
          <cell r="E102">
            <v>2.2729471793943301E-2</v>
          </cell>
          <cell r="F102">
            <v>11.879712477822993</v>
          </cell>
          <cell r="G102">
            <v>56.517253127907033</v>
          </cell>
          <cell r="H102">
            <v>127.71638575762263</v>
          </cell>
          <cell r="I102">
            <v>115.12661304525436</v>
          </cell>
        </row>
        <row r="103">
          <cell r="A103" t="str">
            <v>TFLGV-HYBDSL</v>
          </cell>
          <cell r="B103" t="str">
            <v>VAR_fout</v>
          </cell>
          <cell r="C103" t="str">
            <v>CO2_T</v>
          </cell>
          <cell r="E103">
            <v>31.7864986282983</v>
          </cell>
          <cell r="F103">
            <v>48.068941378742394</v>
          </cell>
          <cell r="G103">
            <v>195.90246865855499</v>
          </cell>
          <cell r="H103">
            <v>443.23601169382346</v>
          </cell>
          <cell r="I103">
            <v>155.96186883824049</v>
          </cell>
        </row>
        <row r="104">
          <cell r="A104" t="str">
            <v>TFLGV-HYBDSL</v>
          </cell>
          <cell r="B104" t="str">
            <v>VAR_fout</v>
          </cell>
          <cell r="C104" t="str">
            <v>TFLGV</v>
          </cell>
          <cell r="E104">
            <v>0.19981157505624225</v>
          </cell>
          <cell r="F104">
            <v>0.30216385266233636</v>
          </cell>
          <cell r="G104">
            <v>1.2314530542607169</v>
          </cell>
          <cell r="H104">
            <v>2.7862045031705707</v>
          </cell>
          <cell r="I104">
            <v>0.98038437720663607</v>
          </cell>
        </row>
        <row r="105">
          <cell r="A105" t="str">
            <v>TFLGV-HYBDSL</v>
          </cell>
          <cell r="B105" t="str">
            <v>VAR_fin</v>
          </cell>
          <cell r="C105" t="str">
            <v>TDSL</v>
          </cell>
          <cell r="E105">
            <v>0.43364936737105486</v>
          </cell>
          <cell r="F105">
            <v>0.65578364773181974</v>
          </cell>
          <cell r="G105">
            <v>2.6726121235819269</v>
          </cell>
          <cell r="H105">
            <v>6.0468760121940583</v>
          </cell>
          <cell r="I105">
            <v>2.1277199022952353</v>
          </cell>
        </row>
        <row r="106">
          <cell r="A106" t="str">
            <v>TFLGV-HYBDSL</v>
          </cell>
          <cell r="B106" t="str">
            <v>VAR_ncap</v>
          </cell>
          <cell r="C106" t="str">
            <v>-</v>
          </cell>
          <cell r="E106">
            <v>1.3927658070083899E-2</v>
          </cell>
          <cell r="F106">
            <v>7.1511198920798198E-3</v>
          </cell>
          <cell r="G106">
            <v>9.5152108367497004E-2</v>
          </cell>
          <cell r="H106">
            <v>0.103350357323897</v>
          </cell>
          <cell r="I106">
            <v>1.8372332288279499E-2</v>
          </cell>
        </row>
        <row r="107">
          <cell r="A107" t="str">
            <v>TFLGV-HYBDSL</v>
          </cell>
          <cell r="B107" t="str">
            <v>VAR_cap</v>
          </cell>
          <cell r="C107" t="str">
            <v>-</v>
          </cell>
          <cell r="E107">
            <v>1.3927658070083899E-2</v>
          </cell>
          <cell r="F107">
            <v>2.1078777962163699E-2</v>
          </cell>
          <cell r="G107">
            <v>0.11438553530554001</v>
          </cell>
          <cell r="H107">
            <v>0.27638482159031008</v>
          </cell>
          <cell r="I107">
            <v>9.7611059202680581E-2</v>
          </cell>
        </row>
        <row r="108">
          <cell r="A108" t="str">
            <v>TFHGV-FCLH2O</v>
          </cell>
          <cell r="B108" t="str">
            <v>VAR_fout</v>
          </cell>
          <cell r="C108" t="str">
            <v>TFHGV</v>
          </cell>
          <cell r="D108">
            <v>7.2754762781342705E-4</v>
          </cell>
          <cell r="E108">
            <v>2.2069958594271842E-3</v>
          </cell>
          <cell r="F108">
            <v>2.1798703147259701E-3</v>
          </cell>
          <cell r="G108">
            <v>8.4227231626030803E-3</v>
          </cell>
          <cell r="H108">
            <v>0.26574225529538081</v>
          </cell>
          <cell r="I108">
            <v>0.64883454261363183</v>
          </cell>
        </row>
        <row r="109">
          <cell r="A109" t="str">
            <v>TFHGV-FCLH2O</v>
          </cell>
          <cell r="B109" t="str">
            <v>VAR_fin</v>
          </cell>
          <cell r="C109" t="str">
            <v>TH2O</v>
          </cell>
          <cell r="D109">
            <v>4.1703136472263994E-3</v>
          </cell>
          <cell r="E109">
            <v>1.2588306000897692E-2</v>
          </cell>
          <cell r="F109">
            <v>1.2430840364871557E-2</v>
          </cell>
          <cell r="G109">
            <v>4.5368340705199593E-2</v>
          </cell>
          <cell r="H109">
            <v>1.3306688156307829</v>
          </cell>
          <cell r="I109">
            <v>2.9728879735403968</v>
          </cell>
        </row>
        <row r="110">
          <cell r="A110" t="str">
            <v>TFHGV-FCLH2O</v>
          </cell>
          <cell r="B110" t="str">
            <v>VAR_ncap</v>
          </cell>
          <cell r="C110" t="str">
            <v>-</v>
          </cell>
          <cell r="E110">
            <v>1.6508275326263199E-7</v>
          </cell>
          <cell r="F110">
            <v>3.30530947680772E-7</v>
          </cell>
          <cell r="G110">
            <v>1.6364833358489001E-4</v>
          </cell>
          <cell r="H110">
            <v>2.9092472263979501E-3</v>
          </cell>
          <cell r="I110">
            <v>1.1740015908855801E-2</v>
          </cell>
        </row>
        <row r="111">
          <cell r="A111" t="str">
            <v>TFHGV-FCLH2O</v>
          </cell>
          <cell r="B111" t="str">
            <v>VAR_cap</v>
          </cell>
          <cell r="C111" t="str">
            <v>-</v>
          </cell>
          <cell r="D111">
            <v>1.3946246529075974E-5</v>
          </cell>
          <cell r="E111">
            <v>4.1631298390984252E-5</v>
          </cell>
          <cell r="F111">
            <v>4.1960488281306641E-5</v>
          </cell>
          <cell r="G111">
            <v>1.7458165703528871E-4</v>
          </cell>
          <cell r="H111">
            <v>5.0519794854069098E-3</v>
          </cell>
          <cell r="I111">
            <v>1.2250555737344199E-2</v>
          </cell>
        </row>
        <row r="112">
          <cell r="A112" t="str">
            <v>T-PHEV-STG_S4</v>
          </cell>
          <cell r="B112" t="str">
            <v>VAR_fout</v>
          </cell>
          <cell r="C112" t="str">
            <v>T-ELC-car-PlgSTGAUXout_S4</v>
          </cell>
          <cell r="E112">
            <v>7.2247995822628128E-2</v>
          </cell>
          <cell r="F112">
            <v>8.3245784560286445E-2</v>
          </cell>
          <cell r="G112">
            <v>0.10402597139703725</v>
          </cell>
          <cell r="H112">
            <v>2.0992780168763606E-2</v>
          </cell>
          <cell r="I112">
            <v>1.767505855393476E-2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T-ELC-car-PlgSTGOut_S4</v>
          </cell>
          <cell r="E113">
            <v>7.2247995822628114E-2</v>
          </cell>
          <cell r="F113">
            <v>8.3245784560286432E-2</v>
          </cell>
          <cell r="G113">
            <v>0.10402597139703722</v>
          </cell>
          <cell r="H113">
            <v>2.0992780168763606E-2</v>
          </cell>
          <cell r="I113">
            <v>1.7675058553934756E-2</v>
          </cell>
        </row>
        <row r="114">
          <cell r="A114" t="str">
            <v>T-PHEV-STG_S4</v>
          </cell>
          <cell r="B114" t="str">
            <v>VAR_fin</v>
          </cell>
          <cell r="C114" t="str">
            <v>T-ELC-car-PlgSTGAUXin_S4</v>
          </cell>
          <cell r="E114">
            <v>7.225477877862492E-2</v>
          </cell>
          <cell r="F114">
            <v>8.3254135982964786E-2</v>
          </cell>
          <cell r="G114">
            <v>0.10403637503454079</v>
          </cell>
          <cell r="H114">
            <v>2.0994879656729172E-2</v>
          </cell>
          <cell r="I114">
            <v>1.7676826236558651E-2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T-ELC-car-PlgSTGin_S4</v>
          </cell>
          <cell r="E115">
            <v>7.225477877862492E-2</v>
          </cell>
          <cell r="F115">
            <v>8.3254135982964786E-2</v>
          </cell>
          <cell r="G115">
            <v>0.10403637503454079</v>
          </cell>
          <cell r="H115">
            <v>2.0994879656729172E-2</v>
          </cell>
          <cell r="I115">
            <v>1.7676826236558651E-2</v>
          </cell>
        </row>
        <row r="116">
          <cell r="A116" t="str">
            <v>T-PHEV-STG_S4</v>
          </cell>
          <cell r="B116" t="str">
            <v>VAR_ncap</v>
          </cell>
          <cell r="C116" t="str">
            <v>-</v>
          </cell>
          <cell r="E116">
            <v>3.4764475041668401</v>
          </cell>
          <cell r="F116">
            <v>3.05616913110856E-2</v>
          </cell>
          <cell r="G116">
            <v>3.46179538728906E-2</v>
          </cell>
          <cell r="H116">
            <v>0.21645301994466601</v>
          </cell>
          <cell r="I116">
            <v>3.18533415570975E-2</v>
          </cell>
        </row>
        <row r="117">
          <cell r="A117" t="str">
            <v>T-PHEV-STG_S4</v>
          </cell>
          <cell r="B117" t="str">
            <v>VAR_cap</v>
          </cell>
          <cell r="C117" t="str">
            <v>-</v>
          </cell>
          <cell r="E117">
            <v>3.4764475041668401</v>
          </cell>
          <cell r="F117">
            <v>3.5069991329004533</v>
          </cell>
          <cell r="G117">
            <v>3.5416023384793047</v>
          </cell>
          <cell r="H117">
            <v>0.27923490988428296</v>
          </cell>
          <cell r="I117">
            <v>0.2031219255784576</v>
          </cell>
        </row>
        <row r="118">
          <cell r="A118" t="str">
            <v>TFLGV-ICEGSLExt</v>
          </cell>
          <cell r="B118" t="str">
            <v>VAR_fout</v>
          </cell>
          <cell r="C118" t="str">
            <v>CO2_T</v>
          </cell>
          <cell r="D118">
            <v>61.468487622951997</v>
          </cell>
          <cell r="E118">
            <v>128.717526356034</v>
          </cell>
          <cell r="F118">
            <v>40.105600169115</v>
          </cell>
          <cell r="G118">
            <v>20.004271501792498</v>
          </cell>
        </row>
        <row r="119">
          <cell r="A119" t="str">
            <v>TFLGV-ICEGSLExt</v>
          </cell>
          <cell r="B119" t="str">
            <v>VAR_fout</v>
          </cell>
          <cell r="C119" t="str">
            <v>TFLGV</v>
          </cell>
          <cell r="D119">
            <v>0.23120085290222545</v>
          </cell>
          <cell r="E119">
            <v>0.48865627628078229</v>
          </cell>
          <cell r="F119">
            <v>0.15436361129448287</v>
          </cell>
          <cell r="G119">
            <v>7.6995022573181415E-2</v>
          </cell>
        </row>
        <row r="120">
          <cell r="A120" t="str">
            <v>TFLGV-ICEGSLExt</v>
          </cell>
          <cell r="B120" t="str">
            <v>VAR_fin</v>
          </cell>
          <cell r="C120" t="str">
            <v>TGSL</v>
          </cell>
          <cell r="D120">
            <v>0.83290633635436373</v>
          </cell>
          <cell r="E120">
            <v>1.7441399235235022</v>
          </cell>
          <cell r="F120">
            <v>0.54343631665467351</v>
          </cell>
          <cell r="G120">
            <v>0.27106058945518252</v>
          </cell>
        </row>
        <row r="121">
          <cell r="A121" t="str">
            <v>TFLGV-ICEGSLExt</v>
          </cell>
          <cell r="B121" t="str">
            <v>VAR_cap</v>
          </cell>
          <cell r="C121" t="str">
            <v>-</v>
          </cell>
          <cell r="D121">
            <v>4.5952E-2</v>
          </cell>
          <cell r="E121">
            <v>3.98250666666667E-2</v>
          </cell>
          <cell r="F121">
            <v>3.0634666666666699E-2</v>
          </cell>
          <cell r="G121">
            <v>1.5317333333333299E-2</v>
          </cell>
        </row>
        <row r="122">
          <cell r="A122" t="str">
            <v>TFRLFELCEXT</v>
          </cell>
          <cell r="B122" t="str">
            <v>VAR_fout</v>
          </cell>
          <cell r="C122" t="str">
            <v>TFRLF</v>
          </cell>
          <cell r="D122">
            <v>2.5095547639418771E-2</v>
          </cell>
          <cell r="E122">
            <v>2.6567706314729985E-2</v>
          </cell>
          <cell r="F122">
            <v>2.9173526529798405E-2</v>
          </cell>
          <cell r="G122">
            <v>3.164938176442441E-2</v>
          </cell>
          <cell r="H122">
            <v>3.388867070166058E-2</v>
          </cell>
          <cell r="I122">
            <v>3.6435712182028387E-2</v>
          </cell>
        </row>
        <row r="123">
          <cell r="A123" t="str">
            <v>TFRLFELCEXT</v>
          </cell>
          <cell r="B123" t="str">
            <v>VAR_fin</v>
          </cell>
          <cell r="C123" t="str">
            <v>TELC</v>
          </cell>
          <cell r="D123">
            <v>1.5023646572155758</v>
          </cell>
          <cell r="E123">
            <v>1.5904965918272276</v>
          </cell>
          <cell r="F123">
            <v>1.7464960643403287</v>
          </cell>
          <cell r="G123">
            <v>1.8947150812882456</v>
          </cell>
          <cell r="H123">
            <v>2.0287718711593352</v>
          </cell>
          <cell r="I123">
            <v>2.1812525085834817</v>
          </cell>
        </row>
        <row r="124">
          <cell r="A124" t="str">
            <v>TFRLFELCEXT</v>
          </cell>
          <cell r="B124" t="str">
            <v>VAR_ncap</v>
          </cell>
          <cell r="C124" t="str">
            <v>-</v>
          </cell>
          <cell r="D124">
            <v>2.27697203119801E-8</v>
          </cell>
          <cell r="E124">
            <v>1.3588725444371101E-4</v>
          </cell>
          <cell r="F124">
            <v>2.40559693131057E-4</v>
          </cell>
          <cell r="G124">
            <v>2.2856356575817199E-4</v>
          </cell>
          <cell r="H124">
            <v>1.03380281579658E-4</v>
          </cell>
          <cell r="I124">
            <v>1.4961910294951999E-3</v>
          </cell>
        </row>
        <row r="125">
          <cell r="A125" t="str">
            <v>TFRLFELCEXT</v>
          </cell>
          <cell r="B125" t="str">
            <v>VAR_cap</v>
          </cell>
          <cell r="C125" t="str">
            <v>-</v>
          </cell>
          <cell r="D125">
            <v>2.3166872574034918E-3</v>
          </cell>
          <cell r="E125">
            <v>2.452574511847203E-3</v>
          </cell>
          <cell r="F125">
            <v>2.6931342049782599E-3</v>
          </cell>
          <cell r="G125">
            <v>2.9216977707364317E-3</v>
          </cell>
          <cell r="H125">
            <v>3.1284219687324369E-3</v>
          </cell>
          <cell r="I125">
            <v>3.3635587367396996E-3</v>
          </cell>
        </row>
        <row r="126">
          <cell r="A126" t="str">
            <v>TFLGV-ICEDSLExt</v>
          </cell>
          <cell r="B126" t="str">
            <v>VAR_fout</v>
          </cell>
          <cell r="C126" t="str">
            <v>CO2_T</v>
          </cell>
          <cell r="D126">
            <v>802.61624911411297</v>
          </cell>
          <cell r="E126">
            <v>545.27415619982298</v>
          </cell>
          <cell r="F126">
            <v>407.19767571250298</v>
          </cell>
          <cell r="G126">
            <v>199.782777218788</v>
          </cell>
        </row>
        <row r="127">
          <cell r="A127" t="str">
            <v>TFLGV-ICEDSLExt</v>
          </cell>
          <cell r="B127" t="str">
            <v>VAR_fout</v>
          </cell>
          <cell r="C127" t="str">
            <v>TFLGV</v>
          </cell>
          <cell r="D127">
            <v>2.8363849028317309</v>
          </cell>
          <cell r="E127">
            <v>1.9931701763924439</v>
          </cell>
          <cell r="F127">
            <v>1.5626208169590081</v>
          </cell>
          <cell r="G127">
            <v>0.76666627825345757</v>
          </cell>
        </row>
        <row r="128">
          <cell r="A128" t="str">
            <v>TFLGV-ICEDSLExt</v>
          </cell>
          <cell r="B128" t="str">
            <v>VAR_fin</v>
          </cell>
          <cell r="C128" t="str">
            <v>TDSL</v>
          </cell>
          <cell r="D128">
            <v>10.949744189824186</v>
          </cell>
          <cell r="E128">
            <v>7.438938010911639</v>
          </cell>
          <cell r="F128">
            <v>5.5552206782060383</v>
          </cell>
          <cell r="G128">
            <v>2.7255494845673764</v>
          </cell>
        </row>
        <row r="129">
          <cell r="A129" t="str">
            <v>TFLGV-ICEDSLExt</v>
          </cell>
          <cell r="B129" t="str">
            <v>VAR_cap</v>
          </cell>
          <cell r="C129" t="str">
            <v>-</v>
          </cell>
          <cell r="D129">
            <v>0.228993</v>
          </cell>
          <cell r="E129">
            <v>0.19846059999999999</v>
          </cell>
          <cell r="F129">
            <v>0.15266199999999999</v>
          </cell>
          <cell r="G129">
            <v>7.6330999999999996E-2</v>
          </cell>
        </row>
        <row r="130">
          <cell r="A130" t="str">
            <v>T_C-ICE-NGA-S1</v>
          </cell>
          <cell r="B130" t="str">
            <v>VAR_fout</v>
          </cell>
          <cell r="C130" t="str">
            <v>CO2_T</v>
          </cell>
          <cell r="D130">
            <v>0.20062468825836094</v>
          </cell>
          <cell r="E130">
            <v>0.23423105547477088</v>
          </cell>
          <cell r="F130">
            <v>0.18629457673239905</v>
          </cell>
          <cell r="G130">
            <v>0.15310961842712367</v>
          </cell>
          <cell r="H130">
            <v>1.8994254525059821E-2</v>
          </cell>
          <cell r="I130">
            <v>3.2705527374255199E-3</v>
          </cell>
        </row>
        <row r="131">
          <cell r="A131" t="str">
            <v>T_C-ICE-NGA-S1</v>
          </cell>
          <cell r="B131" t="str">
            <v>VAR_fout</v>
          </cell>
          <cell r="C131" t="str">
            <v>TPCAR</v>
          </cell>
          <cell r="D131">
            <v>2.1889450013576318E-3</v>
          </cell>
          <cell r="E131">
            <v>2.5440644839437973E-3</v>
          </cell>
          <cell r="F131">
            <v>2.0093246538396775E-3</v>
          </cell>
          <cell r="G131">
            <v>1.653571634915511E-3</v>
          </cell>
          <cell r="H131">
            <v>1.9834577632246104E-4</v>
          </cell>
          <cell r="I131">
            <v>3.5451690755957841E-5</v>
          </cell>
        </row>
        <row r="132">
          <cell r="A132" t="str">
            <v>T_C-ICE-NGA-S1</v>
          </cell>
          <cell r="B132" t="str">
            <v>VAR_fin</v>
          </cell>
          <cell r="C132" t="str">
            <v>TNGA</v>
          </cell>
          <cell r="D132">
            <v>3.5571753237298074E-3</v>
          </cell>
          <cell r="E132">
            <v>4.1530328984888598E-3</v>
          </cell>
          <cell r="F132">
            <v>3.3030953321347353E-3</v>
          </cell>
          <cell r="G132">
            <v>2.7147095465802061E-3</v>
          </cell>
          <cell r="H132">
            <v>3.3677756250106018E-4</v>
          </cell>
          <cell r="I132">
            <v>5.7988523713218423E-5</v>
          </cell>
        </row>
        <row r="133">
          <cell r="A133" t="str">
            <v>T_C-ICE-NGA-S1</v>
          </cell>
          <cell r="B133" t="str">
            <v>VAR_ncap</v>
          </cell>
          <cell r="C133" t="str">
            <v>-</v>
          </cell>
          <cell r="E133">
            <v>1.4510549273004801E-5</v>
          </cell>
          <cell r="F133">
            <v>2.3306947050844902E-5</v>
          </cell>
          <cell r="G133">
            <v>2.3592615800298398E-5</v>
          </cell>
        </row>
        <row r="134">
          <cell r="A134" t="str">
            <v>T_C-ICE-NGA-S1</v>
          </cell>
          <cell r="B134" t="str">
            <v>VAR_cap</v>
          </cell>
          <cell r="C134" t="str">
            <v>-</v>
          </cell>
          <cell r="D134">
            <v>2.5629355550414398E-4</v>
          </cell>
          <cell r="E134">
            <v>2.7259462292302108E-4</v>
          </cell>
          <cell r="F134">
            <v>2.9359081007542253E-4</v>
          </cell>
          <cell r="G134">
            <v>2.419208076482513E-4</v>
          </cell>
          <cell r="H134">
            <v>2.7766679767707558E-5</v>
          </cell>
          <cell r="I134">
            <v>4.9198197118536389E-6</v>
          </cell>
        </row>
        <row r="135">
          <cell r="A135" t="str">
            <v>D-T-ELC-car</v>
          </cell>
          <cell r="B135" t="str">
            <v>VAR_fout</v>
          </cell>
          <cell r="C135" t="str">
            <v>T-ELC-car</v>
          </cell>
          <cell r="D135">
            <v>0.73826214110170174</v>
          </cell>
          <cell r="E135">
            <v>1.6537043345630418</v>
          </cell>
          <cell r="F135">
            <v>4.4760297531516882</v>
          </cell>
          <cell r="G135">
            <v>18.353278449054528</v>
          </cell>
          <cell r="H135">
            <v>36.45614810143865</v>
          </cell>
          <cell r="I135">
            <v>50.380304146167596</v>
          </cell>
        </row>
        <row r="136">
          <cell r="A136" t="str">
            <v>D-T-ELC-car</v>
          </cell>
          <cell r="B136" t="str">
            <v>VAR_fin</v>
          </cell>
          <cell r="C136" t="str">
            <v>TELC</v>
          </cell>
          <cell r="D136">
            <v>0.73826214110170174</v>
          </cell>
          <cell r="E136">
            <v>1.6537043345630418</v>
          </cell>
          <cell r="F136">
            <v>4.4760297531516882</v>
          </cell>
          <cell r="G136">
            <v>18.353278449054528</v>
          </cell>
          <cell r="H136">
            <v>36.45614810143865</v>
          </cell>
          <cell r="I136">
            <v>50.380304146167596</v>
          </cell>
        </row>
        <row r="137">
          <cell r="A137" t="str">
            <v>D-T-ELC-car</v>
          </cell>
          <cell r="B137" t="str">
            <v>VAR_ncap</v>
          </cell>
          <cell r="C137" t="str">
            <v>-</v>
          </cell>
          <cell r="D137">
            <v>2.1995054029303299E-7</v>
          </cell>
          <cell r="E137">
            <v>2.3239548255581999E-7</v>
          </cell>
          <cell r="F137">
            <v>1.1584607722161</v>
          </cell>
          <cell r="G137">
            <v>9.0644597469834292</v>
          </cell>
          <cell r="H137">
            <v>9.0021012963966403</v>
          </cell>
          <cell r="I137">
            <v>20.869652497818102</v>
          </cell>
        </row>
        <row r="138">
          <cell r="A138" t="str">
            <v>D-T-ELC-car</v>
          </cell>
          <cell r="B138" t="str">
            <v>VAR_cap</v>
          </cell>
          <cell r="C138" t="str">
            <v>-</v>
          </cell>
          <cell r="D138">
            <v>1.2762581770085901</v>
          </cell>
          <cell r="E138">
            <v>1.2762584094040728</v>
          </cell>
          <cell r="F138">
            <v>2.4347191816201699</v>
          </cell>
          <cell r="G138">
            <v>11.49917892860355</v>
          </cell>
          <cell r="H138">
            <v>30.021633305248699</v>
          </cell>
          <cell r="I138">
            <v>33.588416646904498</v>
          </cell>
        </row>
        <row r="139">
          <cell r="A139" t="str">
            <v>T_C-ICE-NGA-S2</v>
          </cell>
          <cell r="B139" t="str">
            <v>VAR_fout</v>
          </cell>
          <cell r="C139" t="str">
            <v>CO2_T</v>
          </cell>
          <cell r="D139">
            <v>3.1511260026781294</v>
          </cell>
          <cell r="E139">
            <v>3.4362167281241933</v>
          </cell>
          <cell r="F139">
            <v>3.414636648163011</v>
          </cell>
          <cell r="G139">
            <v>2.8187861259537885</v>
          </cell>
          <cell r="H139">
            <v>4.2573192229152845E-2</v>
          </cell>
          <cell r="I139">
            <v>7.3697988458542602E-3</v>
          </cell>
        </row>
        <row r="140">
          <cell r="A140" t="str">
            <v>T_C-ICE-NGA-S2</v>
          </cell>
          <cell r="B140" t="str">
            <v>VAR_fout</v>
          </cell>
          <cell r="C140" t="str">
            <v>TPCAR</v>
          </cell>
          <cell r="D140">
            <v>3.5281623957217664E-2</v>
          </cell>
          <cell r="E140">
            <v>3.7593247087785421E-2</v>
          </cell>
          <cell r="F140">
            <v>3.7255752813664646E-2</v>
          </cell>
          <cell r="G140">
            <v>3.1248643990280416E-2</v>
          </cell>
          <cell r="H140">
            <v>3.564891493410786E-4</v>
          </cell>
          <cell r="I140">
            <v>6.394063332538816E-5</v>
          </cell>
        </row>
        <row r="141">
          <cell r="A141" t="str">
            <v>T_C-ICE-NGA-S2</v>
          </cell>
          <cell r="B141" t="str">
            <v>VAR_fin</v>
          </cell>
          <cell r="C141" t="str">
            <v>TNGA</v>
          </cell>
          <cell r="D141">
            <v>5.5871028416278841E-2</v>
          </cell>
          <cell r="E141">
            <v>6.0925828512840383E-2</v>
          </cell>
          <cell r="F141">
            <v>6.0543202981613635E-2</v>
          </cell>
          <cell r="G141">
            <v>4.9978477410528167E-2</v>
          </cell>
          <cell r="H141">
            <v>7.548438338502272E-4</v>
          </cell>
          <cell r="I141">
            <v>1.3067019230238053E-4</v>
          </cell>
        </row>
        <row r="142">
          <cell r="A142" t="str">
            <v>T_C-ICE-NGA-S2</v>
          </cell>
          <cell r="B142" t="str">
            <v>VAR_ncap</v>
          </cell>
          <cell r="C142" t="str">
            <v>-</v>
          </cell>
          <cell r="E142">
            <v>5.8602662433551703E-6</v>
          </cell>
          <cell r="F142">
            <v>2.7262646899049801E-5</v>
          </cell>
          <cell r="G142">
            <v>2.6579606644029899E-5</v>
          </cell>
        </row>
        <row r="143">
          <cell r="A143" t="str">
            <v>T_C-ICE-NGA-S2</v>
          </cell>
          <cell r="B143" t="str">
            <v>VAR_cap</v>
          </cell>
          <cell r="C143" t="str">
            <v>-</v>
          </cell>
          <cell r="D143">
            <v>2.6902214858887078E-3</v>
          </cell>
          <cell r="E143">
            <v>2.8523283916013224E-3</v>
          </cell>
          <cell r="F143">
            <v>2.8395574162516125E-3</v>
          </cell>
          <cell r="G143">
            <v>2.3752688211833438E-3</v>
          </cell>
          <cell r="H143">
            <v>3.2796384051454649E-5</v>
          </cell>
          <cell r="I143">
            <v>5.9599296958820427E-6</v>
          </cell>
        </row>
        <row r="144">
          <cell r="A144" t="str">
            <v>TFLGV-ICEDSL</v>
          </cell>
          <cell r="B144" t="str">
            <v>VAR_fout</v>
          </cell>
          <cell r="C144" t="str">
            <v>CO2_T</v>
          </cell>
          <cell r="D144">
            <v>325.89144958242866</v>
          </cell>
          <cell r="E144">
            <v>384.72037340501976</v>
          </cell>
          <cell r="F144">
            <v>456.09762242045485</v>
          </cell>
          <cell r="G144">
            <v>257.71194633802213</v>
          </cell>
          <cell r="H144">
            <v>0.14716140933028501</v>
          </cell>
          <cell r="I144">
            <v>6.4054560552259998E-2</v>
          </cell>
        </row>
        <row r="145">
          <cell r="A145" t="str">
            <v>TFLGV-ICEDSL</v>
          </cell>
          <cell r="B145" t="str">
            <v>VAR_fout</v>
          </cell>
          <cell r="C145" t="str">
            <v>TFLGV</v>
          </cell>
          <cell r="D145">
            <v>1.5210394912058578</v>
          </cell>
          <cell r="E145">
            <v>1.7956128697770237</v>
          </cell>
          <cell r="F145">
            <v>2.1287532901998976</v>
          </cell>
          <cell r="G145">
            <v>1.2028239717179459</v>
          </cell>
          <cell r="H145">
            <v>6.8684930353245493E-4</v>
          </cell>
          <cell r="I145">
            <v>2.9896309435753081E-4</v>
          </cell>
        </row>
        <row r="146">
          <cell r="A146" t="str">
            <v>TFLGV-ICEDSL</v>
          </cell>
          <cell r="B146" t="str">
            <v>VAR_fin</v>
          </cell>
          <cell r="C146" t="str">
            <v>TDSL</v>
          </cell>
          <cell r="D146">
            <v>4.4459952194055772</v>
          </cell>
          <cell r="E146">
            <v>5.248572624897947</v>
          </cell>
          <cell r="F146">
            <v>6.2223413699925754</v>
          </cell>
          <cell r="G146">
            <v>3.5158519282131282</v>
          </cell>
          <cell r="H146">
            <v>2.0076590631689637E-3</v>
          </cell>
          <cell r="I146">
            <v>8.7386849320954892E-4</v>
          </cell>
        </row>
        <row r="147">
          <cell r="A147" t="str">
            <v>TFLGV-ICEDSL</v>
          </cell>
          <cell r="B147" t="str">
            <v>VAR_ncap</v>
          </cell>
          <cell r="C147" t="str">
            <v>-</v>
          </cell>
          <cell r="E147">
            <v>6.82336159997134E-6</v>
          </cell>
          <cell r="F147">
            <v>3.3275231337785198E-2</v>
          </cell>
          <cell r="G147">
            <v>3.7275079629142599E-5</v>
          </cell>
          <cell r="H147">
            <v>2.2520062436475499E-5</v>
          </cell>
          <cell r="I147">
            <v>1.0295904033519599E-5</v>
          </cell>
        </row>
        <row r="148">
          <cell r="A148" t="str">
            <v>TFLGV-ICEDSL</v>
          </cell>
          <cell r="B148" t="str">
            <v>VAR_cap</v>
          </cell>
          <cell r="C148" t="str">
            <v>-</v>
          </cell>
          <cell r="D148">
            <v>0.10616892234471813</v>
          </cell>
          <cell r="E148">
            <v>0.12516270304972801</v>
          </cell>
          <cell r="F148">
            <v>0.15843791081693065</v>
          </cell>
          <cell r="G148">
            <v>0.10416124759894999</v>
          </cell>
          <cell r="H148">
            <v>6.2750677423830322E-5</v>
          </cell>
          <cell r="I148">
            <v>2.7486903841109061E-5</v>
          </cell>
        </row>
        <row r="149">
          <cell r="A149" t="str">
            <v>T_C-ICE-NGA-S3</v>
          </cell>
          <cell r="B149" t="str">
            <v>VAR_fout</v>
          </cell>
          <cell r="C149" t="str">
            <v>CO2_T</v>
          </cell>
          <cell r="D149">
            <v>0.23979193363155832</v>
          </cell>
          <cell r="E149">
            <v>0.29120152645761271</v>
          </cell>
          <cell r="F149">
            <v>1.2943618670590451</v>
          </cell>
          <cell r="G149">
            <v>1.2939722782951106</v>
          </cell>
          <cell r="H149">
            <v>0.26079657003323919</v>
          </cell>
          <cell r="I149">
            <v>2.9657443361226998E-2</v>
          </cell>
        </row>
        <row r="150">
          <cell r="A150" t="str">
            <v>T_C-ICE-NGA-S3</v>
          </cell>
          <cell r="B150" t="str">
            <v>VAR_fout</v>
          </cell>
          <cell r="C150" t="str">
            <v>TPCAR</v>
          </cell>
          <cell r="D150">
            <v>1.9892358311538478E-3</v>
          </cell>
          <cell r="E150">
            <v>2.4580741656858602E-3</v>
          </cell>
          <cell r="F150">
            <v>1.1312609439193589E-2</v>
          </cell>
          <cell r="G150">
            <v>1.1108880334905608E-2</v>
          </cell>
          <cell r="H150">
            <v>2.1647856865335256E-3</v>
          </cell>
          <cell r="I150">
            <v>2.4702662617296262E-4</v>
          </cell>
        </row>
        <row r="151">
          <cell r="A151" t="str">
            <v>T_C-ICE-NGA-S3</v>
          </cell>
          <cell r="B151" t="str">
            <v>VAR_fin</v>
          </cell>
          <cell r="C151" t="str">
            <v>TNGA</v>
          </cell>
          <cell r="D151">
            <v>4.2516300289283347E-3</v>
          </cell>
          <cell r="E151">
            <v>5.1631476322271776E-3</v>
          </cell>
          <cell r="F151">
            <v>2.2949678493954639E-2</v>
          </cell>
          <cell r="G151">
            <v>2.294277089175728E-2</v>
          </cell>
          <cell r="H151">
            <v>4.6240526601638186E-3</v>
          </cell>
          <cell r="I151">
            <v>5.2584119434799547E-4</v>
          </cell>
        </row>
        <row r="152">
          <cell r="A152" t="str">
            <v>T_C-ICE-NGA-S3</v>
          </cell>
          <cell r="B152" t="str">
            <v>VAR_ncap</v>
          </cell>
          <cell r="C152" t="str">
            <v>-</v>
          </cell>
          <cell r="E152">
            <v>1.29407156542924E-5</v>
          </cell>
          <cell r="F152">
            <v>6.2644914255056798E-4</v>
          </cell>
          <cell r="G152">
            <v>9.7784632865093106E-5</v>
          </cell>
        </row>
        <row r="153">
          <cell r="A153" t="str">
            <v>T_C-ICE-NGA-S3</v>
          </cell>
          <cell r="B153" t="str">
            <v>VAR_cap</v>
          </cell>
          <cell r="C153" t="str">
            <v>-</v>
          </cell>
          <cell r="D153">
            <v>1.5112174236928E-4</v>
          </cell>
          <cell r="E153">
            <v>1.7129689575596119E-4</v>
          </cell>
          <cell r="F153">
            <v>7.8699396612136405E-4</v>
          </cell>
          <cell r="G153">
            <v>7.7028993785115097E-4</v>
          </cell>
          <cell r="H153">
            <v>1.6217665056486228E-4</v>
          </cell>
          <cell r="I153">
            <v>2.1224782208933888E-5</v>
          </cell>
        </row>
        <row r="154">
          <cell r="A154" t="str">
            <v>T_C-ICE-NGA-S4</v>
          </cell>
          <cell r="B154" t="str">
            <v>VAR_fout</v>
          </cell>
          <cell r="C154" t="str">
            <v>CO2_T</v>
          </cell>
          <cell r="D154">
            <v>2.7246294644500044</v>
          </cell>
          <cell r="E154">
            <v>2.6802028520563339</v>
          </cell>
          <cell r="F154">
            <v>5.3034792281976468</v>
          </cell>
          <cell r="G154">
            <v>15.836367231505807</v>
          </cell>
          <cell r="H154">
            <v>8.8620829407603701</v>
          </cell>
          <cell r="I154">
            <v>1.58122119722895</v>
          </cell>
        </row>
        <row r="155">
          <cell r="A155" t="str">
            <v>T_C-ICE-NGA-S4</v>
          </cell>
          <cell r="B155" t="str">
            <v>VAR_fout</v>
          </cell>
          <cell r="C155" t="str">
            <v>TPCAR</v>
          </cell>
          <cell r="D155">
            <v>3.2979992630114315E-2</v>
          </cell>
          <cell r="E155">
            <v>3.23450805968893E-2</v>
          </cell>
          <cell r="F155">
            <v>5.2159553560766417E-2</v>
          </cell>
          <cell r="G155">
            <v>0.13057464522758194</v>
          </cell>
          <cell r="H155">
            <v>7.2048352886431966E-2</v>
          </cell>
          <cell r="I155">
            <v>1.3292130480632569E-2</v>
          </cell>
        </row>
        <row r="156">
          <cell r="A156" t="str">
            <v>T_C-ICE-NGA-S4</v>
          </cell>
          <cell r="B156" t="str">
            <v>VAR_fin</v>
          </cell>
          <cell r="C156" t="str">
            <v>TNGA</v>
          </cell>
          <cell r="D156">
            <v>4.8309033057624205E-2</v>
          </cell>
          <cell r="E156">
            <v>4.7521327164119359E-2</v>
          </cell>
          <cell r="F156">
            <v>9.4033319648894498E-2</v>
          </cell>
          <cell r="G156">
            <v>0.28078665304088274</v>
          </cell>
          <cell r="H156">
            <v>0.15712913015532565</v>
          </cell>
          <cell r="I156">
            <v>2.8035836830300576E-2</v>
          </cell>
        </row>
        <row r="157">
          <cell r="A157" t="str">
            <v>T_C-ICE-NGA-S4</v>
          </cell>
          <cell r="B157" t="str">
            <v>VAR_ncap</v>
          </cell>
          <cell r="C157" t="str">
            <v>-</v>
          </cell>
          <cell r="E157">
            <v>1.41170688561048E-5</v>
          </cell>
          <cell r="F157">
            <v>1.77120524918576E-3</v>
          </cell>
          <cell r="G157">
            <v>7.2996252457950897E-3</v>
          </cell>
        </row>
        <row r="158">
          <cell r="A158" t="str">
            <v>T_C-ICE-NGA-S4</v>
          </cell>
          <cell r="B158" t="str">
            <v>VAR_cap</v>
          </cell>
          <cell r="C158" t="str">
            <v>-</v>
          </cell>
          <cell r="D158">
            <v>2.6074482428115001E-3</v>
          </cell>
          <cell r="E158">
            <v>2.5475852262472742E-3</v>
          </cell>
          <cell r="F158">
            <v>4.1184490177117259E-3</v>
          </cell>
          <cell r="G158">
            <v>1.028956459188044E-2</v>
          </cell>
          <cell r="H158">
            <v>8.0325014261025621E-3</v>
          </cell>
          <cell r="I158">
            <v>1.4912136631005039E-3</v>
          </cell>
        </row>
        <row r="159">
          <cell r="A159" t="str">
            <v>T_C-MHY-GSL-S1</v>
          </cell>
          <cell r="B159" t="str">
            <v>VAR_fout</v>
          </cell>
          <cell r="C159" t="str">
            <v>CO2_T</v>
          </cell>
          <cell r="E159">
            <v>8.5379242554747305E-3</v>
          </cell>
          <cell r="F159">
            <v>8.1874280251507961E-2</v>
          </cell>
          <cell r="G159">
            <v>0.16342800672722335</v>
          </cell>
          <cell r="H159">
            <v>8.1242829305834152E-2</v>
          </cell>
          <cell r="I159">
            <v>1.559730441996102E-2</v>
          </cell>
        </row>
        <row r="160">
          <cell r="A160" t="str">
            <v>T_C-MHY-GSL-S1</v>
          </cell>
          <cell r="B160" t="str">
            <v>VAR_fout</v>
          </cell>
          <cell r="C160" t="str">
            <v>TPCAR</v>
          </cell>
          <cell r="E160">
            <v>5.9970967242591302E-5</v>
          </cell>
          <cell r="F160">
            <v>6.0985695776026908E-4</v>
          </cell>
          <cell r="G160">
            <v>1.2925557039807042E-3</v>
          </cell>
          <cell r="H160">
            <v>7.1987793156472429E-4</v>
          </cell>
          <cell r="I160">
            <v>1.5389418149626543E-4</v>
          </cell>
        </row>
        <row r="161">
          <cell r="A161" t="str">
            <v>T_C-MHY-GSL-S1</v>
          </cell>
          <cell r="B161" t="str">
            <v>VAR_fin</v>
          </cell>
          <cell r="C161" t="str">
            <v>TGSL</v>
          </cell>
          <cell r="E161">
            <v>1.1569003056198805E-4</v>
          </cell>
          <cell r="F161">
            <v>1.1094075914838478E-3</v>
          </cell>
          <cell r="G161">
            <v>2.2144716358702345E-3</v>
          </cell>
          <cell r="H161">
            <v>1.1008513456075072E-3</v>
          </cell>
          <cell r="I161">
            <v>2.1134558834635538E-4</v>
          </cell>
        </row>
        <row r="162">
          <cell r="A162" t="str">
            <v>T_C-MHY-GSL-S1</v>
          </cell>
          <cell r="B162" t="str">
            <v>VAR_ncap</v>
          </cell>
          <cell r="C162" t="str">
            <v>-</v>
          </cell>
          <cell r="E162">
            <v>6.7045299456602804E-6</v>
          </cell>
          <cell r="F162">
            <v>8.4263525759359595E-5</v>
          </cell>
          <cell r="G162">
            <v>1.20981382215656E-4</v>
          </cell>
          <cell r="H162">
            <v>3.1996093525791803E-5</v>
          </cell>
        </row>
        <row r="163">
          <cell r="A163" t="str">
            <v>T_C-MHY-GSL-S1</v>
          </cell>
          <cell r="B163" t="str">
            <v>VAR_cap</v>
          </cell>
          <cell r="C163" t="str">
            <v>-</v>
          </cell>
          <cell r="E163">
            <v>6.6152715266596001E-6</v>
          </cell>
          <cell r="F163">
            <v>8.9378334824729205E-5</v>
          </cell>
          <cell r="G163">
            <v>1.9280789383140901E-4</v>
          </cell>
          <cell r="H163">
            <v>1.05162352262497E-4</v>
          </cell>
          <cell r="I163">
            <v>2.23595551549478E-5</v>
          </cell>
        </row>
        <row r="164">
          <cell r="A164" t="str">
            <v>T_TRLY_ELC</v>
          </cell>
          <cell r="B164" t="str">
            <v>VAR_fout</v>
          </cell>
          <cell r="C164" t="str">
            <v>TPTRLY</v>
          </cell>
          <cell r="D164">
            <v>2.7120999999999972E-2</v>
          </cell>
          <cell r="E164">
            <v>2.7694845980498664E-2</v>
          </cell>
          <cell r="F164">
            <v>2.8555614951246824E-2</v>
          </cell>
          <cell r="G164">
            <v>2.9990229902493611E-2</v>
          </cell>
          <cell r="H164">
            <v>3.1735270862320301E-2</v>
          </cell>
          <cell r="I164">
            <v>3.3293633053523473E-2</v>
          </cell>
        </row>
        <row r="165">
          <cell r="A165" t="str">
            <v>T_TRLY_ELC</v>
          </cell>
          <cell r="B165" t="str">
            <v>VAR_fin</v>
          </cell>
          <cell r="C165" t="str">
            <v>TELC</v>
          </cell>
          <cell r="D165">
            <v>0.2816422643485601</v>
          </cell>
          <cell r="E165">
            <v>0.30572256601970044</v>
          </cell>
          <cell r="F165">
            <v>0.34812655233284884</v>
          </cell>
          <cell r="G165">
            <v>0.4426134819667506</v>
          </cell>
          <cell r="H165">
            <v>0.46836782456147874</v>
          </cell>
          <cell r="I165">
            <v>0.49136705190506269</v>
          </cell>
        </row>
        <row r="166">
          <cell r="A166" t="str">
            <v>T_C-MHY-GSL-S2</v>
          </cell>
          <cell r="B166" t="str">
            <v>VAR_fout</v>
          </cell>
          <cell r="C166" t="str">
            <v>CO2_T</v>
          </cell>
          <cell r="E166">
            <v>8.8933115677562596E-3</v>
          </cell>
          <cell r="F166">
            <v>7.7591435974364922E-2</v>
          </cell>
          <cell r="G166">
            <v>0.12465863854357748</v>
          </cell>
          <cell r="H166">
            <v>7.9253612077790803E-2</v>
          </cell>
          <cell r="I166">
            <v>2.0567162134346069E-2</v>
          </cell>
        </row>
        <row r="167">
          <cell r="A167" t="str">
            <v>T_C-MHY-GSL-S2</v>
          </cell>
          <cell r="B167" t="str">
            <v>VAR_fout</v>
          </cell>
          <cell r="C167" t="str">
            <v>TPCAR</v>
          </cell>
          <cell r="E167">
            <v>5.0291449429493679E-5</v>
          </cell>
          <cell r="F167">
            <v>4.6614103664655655E-4</v>
          </cell>
          <cell r="G167">
            <v>7.8936180529354119E-4</v>
          </cell>
          <cell r="H167">
            <v>5.8980204557573183E-4</v>
          </cell>
          <cell r="I167">
            <v>1.6533827366984987E-4</v>
          </cell>
        </row>
        <row r="168">
          <cell r="A168" t="str">
            <v>T_C-MHY-GSL-S2</v>
          </cell>
          <cell r="B168" t="str">
            <v>VAR_fin</v>
          </cell>
          <cell r="C168" t="str">
            <v>TGSL</v>
          </cell>
          <cell r="E168">
            <v>1.2050557679886534E-4</v>
          </cell>
          <cell r="F168">
            <v>1.0513744711973562E-3</v>
          </cell>
          <cell r="G168">
            <v>1.689141443679908E-3</v>
          </cell>
          <cell r="H168">
            <v>1.0738971826258924E-3</v>
          </cell>
          <cell r="I168">
            <v>2.7868783379872761E-4</v>
          </cell>
        </row>
        <row r="169">
          <cell r="A169" t="str">
            <v>T_C-MHY-GSL-S2</v>
          </cell>
          <cell r="B169" t="str">
            <v>VAR_ncap</v>
          </cell>
          <cell r="C169" t="str">
            <v>-</v>
          </cell>
          <cell r="E169">
            <v>4.0387051483310099E-6</v>
          </cell>
          <cell r="F169">
            <v>3.81124724303765E-5</v>
          </cell>
          <cell r="G169">
            <v>3.6328854501803702E-5</v>
          </cell>
          <cell r="H169">
            <v>2.0960596245256601E-5</v>
          </cell>
        </row>
        <row r="170">
          <cell r="A170" t="str">
            <v>T_C-MHY-GSL-S2</v>
          </cell>
          <cell r="B170" t="str">
            <v>VAR_cap</v>
          </cell>
          <cell r="C170" t="str">
            <v>-</v>
          </cell>
          <cell r="E170">
            <v>3.9849372571780697E-6</v>
          </cell>
          <cell r="F170">
            <v>4.1361920032141698E-5</v>
          </cell>
          <cell r="G170">
            <v>7.05213181204275E-5</v>
          </cell>
          <cell r="H170">
            <v>5.5601253401958899E-5</v>
          </cell>
          <cell r="I170">
            <v>1.5989700903182101E-5</v>
          </cell>
        </row>
        <row r="171">
          <cell r="A171" t="str">
            <v>T_C-MHY-DSL-S1</v>
          </cell>
          <cell r="B171" t="str">
            <v>VAR_fout</v>
          </cell>
          <cell r="C171" t="str">
            <v>CO2_T</v>
          </cell>
          <cell r="E171">
            <v>8.4012690876386405E-3</v>
          </cell>
          <cell r="F171">
            <v>6.3733892823051697E-2</v>
          </cell>
          <cell r="G171">
            <v>0.12644714139226937</v>
          </cell>
          <cell r="H171">
            <v>8.0597067323655375E-2</v>
          </cell>
          <cell r="I171">
            <v>2.0831585506590759E-2</v>
          </cell>
        </row>
        <row r="172">
          <cell r="A172" t="str">
            <v>T_C-MHY-DSL-S1</v>
          </cell>
          <cell r="B172" t="str">
            <v>VAR_fout</v>
          </cell>
          <cell r="C172" t="str">
            <v>TPCAR</v>
          </cell>
          <cell r="E172">
            <v>6.4417612975681772E-5</v>
          </cell>
          <cell r="F172">
            <v>5.1238127912791882E-4</v>
          </cell>
          <cell r="G172">
            <v>1.0691975158709081E-3</v>
          </cell>
          <cell r="H172">
            <v>7.6859191519073179E-4</v>
          </cell>
          <cell r="I172">
            <v>2.1414191913150991E-4</v>
          </cell>
        </row>
        <row r="173">
          <cell r="A173" t="str">
            <v>T_C-MHY-DSL-S1</v>
          </cell>
          <cell r="B173" t="str">
            <v>VAR_fin</v>
          </cell>
          <cell r="C173" t="str">
            <v>TDSL</v>
          </cell>
          <cell r="E173">
            <v>1.1461485794868548E-4</v>
          </cell>
          <cell r="F173">
            <v>8.6949376293385719E-4</v>
          </cell>
          <cell r="G173">
            <v>1.7250633204948049E-3</v>
          </cell>
          <cell r="H173">
            <v>1.0995507138288584E-3</v>
          </cell>
          <cell r="I173">
            <v>2.8419625520587744E-4</v>
          </cell>
        </row>
        <row r="174">
          <cell r="A174" t="str">
            <v>T_C-MHY-DSL-S1</v>
          </cell>
          <cell r="B174" t="str">
            <v>VAR_ncap</v>
          </cell>
          <cell r="C174" t="str">
            <v>-</v>
          </cell>
          <cell r="E174">
            <v>7.1738786501734701E-6</v>
          </cell>
          <cell r="F174">
            <v>6.8727568470323096E-5</v>
          </cell>
          <cell r="G174">
            <v>9.8638640538538605E-5</v>
          </cell>
          <cell r="H174">
            <v>4.97690753421593E-5</v>
          </cell>
        </row>
        <row r="175">
          <cell r="A175" t="str">
            <v>T_C-MHY-DSL-S1</v>
          </cell>
          <cell r="B175" t="str">
            <v>VAR_cap</v>
          </cell>
          <cell r="C175" t="str">
            <v>-</v>
          </cell>
          <cell r="E175">
            <v>7.0783717210364496E-6</v>
          </cell>
          <cell r="F175">
            <v>7.4485803029163499E-5</v>
          </cell>
          <cell r="G175">
            <v>1.58497826655932E-4</v>
          </cell>
          <cell r="H175">
            <v>1.12390561837406E-4</v>
          </cell>
          <cell r="I175">
            <v>3.1356338164640803E-5</v>
          </cell>
        </row>
        <row r="176">
          <cell r="A176" t="str">
            <v>T_C-MHY-GSL-S3</v>
          </cell>
          <cell r="B176" t="str">
            <v>VAR_fout</v>
          </cell>
          <cell r="C176" t="str">
            <v>CO2_T</v>
          </cell>
          <cell r="E176">
            <v>9.5821034902060995E-3</v>
          </cell>
          <cell r="F176">
            <v>8.104811866793199E-2</v>
          </cell>
          <cell r="G176">
            <v>0.12873783745221873</v>
          </cell>
          <cell r="H176">
            <v>8.5506619009988516E-2</v>
          </cell>
          <cell r="I176">
            <v>2.2512065264769482E-2</v>
          </cell>
        </row>
        <row r="177">
          <cell r="A177" t="str">
            <v>T_C-MHY-GSL-S3</v>
          </cell>
          <cell r="B177" t="str">
            <v>VAR_fout</v>
          </cell>
          <cell r="C177" t="str">
            <v>TPCAR</v>
          </cell>
          <cell r="E177">
            <v>5.0373547808651198E-5</v>
          </cell>
          <cell r="F177">
            <v>4.5271912752784167E-4</v>
          </cell>
          <cell r="G177">
            <v>7.5675843998921049E-4</v>
          </cell>
          <cell r="H177">
            <v>5.965192702424751E-4</v>
          </cell>
          <cell r="I177">
            <v>1.6823380118519092E-4</v>
          </cell>
        </row>
        <row r="178">
          <cell r="A178" t="str">
            <v>T_C-MHY-GSL-S3</v>
          </cell>
          <cell r="B178" t="str">
            <v>VAR_fin</v>
          </cell>
          <cell r="C178" t="str">
            <v>TGSL</v>
          </cell>
          <cell r="E178">
            <v>1.2983880068029942E-4</v>
          </cell>
          <cell r="F178">
            <v>1.0982129900803791E-3</v>
          </cell>
          <cell r="G178">
            <v>1.7444151416289803E-3</v>
          </cell>
          <cell r="H178">
            <v>1.1586262738480836E-3</v>
          </cell>
          <cell r="I178">
            <v>3.0504153475297387E-4</v>
          </cell>
        </row>
        <row r="179">
          <cell r="A179" t="str">
            <v>T_C-MHY-GSL-S3</v>
          </cell>
          <cell r="B179" t="str">
            <v>VAR_ncap</v>
          </cell>
          <cell r="C179" t="str">
            <v>-</v>
          </cell>
          <cell r="E179">
            <v>3.7572053745368101E-6</v>
          </cell>
          <cell r="F179">
            <v>3.05931956429551E-5</v>
          </cell>
          <cell r="G179">
            <v>2.7519775388384398E-5</v>
          </cell>
          <cell r="H179">
            <v>1.8099349578592999E-5</v>
          </cell>
        </row>
        <row r="180">
          <cell r="A180" t="str">
            <v>T_C-MHY-GSL-S3</v>
          </cell>
          <cell r="B180" t="str">
            <v>VAR_cap</v>
          </cell>
          <cell r="C180" t="str">
            <v>-</v>
          </cell>
          <cell r="E180">
            <v>3.7071851323557701E-6</v>
          </cell>
          <cell r="F180">
            <v>3.3680894552224602E-5</v>
          </cell>
          <cell r="G180">
            <v>5.54363185329451E-5</v>
          </cell>
          <cell r="H180">
            <v>4.8643115779504902E-5</v>
          </cell>
          <cell r="I180">
            <v>1.4481025219779199E-5</v>
          </cell>
        </row>
        <row r="181">
          <cell r="A181" t="str">
            <v>T_C-MHY-DSL-S2</v>
          </cell>
          <cell r="B181" t="str">
            <v>VAR_fout</v>
          </cell>
          <cell r="C181" t="str">
            <v>CO2_T</v>
          </cell>
          <cell r="E181">
            <v>8.7566028628024793E-3</v>
          </cell>
          <cell r="F181">
            <v>6.5214600797611183E-2</v>
          </cell>
          <cell r="G181">
            <v>0.11375006843556679</v>
          </cell>
          <cell r="H181">
            <v>7.6779711385202815E-2</v>
          </cell>
          <cell r="I181">
            <v>2.2221764311458628E-2</v>
          </cell>
        </row>
        <row r="182">
          <cell r="A182" t="str">
            <v>T_C-MHY-DSL-S2</v>
          </cell>
          <cell r="B182" t="str">
            <v>VAR_fout</v>
          </cell>
          <cell r="C182" t="str">
            <v>TPCAR</v>
          </cell>
          <cell r="E182">
            <v>5.4009180333524925E-5</v>
          </cell>
          <cell r="F182">
            <v>4.2265581718668906E-4</v>
          </cell>
          <cell r="G182">
            <v>7.7169938965138997E-4</v>
          </cell>
          <cell r="H182">
            <v>6.0426861722866914E-4</v>
          </cell>
          <cell r="I182">
            <v>1.8581687288459183E-4</v>
          </cell>
        </row>
        <row r="183">
          <cell r="A183" t="str">
            <v>T_C-MHY-DSL-S2</v>
          </cell>
          <cell r="B183" t="str">
            <v>VAR_fin</v>
          </cell>
          <cell r="C183" t="str">
            <v>TDSL</v>
          </cell>
          <cell r="E183">
            <v>1.1946252200276236E-4</v>
          </cell>
          <cell r="F183">
            <v>8.8969441742989329E-4</v>
          </cell>
          <cell r="G183">
            <v>1.5518426798849484E-3</v>
          </cell>
          <cell r="H183">
            <v>1.0474721880655246E-3</v>
          </cell>
          <cell r="I183">
            <v>3.031618596379075E-4</v>
          </cell>
        </row>
        <row r="184">
          <cell r="A184" t="str">
            <v>T_C-MHY-DSL-S2</v>
          </cell>
          <cell r="B184" t="str">
            <v>VAR_ncap</v>
          </cell>
          <cell r="C184" t="str">
            <v>-</v>
          </cell>
          <cell r="E184">
            <v>4.2948162762314502E-6</v>
          </cell>
          <cell r="F184">
            <v>3.2759344598151801E-5</v>
          </cell>
          <cell r="G184">
            <v>3.2551622491317499E-5</v>
          </cell>
          <cell r="H184">
            <v>2.5211543579254399E-5</v>
          </cell>
        </row>
        <row r="185">
          <cell r="A185" t="str">
            <v>T_C-MHY-DSL-S2</v>
          </cell>
          <cell r="B185" t="str">
            <v>VAR_cap</v>
          </cell>
          <cell r="C185" t="str">
            <v>-</v>
          </cell>
          <cell r="E185">
            <v>4.2376387389809899E-6</v>
          </cell>
          <cell r="F185">
            <v>3.63182963805719E-5</v>
          </cell>
          <cell r="G185">
            <v>6.2487705147815003E-5</v>
          </cell>
          <cell r="H185">
            <v>5.6386195048053899E-5</v>
          </cell>
          <cell r="I185">
            <v>1.77291109813374E-5</v>
          </cell>
        </row>
        <row r="186">
          <cell r="A186" t="str">
            <v>T_C-MHY-GSL-S4</v>
          </cell>
          <cell r="B186" t="str">
            <v>VAR_fout</v>
          </cell>
          <cell r="C186" t="str">
            <v>CO2_T</v>
          </cell>
          <cell r="E186">
            <v>1.19809937251715E-2</v>
          </cell>
          <cell r="F186">
            <v>0.12187158808201329</v>
          </cell>
          <cell r="G186">
            <v>0.21104928595786615</v>
          </cell>
          <cell r="H186">
            <v>0.19786997724402183</v>
          </cell>
          <cell r="I186">
            <v>6.8560475985128794E-2</v>
          </cell>
        </row>
        <row r="187">
          <cell r="A187" t="str">
            <v>T_C-MHY-GSL-S4</v>
          </cell>
          <cell r="B187" t="str">
            <v>VAR_fout</v>
          </cell>
          <cell r="C187" t="str">
            <v>TPCAR</v>
          </cell>
          <cell r="E187">
            <v>6.3853921605947807E-5</v>
          </cell>
          <cell r="F187">
            <v>6.8974581469236442E-4</v>
          </cell>
          <cell r="G187">
            <v>1.2604912944324438E-3</v>
          </cell>
          <cell r="H187">
            <v>1.4340196043379197E-3</v>
          </cell>
          <cell r="I187">
            <v>5.2355020756458836E-4</v>
          </cell>
        </row>
        <row r="188">
          <cell r="A188" t="str">
            <v>T_C-MHY-GSL-S4</v>
          </cell>
          <cell r="B188" t="str">
            <v>VAR_fin</v>
          </cell>
          <cell r="C188" t="str">
            <v>TGSL</v>
          </cell>
          <cell r="E188">
            <v>1.6234408841695741E-4</v>
          </cell>
          <cell r="F188">
            <v>1.6513765322766084E-3</v>
          </cell>
          <cell r="G188">
            <v>2.8597464221933062E-3</v>
          </cell>
          <cell r="H188">
            <v>2.6811650033065283E-3</v>
          </cell>
          <cell r="I188">
            <v>9.2900373963589146E-4</v>
          </cell>
        </row>
        <row r="189">
          <cell r="A189" t="str">
            <v>T_C-MHY-GSL-S4</v>
          </cell>
          <cell r="B189" t="str">
            <v>VAR_ncap</v>
          </cell>
          <cell r="C189" t="str">
            <v>-</v>
          </cell>
          <cell r="E189">
            <v>5.3354360380226703E-6</v>
          </cell>
          <cell r="F189">
            <v>5.5714851477468498E-5</v>
          </cell>
          <cell r="G189">
            <v>5.8225844669909401E-5</v>
          </cell>
          <cell r="H189">
            <v>9.2067810491085905E-5</v>
          </cell>
        </row>
        <row r="190">
          <cell r="A190" t="str">
            <v>T_C-MHY-GSL-S4</v>
          </cell>
          <cell r="B190" t="str">
            <v>VAR_cap</v>
          </cell>
          <cell r="C190" t="str">
            <v>-</v>
          </cell>
          <cell r="E190">
            <v>5.26440457283526E-6</v>
          </cell>
          <cell r="F190">
            <v>5.9936188242785797E-5</v>
          </cell>
          <cell r="G190">
            <v>1.07520166852563E-4</v>
          </cell>
          <cell r="H190">
            <v>1.47750427656353E-4</v>
          </cell>
          <cell r="I190">
            <v>5.6070467403842501E-5</v>
          </cell>
        </row>
        <row r="191">
          <cell r="A191" t="str">
            <v>T_C-MHY-DSL-S3</v>
          </cell>
          <cell r="B191" t="str">
            <v>VAR_fout</v>
          </cell>
          <cell r="C191" t="str">
            <v>CO2_T</v>
          </cell>
          <cell r="E191">
            <v>9.3653431741063595E-3</v>
          </cell>
          <cell r="F191">
            <v>6.5680068401441138E-2</v>
          </cell>
          <cell r="G191">
            <v>0.10602525324327663</v>
          </cell>
          <cell r="H191">
            <v>8.1325308400413437E-2</v>
          </cell>
          <cell r="I191">
            <v>2.3860473814614671E-2</v>
          </cell>
        </row>
        <row r="192">
          <cell r="A192" t="str">
            <v>T_C-MHY-DSL-S3</v>
          </cell>
          <cell r="B192" t="str">
            <v>VAR_fout</v>
          </cell>
          <cell r="C192" t="str">
            <v>TPCAR</v>
          </cell>
          <cell r="E192">
            <v>5.3698232508128832E-5</v>
          </cell>
          <cell r="F192">
            <v>3.9569983861841338E-4</v>
          </cell>
          <cell r="G192">
            <v>6.674948567189971E-4</v>
          </cell>
          <cell r="H192">
            <v>5.9888353696579738E-4</v>
          </cell>
          <cell r="I192">
            <v>1.8557900621172998E-4</v>
          </cell>
        </row>
        <row r="193">
          <cell r="A193" t="str">
            <v>T_C-MHY-DSL-S3</v>
          </cell>
          <cell r="B193" t="str">
            <v>VAR_fin</v>
          </cell>
          <cell r="C193" t="str">
            <v>TDSL</v>
          </cell>
          <cell r="E193">
            <v>1.2776730114742643E-4</v>
          </cell>
          <cell r="F193">
            <v>8.9604458937845948E-4</v>
          </cell>
          <cell r="G193">
            <v>1.4464563880392473E-3</v>
          </cell>
          <cell r="H193">
            <v>1.1094857899101433E-3</v>
          </cell>
          <cell r="I193">
            <v>3.2551806022666617E-4</v>
          </cell>
        </row>
        <row r="194">
          <cell r="A194" t="str">
            <v>T_C-MHY-DSL-S3</v>
          </cell>
          <cell r="B194" t="str">
            <v>VAR_ncap</v>
          </cell>
          <cell r="C194" t="str">
            <v>-</v>
          </cell>
          <cell r="E194">
            <v>3.9658560663210501E-6</v>
          </cell>
          <cell r="F194">
            <v>2.6029480798601701E-5</v>
          </cell>
          <cell r="G194">
            <v>2.40026091230161E-5</v>
          </cell>
          <cell r="H194">
            <v>2.0425514967886701E-5</v>
          </cell>
        </row>
        <row r="195">
          <cell r="A195" t="str">
            <v>T_C-MHY-DSL-S3</v>
          </cell>
          <cell r="B195" t="str">
            <v>VAR_cap</v>
          </cell>
          <cell r="C195" t="str">
            <v>-</v>
          </cell>
          <cell r="E195">
            <v>3.9130580259911399E-6</v>
          </cell>
          <cell r="F195">
            <v>2.9372026132800201E-5</v>
          </cell>
          <cell r="G195">
            <v>4.8298612051927001E-5</v>
          </cell>
          <cell r="H195">
            <v>4.7215391089836603E-5</v>
          </cell>
          <cell r="I195">
            <v>1.5091350978430199E-5</v>
          </cell>
        </row>
        <row r="196">
          <cell r="A196" t="str">
            <v>T_B_c-HYBDSL-S1</v>
          </cell>
          <cell r="B196" t="str">
            <v>VAR_fout</v>
          </cell>
          <cell r="C196" t="str">
            <v>CO2_T</v>
          </cell>
          <cell r="E196">
            <v>17.024228140794399</v>
          </cell>
          <cell r="F196">
            <v>16.988431610472489</v>
          </cell>
          <cell r="G196">
            <v>3.6679706105144185</v>
          </cell>
          <cell r="H196">
            <v>0.1985177865067681</v>
          </cell>
          <cell r="I196">
            <v>3.4236375761874452E-2</v>
          </cell>
        </row>
        <row r="197">
          <cell r="A197" t="str">
            <v>T_B_c-HYBDSL-S1</v>
          </cell>
          <cell r="B197" t="str">
            <v>VAR_fout</v>
          </cell>
          <cell r="C197" t="str">
            <v>TPBSc</v>
          </cell>
          <cell r="E197">
            <v>3.7744478847303455E-2</v>
          </cell>
          <cell r="F197">
            <v>3.7669167460440522E-2</v>
          </cell>
          <cell r="G197">
            <v>9.2089336759943394E-3</v>
          </cell>
          <cell r="H197">
            <v>5.1514043704117796E-4</v>
          </cell>
          <cell r="I197">
            <v>9.7974780406643097E-5</v>
          </cell>
        </row>
        <row r="198">
          <cell r="A198" t="str">
            <v>T_B_c-HYBDSL-S1</v>
          </cell>
          <cell r="B198" t="str">
            <v>VAR_fin</v>
          </cell>
          <cell r="C198" t="str">
            <v>TDSL</v>
          </cell>
          <cell r="E198">
            <v>0.23225413561793223</v>
          </cell>
          <cell r="F198">
            <v>0.23176577913332172</v>
          </cell>
          <cell r="G198">
            <v>5.0040526746444956E-2</v>
          </cell>
          <cell r="H198">
            <v>2.7082917668044761E-3</v>
          </cell>
          <cell r="I198">
            <v>4.6707197492325297E-4</v>
          </cell>
        </row>
        <row r="199">
          <cell r="A199" t="str">
            <v>T_B_c-HYBDSL-S1</v>
          </cell>
          <cell r="B199" t="str">
            <v>VAR_ncap</v>
          </cell>
          <cell r="C199" t="str">
            <v>-</v>
          </cell>
          <cell r="E199">
            <v>8.2027835835711701E-4</v>
          </cell>
          <cell r="F199">
            <v>1.9782343744764001E-6</v>
          </cell>
          <cell r="G199">
            <v>1.96845950989914E-4</v>
          </cell>
          <cell r="H199">
            <v>1.9728667610373599E-6</v>
          </cell>
          <cell r="I199">
            <v>1.05913917209772E-6</v>
          </cell>
        </row>
        <row r="200">
          <cell r="A200" t="str">
            <v>T_B_c-HYBDSL-S1</v>
          </cell>
          <cell r="B200" t="str">
            <v>VAR_cap</v>
          </cell>
          <cell r="C200" t="str">
            <v>-</v>
          </cell>
          <cell r="E200">
            <v>8.2027835835711701E-4</v>
          </cell>
          <cell r="F200">
            <v>8.1898436118559665E-4</v>
          </cell>
          <cell r="G200">
            <v>2.0058771644123501E-4</v>
          </cell>
          <cell r="H200">
            <v>1.1951966837973798E-5</v>
          </cell>
          <cell r="I200">
            <v>2.6336782513904232E-6</v>
          </cell>
        </row>
        <row r="201">
          <cell r="A201" t="str">
            <v>T_C-MHY-DSL-S4</v>
          </cell>
          <cell r="B201" t="str">
            <v>VAR_fout</v>
          </cell>
          <cell r="C201" t="str">
            <v>CO2_T</v>
          </cell>
          <cell r="E201">
            <v>8.9132554467706692E-3</v>
          </cell>
          <cell r="F201">
            <v>3.8790213197623193E-2</v>
          </cell>
          <cell r="G201">
            <v>5.9746298942037535E-2</v>
          </cell>
          <cell r="H201">
            <v>5.1932225421063558E-2</v>
          </cell>
          <cell r="I201">
            <v>1.6583862233265842E-2</v>
          </cell>
        </row>
        <row r="202">
          <cell r="A202" t="str">
            <v>T_C-MHY-DSL-S4</v>
          </cell>
          <cell r="B202" t="str">
            <v>VAR_fout</v>
          </cell>
          <cell r="C202" t="str">
            <v>TPCAR</v>
          </cell>
          <cell r="E202">
            <v>4.8571045375372099E-5</v>
          </cell>
          <cell r="F202">
            <v>2.2098591964354189E-4</v>
          </cell>
          <cell r="G202">
            <v>3.5530821038349619E-4</v>
          </cell>
          <cell r="H202">
            <v>3.6390883400085164E-4</v>
          </cell>
          <cell r="I202">
            <v>1.2191399538556347E-4</v>
          </cell>
        </row>
        <row r="203">
          <cell r="A203" t="str">
            <v>T_C-MHY-DSL-S4</v>
          </cell>
          <cell r="B203" t="str">
            <v>VAR_fin</v>
          </cell>
          <cell r="C203" t="str">
            <v>TDSL</v>
          </cell>
          <cell r="E203">
            <v>1.2159966503097782E-4</v>
          </cell>
          <cell r="F203">
            <v>5.2919799723906121E-4</v>
          </cell>
          <cell r="G203">
            <v>8.1509275500733422E-4</v>
          </cell>
          <cell r="H203">
            <v>7.0848875062842591E-4</v>
          </cell>
          <cell r="I203">
            <v>2.2624641518780153E-4</v>
          </cell>
        </row>
        <row r="204">
          <cell r="A204" t="str">
            <v>T_C-MHY-DSL-S4</v>
          </cell>
          <cell r="B204" t="str">
            <v>VAR_ncap</v>
          </cell>
          <cell r="C204" t="str">
            <v>-</v>
          </cell>
          <cell r="E204">
            <v>4.0695296478076597E-6</v>
          </cell>
          <cell r="F204">
            <v>1.5965551809452699E-5</v>
          </cell>
          <cell r="G204">
            <v>1.44680229323932E-5</v>
          </cell>
          <cell r="H204">
            <v>1.6169375592051002E-5</v>
          </cell>
        </row>
        <row r="205">
          <cell r="A205" t="str">
            <v>T_C-MHY-DSL-S4</v>
          </cell>
          <cell r="B205" t="str">
            <v>VAR_cap</v>
          </cell>
          <cell r="C205" t="str">
            <v>-</v>
          </cell>
          <cell r="E205">
            <v>4.01535138544121E-6</v>
          </cell>
          <cell r="F205">
            <v>1.9538517971447399E-5</v>
          </cell>
          <cell r="G205">
            <v>3.0606035435272898E-5</v>
          </cell>
          <cell r="H205">
            <v>3.4052315971571199E-5</v>
          </cell>
          <cell r="I205">
            <v>1.15947927015315E-5</v>
          </cell>
        </row>
        <row r="206">
          <cell r="A206" t="str">
            <v>T_B_c-HYBDSL-S2</v>
          </cell>
          <cell r="B206" t="str">
            <v>VAR_fout</v>
          </cell>
          <cell r="C206" t="str">
            <v>CO2_T</v>
          </cell>
          <cell r="E206">
            <v>3.46543054033829E-2</v>
          </cell>
          <cell r="F206">
            <v>5.7680459419175101E-2</v>
          </cell>
          <cell r="G206">
            <v>0.80194350869339059</v>
          </cell>
          <cell r="H206">
            <v>0.25408543626331004</v>
          </cell>
          <cell r="I206">
            <v>3.7875274977226994E-2</v>
          </cell>
        </row>
        <row r="207">
          <cell r="A207" t="str">
            <v>T_B_c-HYBDSL-S2</v>
          </cell>
          <cell r="B207" t="str">
            <v>VAR_fout</v>
          </cell>
          <cell r="C207" t="str">
            <v>TPBSc</v>
          </cell>
          <cell r="E207">
            <v>5.5075257556131191E-5</v>
          </cell>
          <cell r="F207">
            <v>9.364593235119026E-5</v>
          </cell>
          <cell r="G207">
            <v>1.4357010129080992E-3</v>
          </cell>
          <cell r="H207">
            <v>4.7274859655333727E-4</v>
          </cell>
          <cell r="I207">
            <v>7.6029350942657923E-5</v>
          </cell>
        </row>
        <row r="208">
          <cell r="A208" t="str">
            <v>T_B_c-HYBDSL-S2</v>
          </cell>
          <cell r="B208" t="str">
            <v>VAR_fin</v>
          </cell>
          <cell r="C208" t="str">
            <v>TDSL</v>
          </cell>
          <cell r="E208">
            <v>4.7277360714028521E-4</v>
          </cell>
          <cell r="F208">
            <v>7.8690940544577225E-4</v>
          </cell>
          <cell r="G208">
            <v>1.0940566285039439E-2</v>
          </cell>
          <cell r="H208">
            <v>3.4663770295130926E-3</v>
          </cell>
          <cell r="I208">
            <v>5.1671589327731242E-4</v>
          </cell>
        </row>
        <row r="209">
          <cell r="A209" t="str">
            <v>T_B_c-HYBDSL-S2</v>
          </cell>
          <cell r="B209" t="str">
            <v>VAR_ncap</v>
          </cell>
          <cell r="C209" t="str">
            <v>-</v>
          </cell>
          <cell r="E209">
            <v>1.2185869002601799E-6</v>
          </cell>
          <cell r="F209">
            <v>9.5804453644439092E-7</v>
          </cell>
          <cell r="G209">
            <v>2.9261637415414501E-5</v>
          </cell>
          <cell r="H209">
            <v>1.1345426596674501E-6</v>
          </cell>
          <cell r="I209">
            <v>4.7482628661420201E-7</v>
          </cell>
        </row>
        <row r="210">
          <cell r="A210" t="str">
            <v>T_B_c-HYBDSL-S2</v>
          </cell>
          <cell r="B210" t="str">
            <v>VAR_cap</v>
          </cell>
          <cell r="C210" t="str">
            <v>-</v>
          </cell>
          <cell r="E210">
            <v>1.2185869002601799E-6</v>
          </cell>
          <cell r="F210">
            <v>2.1766314367045702E-6</v>
          </cell>
          <cell r="G210">
            <v>3.1266571210740581E-5</v>
          </cell>
          <cell r="H210">
            <v>1.0430259006418521E-5</v>
          </cell>
          <cell r="I210">
            <v>1.7635722137251939E-6</v>
          </cell>
        </row>
        <row r="211">
          <cell r="A211" t="str">
            <v>T_C-BATELCEXT</v>
          </cell>
          <cell r="B211" t="str">
            <v>VAR_fout</v>
          </cell>
          <cell r="C211" t="str">
            <v>TPCAR</v>
          </cell>
          <cell r="D211">
            <v>0.41619538795194</v>
          </cell>
          <cell r="E211">
            <v>0.360703978756786</v>
          </cell>
          <cell r="F211">
            <v>0.27746419434122921</v>
          </cell>
          <cell r="G211">
            <v>0.13873267666664388</v>
          </cell>
        </row>
        <row r="212">
          <cell r="A212" t="str">
            <v>T_C-BATELCEXT</v>
          </cell>
          <cell r="B212" t="str">
            <v>VAR_fin</v>
          </cell>
          <cell r="C212" t="str">
            <v>T-ELC-car</v>
          </cell>
          <cell r="D212">
            <v>0.46789182227171028</v>
          </cell>
          <cell r="E212">
            <v>0.37693267578047396</v>
          </cell>
          <cell r="F212">
            <v>0.2622298384249459</v>
          </cell>
          <cell r="G212">
            <v>0.11309616554798688</v>
          </cell>
        </row>
        <row r="213">
          <cell r="A213" t="str">
            <v>T_C-BATELCEXT</v>
          </cell>
          <cell r="B213" t="str">
            <v>VAR_cap</v>
          </cell>
          <cell r="C213" t="str">
            <v>-</v>
          </cell>
          <cell r="D213">
            <v>4.2040000000000001E-2</v>
          </cell>
          <cell r="E213">
            <v>3.6434666666666699E-2</v>
          </cell>
          <cell r="F213">
            <v>2.80266666666667E-2</v>
          </cell>
          <cell r="G213">
            <v>1.40133333333333E-2</v>
          </cell>
        </row>
        <row r="214">
          <cell r="A214" t="str">
            <v>D-TDSL</v>
          </cell>
          <cell r="B214" t="str">
            <v>VAR_fout</v>
          </cell>
          <cell r="C214" t="str">
            <v>CO2</v>
          </cell>
          <cell r="D214">
            <v>8676.5964347158206</v>
          </cell>
          <cell r="E214">
            <v>8089.3815663824798</v>
          </cell>
          <cell r="F214">
            <v>6533.3562312914601</v>
          </cell>
          <cell r="G214">
            <v>4522.0261488658098</v>
          </cell>
          <cell r="H214">
            <v>2903.5470228149402</v>
          </cell>
          <cell r="I214">
            <v>754.64981426398504</v>
          </cell>
        </row>
        <row r="215">
          <cell r="A215" t="str">
            <v>D-TDSL</v>
          </cell>
          <cell r="B215" t="str">
            <v>VAR_fout</v>
          </cell>
          <cell r="C215" t="str">
            <v>TDSL</v>
          </cell>
          <cell r="D215">
            <v>116.63143608203234</v>
          </cell>
          <cell r="E215">
            <v>108.73805140086715</v>
          </cell>
          <cell r="F215">
            <v>87.82184643764343</v>
          </cell>
          <cell r="G215">
            <v>60.785402169047131</v>
          </cell>
          <cell r="H215">
            <v>39.029688836012667</v>
          </cell>
          <cell r="I215">
            <v>10.144057320044102</v>
          </cell>
        </row>
        <row r="216">
          <cell r="A216" t="str">
            <v>D-TDSL</v>
          </cell>
          <cell r="B216" t="str">
            <v>VAR_fin</v>
          </cell>
          <cell r="C216" t="str">
            <v>DSL</v>
          </cell>
          <cell r="D216">
            <v>118.37102912299885</v>
          </cell>
          <cell r="E216">
            <v>110.35991222895618</v>
          </cell>
          <cell r="F216">
            <v>89.131735761138586</v>
          </cell>
          <cell r="G216">
            <v>61.69203477306705</v>
          </cell>
          <cell r="H216">
            <v>39.61182841493774</v>
          </cell>
          <cell r="I216">
            <v>10.295358994051647</v>
          </cell>
        </row>
        <row r="217">
          <cell r="A217" t="str">
            <v>T_B_c-HYBDSL-S3</v>
          </cell>
          <cell r="B217" t="str">
            <v>VAR_fout</v>
          </cell>
          <cell r="C217" t="str">
            <v>CO2_T</v>
          </cell>
          <cell r="E217">
            <v>2.7630273563636901E-2</v>
          </cell>
          <cell r="F217">
            <v>4.1451552785411301E-2</v>
          </cell>
          <cell r="G217">
            <v>4.9642165993282878</v>
          </cell>
          <cell r="H217">
            <v>0.2114353976837243</v>
          </cell>
          <cell r="I217">
            <v>2.6097140407390002E-2</v>
          </cell>
        </row>
        <row r="218">
          <cell r="A218" t="str">
            <v>T_B_c-HYBDSL-S3</v>
          </cell>
          <cell r="B218" t="str">
            <v>VAR_fout</v>
          </cell>
          <cell r="C218" t="str">
            <v>TPBSc</v>
          </cell>
          <cell r="E218">
            <v>2.9490823119577134E-5</v>
          </cell>
          <cell r="F218">
            <v>4.5077336029552351E-5</v>
          </cell>
          <cell r="G218">
            <v>6.0109902455586237E-3</v>
          </cell>
          <cell r="H218">
            <v>2.7351826875600545E-4</v>
          </cell>
          <cell r="I218">
            <v>3.6589395459192118E-5</v>
          </cell>
        </row>
        <row r="219">
          <cell r="A219" t="str">
            <v>T_B_c-HYBDSL-S3</v>
          </cell>
          <cell r="B219" t="str">
            <v>VAR_fin</v>
          </cell>
          <cell r="C219" t="str">
            <v>TDSL</v>
          </cell>
          <cell r="E219">
            <v>3.7694779759395522E-4</v>
          </cell>
          <cell r="F219">
            <v>5.6550549502607536E-4</v>
          </cell>
          <cell r="G219">
            <v>6.7724646648407702E-2</v>
          </cell>
          <cell r="H219">
            <v>2.8845211143755066E-3</v>
          </cell>
          <cell r="I219">
            <v>3.5603192915948138E-4</v>
          </cell>
        </row>
        <row r="220">
          <cell r="A220" t="str">
            <v>T_B_c-HYBDSL-S3</v>
          </cell>
          <cell r="B220" t="str">
            <v>VAR_ncap</v>
          </cell>
          <cell r="C220" t="str">
            <v>-</v>
          </cell>
          <cell r="E220">
            <v>6.4192285918596605E-7</v>
          </cell>
          <cell r="F220">
            <v>3.9927619619271501E-7</v>
          </cell>
          <cell r="G220">
            <v>1.2982542437957101E-4</v>
          </cell>
          <cell r="H220">
            <v>1.32242982556269E-6</v>
          </cell>
          <cell r="I220">
            <v>3.4258825859018199E-7</v>
          </cell>
        </row>
        <row r="221">
          <cell r="A221" t="str">
            <v>T_B_c-HYBDSL-S3</v>
          </cell>
          <cell r="B221" t="str">
            <v>VAR_cap</v>
          </cell>
          <cell r="C221" t="str">
            <v>-</v>
          </cell>
          <cell r="E221">
            <v>6.4192285918596605E-7</v>
          </cell>
          <cell r="F221">
            <v>1.04119905537868E-6</v>
          </cell>
          <cell r="G221">
            <v>1.3060503585458799E-4</v>
          </cell>
          <cell r="H221">
            <v>5.9754308000100097E-6</v>
          </cell>
          <cell r="I221">
            <v>7.9554857117382001E-7</v>
          </cell>
        </row>
        <row r="222">
          <cell r="A222" t="str">
            <v>T-Bat-Car-STG_S1</v>
          </cell>
          <cell r="B222" t="str">
            <v>VAR_fout</v>
          </cell>
          <cell r="C222" t="str">
            <v>T-ELC-car-BatSTGAUXout_S1</v>
          </cell>
          <cell r="D222">
            <v>7.5990578872108311E-3</v>
          </cell>
          <cell r="E222">
            <v>0.18121632227782519</v>
          </cell>
          <cell r="F222">
            <v>0.43808856023760845</v>
          </cell>
          <cell r="G222">
            <v>0.88146969806383579</v>
          </cell>
          <cell r="H222">
            <v>1.6495115168908057</v>
          </cell>
          <cell r="I222">
            <v>5.7921440931771651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T-ELC-car-BatSTGOut_S1</v>
          </cell>
          <cell r="D223">
            <v>7.5990578872108293E-3</v>
          </cell>
          <cell r="E223">
            <v>0.18121632227782514</v>
          </cell>
          <cell r="F223">
            <v>0.43808856023760845</v>
          </cell>
          <cell r="G223">
            <v>0.88146969806383579</v>
          </cell>
          <cell r="H223">
            <v>1.6495115168908057</v>
          </cell>
          <cell r="I223">
            <v>5.7921440931771651</v>
          </cell>
        </row>
        <row r="224">
          <cell r="A224" t="str">
            <v>T-Bat-Car-STG_S1</v>
          </cell>
          <cell r="B224" t="str">
            <v>VAR_fin</v>
          </cell>
          <cell r="C224" t="str">
            <v>T-ELC-car-BatSTGAUXin_S1</v>
          </cell>
          <cell r="D224">
            <v>7.5982055195076333E-3</v>
          </cell>
          <cell r="E224">
            <v>0.18123447173396892</v>
          </cell>
          <cell r="F224">
            <v>0.43813241249246659</v>
          </cell>
          <cell r="G224">
            <v>0.88155785384934238</v>
          </cell>
          <cell r="H224">
            <v>1.6496764845395637</v>
          </cell>
          <cell r="I224">
            <v>5.7927233655163448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T-ELC-car-BatSTGin_S1</v>
          </cell>
          <cell r="D225">
            <v>7.5982055195076333E-3</v>
          </cell>
          <cell r="E225">
            <v>0.18123447173396892</v>
          </cell>
          <cell r="F225">
            <v>0.43813241249246659</v>
          </cell>
          <cell r="G225">
            <v>0.88155785384934238</v>
          </cell>
          <cell r="H225">
            <v>1.6496764845395637</v>
          </cell>
          <cell r="I225">
            <v>5.7927233655163448</v>
          </cell>
        </row>
        <row r="226">
          <cell r="A226" t="str">
            <v>T-Bat-Car-STG_S1</v>
          </cell>
          <cell r="B226" t="str">
            <v>VAR_ncap</v>
          </cell>
          <cell r="C226" t="str">
            <v>-</v>
          </cell>
          <cell r="D226">
            <v>3.9506470030543197E-3</v>
          </cell>
          <cell r="E226">
            <v>2.6543337380298602</v>
          </cell>
          <cell r="F226">
            <v>6.9506971408466098</v>
          </cell>
          <cell r="G226">
            <v>11.114530082649001</v>
          </cell>
          <cell r="H226">
            <v>11.063659241709001</v>
          </cell>
          <cell r="I226">
            <v>19.618068246135302</v>
          </cell>
        </row>
        <row r="227">
          <cell r="A227" t="str">
            <v>T-Bat-Car-STG_S1</v>
          </cell>
          <cell r="B227" t="str">
            <v>VAR_cap</v>
          </cell>
          <cell r="C227" t="str">
            <v>-</v>
          </cell>
          <cell r="D227">
            <v>3.9506470030543197E-3</v>
          </cell>
          <cell r="E227">
            <v>2.6228318026186637</v>
          </cell>
          <cell r="F227">
            <v>9.3293626692619647</v>
          </cell>
          <cell r="G227">
            <v>18.544810841025104</v>
          </cell>
          <cell r="H227">
            <v>26.044155337462755</v>
          </cell>
          <cell r="I227">
            <v>25.433899307792643</v>
          </cell>
        </row>
        <row r="228">
          <cell r="A228" t="str">
            <v>T_B_c-HYBDSL-S4</v>
          </cell>
          <cell r="B228" t="str">
            <v>VAR_fout</v>
          </cell>
          <cell r="C228" t="str">
            <v>CO2_T</v>
          </cell>
          <cell r="F228">
            <v>3.2176901547444433E-4</v>
          </cell>
          <cell r="G228">
            <v>1.8828008192425699E-4</v>
          </cell>
          <cell r="H228">
            <v>1.4341714752251189E-3</v>
          </cell>
        </row>
        <row r="229">
          <cell r="A229" t="str">
            <v>T_B_c-HYBDSL-S4</v>
          </cell>
          <cell r="B229" t="str">
            <v>VAR_fout</v>
          </cell>
          <cell r="C229" t="str">
            <v>TPBSc</v>
          </cell>
          <cell r="F229">
            <v>2.4118371305394881E-7</v>
          </cell>
          <cell r="G229">
            <v>1.424017685799464E-7</v>
          </cell>
          <cell r="H229">
            <v>1.2628648883057413E-6</v>
          </cell>
        </row>
        <row r="230">
          <cell r="A230" t="str">
            <v>T_B_c-HYBDSL-S4</v>
          </cell>
          <cell r="B230" t="str">
            <v>VAR_fin</v>
          </cell>
          <cell r="C230" t="str">
            <v>TDSL</v>
          </cell>
          <cell r="F230">
            <v>4.3897546449446756E-6</v>
          </cell>
          <cell r="G230">
            <v>2.5686232186119669E-6</v>
          </cell>
          <cell r="H230">
            <v>1.9565777288200804E-5</v>
          </cell>
        </row>
        <row r="231">
          <cell r="A231" t="str">
            <v>T_B_c-HYBDSL-S4</v>
          </cell>
          <cell r="B231" t="str">
            <v>VAR_ncap</v>
          </cell>
          <cell r="C231" t="str">
            <v>-</v>
          </cell>
          <cell r="F231">
            <v>1.6733234347911901E-8</v>
          </cell>
          <cell r="H231">
            <v>2.13413769100968E-8</v>
          </cell>
        </row>
        <row r="232">
          <cell r="A232" t="str">
            <v>T_B_c-HYBDSL-S4</v>
          </cell>
          <cell r="B232" t="str">
            <v>VAR_cap</v>
          </cell>
          <cell r="C232" t="str">
            <v>-</v>
          </cell>
          <cell r="F232">
            <v>1.6733234347911901E-8</v>
          </cell>
          <cell r="G232">
            <v>1.2243653288552499E-8</v>
          </cell>
          <cell r="H232">
            <v>4.6025343905215399E-8</v>
          </cell>
          <cell r="I232">
            <v>3.7451691312176697E-9</v>
          </cell>
        </row>
        <row r="233">
          <cell r="A233" t="str">
            <v>TFHGV-ICEDSLExt</v>
          </cell>
          <cell r="B233" t="str">
            <v>VAR_fout</v>
          </cell>
          <cell r="C233" t="str">
            <v>CO2_T</v>
          </cell>
          <cell r="D233">
            <v>1410.2151257974299</v>
          </cell>
          <cell r="E233">
            <v>1167.2357913539199</v>
          </cell>
          <cell r="F233">
            <v>838.81698952788497</v>
          </cell>
          <cell r="G233">
            <v>356.92708985165302</v>
          </cell>
        </row>
        <row r="234">
          <cell r="A234" t="str">
            <v>TFHGV-ICEDSLExt</v>
          </cell>
          <cell r="B234" t="str">
            <v>VAR_fout</v>
          </cell>
          <cell r="C234" t="str">
            <v>TFHGV</v>
          </cell>
          <cell r="D234">
            <v>1.5767025045827698</v>
          </cell>
          <cell r="E234">
            <v>1.33756321103275</v>
          </cell>
          <cell r="F234">
            <v>0.99628151982231106</v>
          </cell>
          <cell r="G234">
            <v>0.4239302112172329</v>
          </cell>
        </row>
        <row r="235">
          <cell r="A235" t="str">
            <v>TFHGV-ICEDSLExt</v>
          </cell>
          <cell r="B235" t="str">
            <v>VAR_fin</v>
          </cell>
          <cell r="C235" t="str">
            <v>TDSL</v>
          </cell>
          <cell r="D235">
            <v>19.238951238709848</v>
          </cell>
          <cell r="E235">
            <v>15.924089922972955</v>
          </cell>
          <cell r="F235">
            <v>11.443615136806072</v>
          </cell>
          <cell r="G235">
            <v>4.8694009529557052</v>
          </cell>
        </row>
        <row r="236">
          <cell r="A236" t="str">
            <v>TFHGV-ICEDSLExt</v>
          </cell>
          <cell r="B236" t="str">
            <v>VAR_cap</v>
          </cell>
          <cell r="C236" t="str">
            <v>-</v>
          </cell>
          <cell r="D236">
            <v>2.9662000000000001E-2</v>
          </cell>
          <cell r="E236">
            <v>2.5707066666666702E-2</v>
          </cell>
          <cell r="F236">
            <v>1.9774666666666701E-2</v>
          </cell>
          <cell r="G236">
            <v>9.8873333333333296E-3</v>
          </cell>
        </row>
        <row r="237">
          <cell r="A237" t="str">
            <v>TPSHPGSLEXT</v>
          </cell>
          <cell r="B237" t="str">
            <v>VAR_fout</v>
          </cell>
          <cell r="C237" t="str">
            <v>TPSHP</v>
          </cell>
          <cell r="D237">
            <v>1.5951113482171899</v>
          </cell>
          <cell r="E237">
            <v>3.8056454268982402E-6</v>
          </cell>
          <cell r="F237">
            <v>3.70452948716347E-5</v>
          </cell>
          <cell r="G237">
            <v>3.3672545487764698E-5</v>
          </cell>
          <cell r="H237">
            <v>4.7844235907160998E-5</v>
          </cell>
        </row>
        <row r="238">
          <cell r="A238" t="str">
            <v>TPSHPGSLEXT</v>
          </cell>
          <cell r="B238" t="str">
            <v>VAR_fout</v>
          </cell>
          <cell r="C238" t="str">
            <v>CO2_T</v>
          </cell>
          <cell r="D238">
            <v>129.873812963153</v>
          </cell>
          <cell r="E238">
            <v>3.0985528560715901E-4</v>
          </cell>
          <cell r="F238">
            <v>3.0162243549335201E-3</v>
          </cell>
          <cell r="G238">
            <v>2.7416154236248099E-3</v>
          </cell>
          <cell r="H238">
            <v>3.8954730981736801E-3</v>
          </cell>
        </row>
        <row r="239">
          <cell r="A239" t="str">
            <v>TPSHPGSLEXT</v>
          </cell>
          <cell r="B239" t="str">
            <v>VAR_fin</v>
          </cell>
          <cell r="C239" t="str">
            <v>TGSL</v>
          </cell>
          <cell r="D239">
            <v>1.759807763728358</v>
          </cell>
          <cell r="E239">
            <v>4.1985811057881009E-6</v>
          </cell>
          <cell r="F239">
            <v>4.0870248711836228E-5</v>
          </cell>
          <cell r="G239">
            <v>3.7149260482721045E-5</v>
          </cell>
          <cell r="H239">
            <v>5.2784188322136207E-5</v>
          </cell>
        </row>
        <row r="240">
          <cell r="A240" t="str">
            <v>TPSHPGSLEXT</v>
          </cell>
          <cell r="B240" t="str">
            <v>VAR_ncap</v>
          </cell>
          <cell r="C240" t="str">
            <v>-</v>
          </cell>
          <cell r="D240">
            <v>5.2597859234053401E-7</v>
          </cell>
          <cell r="E240">
            <v>3.79327033555905E-6</v>
          </cell>
          <cell r="F240">
            <v>4.9400173571497803E-6</v>
          </cell>
          <cell r="G240">
            <v>4.7696454380321202E-6</v>
          </cell>
          <cell r="H240">
            <v>9.4702354921220498E-6</v>
          </cell>
          <cell r="I240">
            <v>9.1422681085135199E-7</v>
          </cell>
        </row>
        <row r="241">
          <cell r="A241" t="str">
            <v>TPSHPGSLEXT</v>
          </cell>
          <cell r="B241" t="str">
            <v>VAR_cap</v>
          </cell>
          <cell r="C241" t="str">
            <v>-</v>
          </cell>
          <cell r="D241">
            <v>1.5951118741957822</v>
          </cell>
          <cell r="E241">
            <v>1.5951156674661178</v>
          </cell>
          <cell r="F241">
            <v>4.1873120314894763E-5</v>
          </cell>
          <cell r="G241">
            <v>3.6717402832842083E-5</v>
          </cell>
          <cell r="H241">
            <v>4.8762284373338183E-5</v>
          </cell>
          <cell r="I241">
            <v>4.255966089971699E-6</v>
          </cell>
        </row>
        <row r="242">
          <cell r="A242" t="str">
            <v>T-Bat-Car-STG_S2</v>
          </cell>
          <cell r="B242" t="str">
            <v>VAR_fout</v>
          </cell>
          <cell r="C242" t="str">
            <v>T-ELC-car-BatSTGAUXout_S2</v>
          </cell>
          <cell r="D242">
            <v>6.614186700922095E-2</v>
          </cell>
          <cell r="E242">
            <v>0.10267352326721145</v>
          </cell>
          <cell r="F242">
            <v>0.13237012872569176</v>
          </cell>
          <cell r="G242">
            <v>5.0584189085615048</v>
          </cell>
          <cell r="H242">
            <v>11.742958095302139</v>
          </cell>
          <cell r="I242">
            <v>13.100249764902427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T-ELC-car-BatSTGOut_S2</v>
          </cell>
          <cell r="D243">
            <v>6.614186700922095E-2</v>
          </cell>
          <cell r="E243">
            <v>0.10267352326721145</v>
          </cell>
          <cell r="F243">
            <v>0.1323701287256917</v>
          </cell>
          <cell r="G243">
            <v>5.0584189085615048</v>
          </cell>
          <cell r="H243">
            <v>11.742958095302139</v>
          </cell>
          <cell r="I243">
            <v>13.100249764902427</v>
          </cell>
        </row>
        <row r="244">
          <cell r="A244" t="str">
            <v>T-Bat-Car-STG_S2</v>
          </cell>
          <cell r="B244" t="str">
            <v>VAR_fin</v>
          </cell>
          <cell r="C244" t="str">
            <v>T-ELC-car-BatSTGAUXin_S2</v>
          </cell>
          <cell r="D244">
            <v>6.6146263789154128E-2</v>
          </cell>
          <cell r="E244">
            <v>0.10268381765805697</v>
          </cell>
          <cell r="F244">
            <v>0.132383406079919</v>
          </cell>
          <cell r="G244">
            <v>5.0589248010357357</v>
          </cell>
          <cell r="H244">
            <v>11.744132508558373</v>
          </cell>
          <cell r="I244">
            <v>13.101559920903506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T-ELC-car-BatSTGin_S2</v>
          </cell>
          <cell r="D245">
            <v>6.6146263789154128E-2</v>
          </cell>
          <cell r="E245">
            <v>0.10268381765805697</v>
          </cell>
          <cell r="F245">
            <v>0.132383406079919</v>
          </cell>
          <cell r="G245">
            <v>5.0589248010357357</v>
          </cell>
          <cell r="H245">
            <v>11.744132508558373</v>
          </cell>
          <cell r="I245">
            <v>13.101559920903506</v>
          </cell>
        </row>
        <row r="246">
          <cell r="A246" t="str">
            <v>T-Bat-Car-STG_S2</v>
          </cell>
          <cell r="B246" t="str">
            <v>VAR_ncap</v>
          </cell>
          <cell r="C246" t="str">
            <v>-</v>
          </cell>
          <cell r="D246">
            <v>1.0062883899378599E-2</v>
          </cell>
          <cell r="E246">
            <v>2.05349121440755E-2</v>
          </cell>
          <cell r="F246">
            <v>0.53196825746761001</v>
          </cell>
          <cell r="G246">
            <v>78.770588645857003</v>
          </cell>
          <cell r="H246">
            <v>75.808027829673307</v>
          </cell>
          <cell r="I246">
            <v>175.99859054709401</v>
          </cell>
        </row>
        <row r="247">
          <cell r="A247" t="str">
            <v>T-Bat-Car-STG_S2</v>
          </cell>
          <cell r="B247" t="str">
            <v>VAR_cap</v>
          </cell>
          <cell r="C247" t="str">
            <v>-</v>
          </cell>
          <cell r="D247">
            <v>1.0062883899378599E-2</v>
          </cell>
          <cell r="E247">
            <v>3.0033362412314194E-2</v>
          </cell>
          <cell r="F247">
            <v>0.55306910290568201</v>
          </cell>
          <cell r="G247">
            <v>75.168988638414149</v>
          </cell>
          <cell r="H247">
            <v>248.65419720465246</v>
          </cell>
          <cell r="I247">
            <v>231.12907445992488</v>
          </cell>
        </row>
        <row r="248">
          <cell r="A248" t="str">
            <v>T_TW-ICEGSL-S1</v>
          </cell>
          <cell r="B248" t="str">
            <v>VAR_fout</v>
          </cell>
          <cell r="C248" t="str">
            <v>CO2_T</v>
          </cell>
          <cell r="D248">
            <v>3.2641093518888686</v>
          </cell>
          <cell r="E248">
            <v>4.1344806461837527</v>
          </cell>
          <cell r="F248">
            <v>17.133896108722354</v>
          </cell>
          <cell r="G248">
            <v>36.311551664566103</v>
          </cell>
          <cell r="H248">
            <v>69.839170477013084</v>
          </cell>
          <cell r="I248">
            <v>35.939047092818768</v>
          </cell>
        </row>
        <row r="249">
          <cell r="A249" t="str">
            <v>T_TW-ICEGSL-S1</v>
          </cell>
          <cell r="B249" t="str">
            <v>VAR_fout</v>
          </cell>
          <cell r="C249" t="str">
            <v>TPTWL</v>
          </cell>
          <cell r="D249">
            <v>8.4384021817518556E-2</v>
          </cell>
          <cell r="E249">
            <v>0.10704148851577229</v>
          </cell>
          <cell r="F249">
            <v>0.45098198862615119</v>
          </cell>
          <cell r="G249">
            <v>0.97471869517174747</v>
          </cell>
          <cell r="H249">
            <v>1.9509058167108397</v>
          </cell>
          <cell r="I249">
            <v>1.0405481732459034</v>
          </cell>
        </row>
        <row r="250">
          <cell r="A250" t="str">
            <v>T_TW-ICEGSL-S1</v>
          </cell>
          <cell r="B250" t="str">
            <v>VAR_fin</v>
          </cell>
          <cell r="C250" t="str">
            <v>TGSL</v>
          </cell>
          <cell r="D250">
            <v>4.4229124009334278E-2</v>
          </cell>
          <cell r="E250">
            <v>5.602277298351966E-2</v>
          </cell>
          <cell r="F250">
            <v>0.23216661393932758</v>
          </cell>
          <cell r="G250">
            <v>0.49202644531932443</v>
          </cell>
          <cell r="H250">
            <v>0.94633022326576066</v>
          </cell>
          <cell r="I250">
            <v>0.48697895789727286</v>
          </cell>
        </row>
        <row r="251">
          <cell r="A251" t="str">
            <v>T_TW-ICEGSL-S1</v>
          </cell>
          <cell r="B251" t="str">
            <v>VAR_ncap</v>
          </cell>
          <cell r="C251" t="str">
            <v>-</v>
          </cell>
          <cell r="E251">
            <v>3.8695789358077302E-3</v>
          </cell>
          <cell r="F251">
            <v>0.11847655999649501</v>
          </cell>
          <cell r="G251">
            <v>0.25003238422966501</v>
          </cell>
          <cell r="H251">
            <v>0.27201579811134902</v>
          </cell>
          <cell r="I251">
            <v>0.281272571002047</v>
          </cell>
        </row>
        <row r="252">
          <cell r="A252" t="str">
            <v>T_TW-ICEGSL-S1</v>
          </cell>
          <cell r="B252" t="str">
            <v>VAR_cap</v>
          </cell>
          <cell r="C252" t="str">
            <v>-</v>
          </cell>
          <cell r="D252">
            <v>2.9121786087489977E-2</v>
          </cell>
          <cell r="E252">
            <v>3.6841826209898988E-2</v>
          </cell>
          <cell r="F252">
            <v>0.15531792350241283</v>
          </cell>
          <cell r="G252">
            <v>0.38971317854837934</v>
          </cell>
          <cell r="H252">
            <v>0.79369685923679567</v>
          </cell>
          <cell r="I252">
            <v>0.50146718175288263</v>
          </cell>
        </row>
        <row r="253">
          <cell r="A253" t="str">
            <v>TPSHPDSLEXT</v>
          </cell>
          <cell r="B253" t="str">
            <v>VAR_fout</v>
          </cell>
          <cell r="C253" t="str">
            <v>TPSHP</v>
          </cell>
          <cell r="D253">
            <v>17.176521919007701</v>
          </cell>
          <cell r="E253">
            <v>15.704522896401</v>
          </cell>
          <cell r="F253">
            <v>9.8311191893398302</v>
          </cell>
          <cell r="G253">
            <v>8.1077530631907404</v>
          </cell>
          <cell r="H253">
            <v>16.151543605331501</v>
          </cell>
          <cell r="I253">
            <v>16.151591451298501</v>
          </cell>
        </row>
        <row r="254">
          <cell r="A254" t="str">
            <v>TPSHPDSLEXT</v>
          </cell>
          <cell r="B254" t="str">
            <v>VAR_fout</v>
          </cell>
          <cell r="C254" t="str">
            <v>CO2_T</v>
          </cell>
          <cell r="D254">
            <v>1273.9831592043399</v>
          </cell>
          <cell r="E254">
            <v>1164.80494640848</v>
          </cell>
          <cell r="F254">
            <v>729.17441274823</v>
          </cell>
          <cell r="G254">
            <v>601.35229414879905</v>
          </cell>
          <cell r="H254">
            <v>1197.96048614338</v>
          </cell>
          <cell r="I254">
            <v>1197.96403488022</v>
          </cell>
        </row>
        <row r="255">
          <cell r="A255" t="str">
            <v>TPSHPDSLEXT</v>
          </cell>
          <cell r="B255" t="str">
            <v>VAR_fin</v>
          </cell>
          <cell r="C255" t="str">
            <v>TDSL</v>
          </cell>
          <cell r="D255">
            <v>17.38039780633471</v>
          </cell>
          <cell r="E255">
            <v>15.890926963280837</v>
          </cell>
          <cell r="F255">
            <v>9.9478091780113083</v>
          </cell>
          <cell r="G255">
            <v>8.2039876418662736</v>
          </cell>
          <cell r="H255">
            <v>16.343253562665556</v>
          </cell>
          <cell r="I255">
            <v>16.343301976537816</v>
          </cell>
        </row>
        <row r="256">
          <cell r="A256" t="str">
            <v>TPSHPDSLEXT</v>
          </cell>
          <cell r="B256" t="str">
            <v>VAR_ncap</v>
          </cell>
          <cell r="C256" t="str">
            <v>-</v>
          </cell>
          <cell r="D256">
            <v>3.684914287535E-7</v>
          </cell>
          <cell r="E256">
            <v>5.75651157563519E-6</v>
          </cell>
          <cell r="F256">
            <v>3.5654785905004301E-6</v>
          </cell>
          <cell r="G256">
            <v>3.33432009538485E-6</v>
          </cell>
          <cell r="H256">
            <v>12.546836242410301</v>
          </cell>
          <cell r="I256">
            <v>3.6047537333269801</v>
          </cell>
        </row>
        <row r="257">
          <cell r="A257" t="str">
            <v>TPSHPDSLEXT</v>
          </cell>
          <cell r="B257" t="str">
            <v>VAR_cap</v>
          </cell>
          <cell r="C257" t="str">
            <v>-</v>
          </cell>
          <cell r="D257">
            <v>17.176522287499129</v>
          </cell>
          <cell r="E257">
            <v>17.176528044010706</v>
          </cell>
          <cell r="F257">
            <v>15.301528963079296</v>
          </cell>
          <cell r="G257">
            <v>10.301531061227099</v>
          </cell>
          <cell r="H257">
            <v>16.151544911743198</v>
          </cell>
          <cell r="I257">
            <v>16.151592203830578</v>
          </cell>
        </row>
        <row r="258">
          <cell r="A258" t="str">
            <v>T-Bat-Car-STG_S3</v>
          </cell>
          <cell r="B258" t="str">
            <v>VAR_fout</v>
          </cell>
          <cell r="C258" t="str">
            <v>T-ELC-car-BatSTGAUXout_S3</v>
          </cell>
          <cell r="D258">
            <v>4.5668369913837638E-2</v>
          </cell>
          <cell r="E258">
            <v>6.8908689900671186E-2</v>
          </cell>
          <cell r="F258">
            <v>8.9934951787417325E-2</v>
          </cell>
          <cell r="G258">
            <v>8.4693955464918896E-2</v>
          </cell>
          <cell r="H258">
            <v>0.7247128726854728</v>
          </cell>
          <cell r="I258">
            <v>2.5696474805206537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T-ELC-car-BatSTGOut_S3</v>
          </cell>
          <cell r="D259">
            <v>4.5668369913837638E-2</v>
          </cell>
          <cell r="E259">
            <v>6.8908689900671158E-2</v>
          </cell>
          <cell r="F259">
            <v>8.9934951787417297E-2</v>
          </cell>
          <cell r="G259">
            <v>8.4693955464918896E-2</v>
          </cell>
          <cell r="H259">
            <v>0.7247128726854728</v>
          </cell>
          <cell r="I259">
            <v>2.5696474805206528</v>
          </cell>
        </row>
        <row r="260">
          <cell r="A260" t="str">
            <v>T-Bat-Car-STG_S3</v>
          </cell>
          <cell r="B260" t="str">
            <v>VAR_fin</v>
          </cell>
          <cell r="C260" t="str">
            <v>T-ELC-car-BatSTGAUXin_S3</v>
          </cell>
          <cell r="D260">
            <v>4.567042114328098E-2</v>
          </cell>
          <cell r="E260">
            <v>6.8915607470497478E-2</v>
          </cell>
          <cell r="F260">
            <v>8.9943985199558305E-2</v>
          </cell>
          <cell r="G260">
            <v>8.4702425707487219E-2</v>
          </cell>
          <cell r="H260">
            <v>0.72478535122049137</v>
          </cell>
          <cell r="I260">
            <v>2.5699044709675563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T-ELC-car-BatSTGin_S3</v>
          </cell>
          <cell r="D261">
            <v>4.567042114328098E-2</v>
          </cell>
          <cell r="E261">
            <v>6.8915607470497478E-2</v>
          </cell>
          <cell r="F261">
            <v>8.9943985199558305E-2</v>
          </cell>
          <cell r="G261">
            <v>8.4702425707487219E-2</v>
          </cell>
          <cell r="H261">
            <v>0.72478535122049137</v>
          </cell>
          <cell r="I261">
            <v>2.5699044709675563</v>
          </cell>
        </row>
        <row r="262">
          <cell r="A262" t="str">
            <v>T-Bat-Car-STG_S3</v>
          </cell>
          <cell r="B262" t="str">
            <v>VAR_ncap</v>
          </cell>
          <cell r="C262" t="str">
            <v>-</v>
          </cell>
          <cell r="D262">
            <v>8.2944658470775704E-3</v>
          </cell>
          <cell r="E262">
            <v>2.6859549214840701E-2</v>
          </cell>
          <cell r="F262">
            <v>0.35171799484160998</v>
          </cell>
          <cell r="G262">
            <v>7.7968360851262603E-2</v>
          </cell>
          <cell r="H262">
            <v>7.2951571504033197E-2</v>
          </cell>
          <cell r="I262">
            <v>7.3238438243557198</v>
          </cell>
        </row>
        <row r="263">
          <cell r="A263" t="str">
            <v>T-Bat-Car-STG_S3</v>
          </cell>
          <cell r="B263" t="str">
            <v>VAR_cap</v>
          </cell>
          <cell r="C263" t="str">
            <v>-</v>
          </cell>
          <cell r="D263">
            <v>8.2944658470775704E-3</v>
          </cell>
          <cell r="E263">
            <v>3.455633986329229E-2</v>
          </cell>
          <cell r="F263">
            <v>0.379502070452861</v>
          </cell>
          <cell r="G263">
            <v>0.40470118270694899</v>
          </cell>
          <cell r="H263">
            <v>6.9949511747522433</v>
          </cell>
          <cell r="I263">
            <v>8.2963120960255026</v>
          </cell>
        </row>
        <row r="264">
          <cell r="A264" t="str">
            <v>T_TW-ICEGSL-S2</v>
          </cell>
          <cell r="B264" t="str">
            <v>VAR_fout</v>
          </cell>
          <cell r="C264" t="str">
            <v>CO2_T</v>
          </cell>
          <cell r="D264">
            <v>8.2842867300227301</v>
          </cell>
          <cell r="E264">
            <v>12.024266824027499</v>
          </cell>
          <cell r="F264">
            <v>11.061415139289863</v>
          </cell>
          <cell r="G264">
            <v>7.5064424090880362</v>
          </cell>
          <cell r="H264">
            <v>3.3954479983756308E-2</v>
          </cell>
          <cell r="I264">
            <v>1.7244335609941649E-2</v>
          </cell>
        </row>
        <row r="265">
          <cell r="A265" t="str">
            <v>T_TW-ICEGSL-S2</v>
          </cell>
          <cell r="B265" t="str">
            <v>VAR_fout</v>
          </cell>
          <cell r="C265" t="str">
            <v>TPTWL</v>
          </cell>
          <cell r="D265">
            <v>0.12378868239705246</v>
          </cell>
          <cell r="E265">
            <v>0.17992339661602305</v>
          </cell>
          <cell r="F265">
            <v>0.16552599650868299</v>
          </cell>
          <cell r="G265">
            <v>0.11235891202883029</v>
          </cell>
          <cell r="H265">
            <v>5.4328329595726671E-4</v>
          </cell>
          <cell r="I265">
            <v>2.835550735103333E-4</v>
          </cell>
        </row>
        <row r="266">
          <cell r="A266" t="str">
            <v>T_TW-ICEGSL-S2</v>
          </cell>
          <cell r="B266" t="str">
            <v>VAR_fin</v>
          </cell>
          <cell r="C266" t="str">
            <v>TGSL</v>
          </cell>
          <cell r="D266">
            <v>0.11225320772388522</v>
          </cell>
          <cell r="E266">
            <v>0.16293044477002075</v>
          </cell>
          <cell r="F266">
            <v>0.14988367397411712</v>
          </cell>
          <cell r="G266">
            <v>0.10171331177626064</v>
          </cell>
          <cell r="H266">
            <v>4.6008780465794349E-4</v>
          </cell>
          <cell r="I266">
            <v>2.3366308414555064E-4</v>
          </cell>
        </row>
        <row r="267">
          <cell r="A267" t="str">
            <v>T_TW-ICEGSL-S2</v>
          </cell>
          <cell r="B267" t="str">
            <v>VAR_ncap</v>
          </cell>
          <cell r="C267" t="str">
            <v>-</v>
          </cell>
          <cell r="E267">
            <v>4.7538971579529203E-5</v>
          </cell>
          <cell r="F267">
            <v>8.4223686249216493E-5</v>
          </cell>
          <cell r="G267">
            <v>9.0648748208343904E-5</v>
          </cell>
          <cell r="H267">
            <v>6.8462623764531396E-5</v>
          </cell>
          <cell r="I267">
            <v>3.86009446389781E-5</v>
          </cell>
        </row>
        <row r="268">
          <cell r="A268" t="str">
            <v>T_TW-ICEGSL-S2</v>
          </cell>
          <cell r="B268" t="str">
            <v>VAR_cap</v>
          </cell>
          <cell r="C268" t="str">
            <v>-</v>
          </cell>
          <cell r="D268">
            <v>4.2720050889872019E-2</v>
          </cell>
          <cell r="E268">
            <v>6.1929940909478842E-2</v>
          </cell>
          <cell r="F268">
            <v>6.2013876184198652E-2</v>
          </cell>
          <cell r="G268">
            <v>5.3809856363622184E-2</v>
          </cell>
          <cell r="H268">
            <v>2.173485202209491E-4</v>
          </cell>
          <cell r="I268">
            <v>1.1812693021585679E-4</v>
          </cell>
        </row>
        <row r="269">
          <cell r="A269" t="str">
            <v>T-Bat-Car-STG_S4</v>
          </cell>
          <cell r="B269" t="str">
            <v>VAR_fout</v>
          </cell>
          <cell r="C269" t="str">
            <v>T-ELC-car-BatSTGAUXout_S4</v>
          </cell>
          <cell r="D269">
            <v>0.14994601366299443</v>
          </cell>
          <cell r="E269">
            <v>0.82542998609132456</v>
          </cell>
          <cell r="F269">
            <v>3.1817233608254289</v>
          </cell>
          <cell r="G269">
            <v>10.195505478893786</v>
          </cell>
          <cell r="H269">
            <v>16.482924253907754</v>
          </cell>
          <cell r="I269">
            <v>17.855278408070809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T-ELC-car-BatSTGOut_S4</v>
          </cell>
          <cell r="D270">
            <v>0.14994601366299443</v>
          </cell>
          <cell r="E270">
            <v>0.82542998609132456</v>
          </cell>
          <cell r="F270">
            <v>3.1817233608254281</v>
          </cell>
          <cell r="G270">
            <v>10.195505478893786</v>
          </cell>
          <cell r="H270">
            <v>16.482924253907754</v>
          </cell>
          <cell r="I270">
            <v>17.855278408070806</v>
          </cell>
        </row>
        <row r="271">
          <cell r="A271" t="str">
            <v>T-Bat-Car-STG_S4</v>
          </cell>
          <cell r="B271" t="str">
            <v>VAR_fin</v>
          </cell>
          <cell r="C271" t="str">
            <v>T-ELC-car-BatSTGAUXin_S4</v>
          </cell>
          <cell r="D271">
            <v>0.14995838044568849</v>
          </cell>
          <cell r="E271">
            <v>0.82551256335820189</v>
          </cell>
          <cell r="F271">
            <v>3.1820416039997399</v>
          </cell>
          <cell r="G271">
            <v>10.196525131396681</v>
          </cell>
          <cell r="H271">
            <v>16.484572711225702</v>
          </cell>
          <cell r="I271">
            <v>17.857064114666326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T-ELC-car-BatSTGin_S4</v>
          </cell>
          <cell r="D272">
            <v>0.14995838044568849</v>
          </cell>
          <cell r="E272">
            <v>0.82551256335820189</v>
          </cell>
          <cell r="F272">
            <v>3.1820416039997399</v>
          </cell>
          <cell r="G272">
            <v>10.196525131396681</v>
          </cell>
          <cell r="H272">
            <v>16.484572711225702</v>
          </cell>
          <cell r="I272">
            <v>17.857064114666326</v>
          </cell>
        </row>
        <row r="273">
          <cell r="A273" t="str">
            <v>T-Bat-Car-STG_S4</v>
          </cell>
          <cell r="B273" t="str">
            <v>VAR_ncap</v>
          </cell>
          <cell r="C273" t="str">
            <v>-</v>
          </cell>
          <cell r="D273">
            <v>2.4023845794090101E-2</v>
          </cell>
          <cell r="E273">
            <v>9.0813877643723799</v>
          </cell>
          <cell r="F273">
            <v>39.028806173900598</v>
          </cell>
          <cell r="G273">
            <v>122.945777502864</v>
          </cell>
          <cell r="H273">
            <v>133.81430642930201</v>
          </cell>
          <cell r="I273">
            <v>268.31135609692302</v>
          </cell>
        </row>
        <row r="274">
          <cell r="A274" t="str">
            <v>T-Bat-Car-STG_S4</v>
          </cell>
          <cell r="B274" t="str">
            <v>VAR_cap</v>
          </cell>
          <cell r="C274" t="str">
            <v>-</v>
          </cell>
          <cell r="D274">
            <v>2.4023845794090101E-2</v>
          </cell>
          <cell r="E274">
            <v>8.9838112077965988</v>
          </cell>
          <cell r="F274">
            <v>46.974424982274435</v>
          </cell>
          <cell r="G274">
            <v>157.19631060809226</v>
          </cell>
          <cell r="H274">
            <v>290.42651907660786</v>
          </cell>
          <cell r="I274">
            <v>329.28071585653606</v>
          </cell>
        </row>
        <row r="275">
          <cell r="A275" t="str">
            <v>T_TW-ICEGSL-S3</v>
          </cell>
          <cell r="B275" t="str">
            <v>VAR_fout</v>
          </cell>
          <cell r="C275" t="str">
            <v>CO2_T</v>
          </cell>
          <cell r="D275">
            <v>11.3997770385363</v>
          </cell>
          <cell r="E275">
            <v>0.23400873550477214</v>
          </cell>
          <cell r="F275">
            <v>0.2598103660199455</v>
          </cell>
          <cell r="G275">
            <v>0.24797893548579514</v>
          </cell>
          <cell r="H275">
            <v>9.4625797707872189E-2</v>
          </cell>
          <cell r="I275">
            <v>1.682183558830902E-2</v>
          </cell>
        </row>
        <row r="276">
          <cell r="A276" t="str">
            <v>T_TW-ICEGSL-S3</v>
          </cell>
          <cell r="B276" t="str">
            <v>VAR_fout</v>
          </cell>
          <cell r="C276" t="str">
            <v>TPTWL</v>
          </cell>
          <cell r="D276">
            <v>0.11267350871093999</v>
          </cell>
          <cell r="E276">
            <v>2.3160913327492402E-3</v>
          </cell>
          <cell r="F276">
            <v>2.573370175488655E-3</v>
          </cell>
          <cell r="G276">
            <v>2.4600201365501282E-3</v>
          </cell>
          <cell r="H276">
            <v>9.5290054102066687E-4</v>
          </cell>
          <cell r="I276">
            <v>1.8084049156880279E-4</v>
          </cell>
        </row>
        <row r="277">
          <cell r="A277" t="str">
            <v>T_TW-ICEGSL-S3</v>
          </cell>
          <cell r="B277" t="str">
            <v>VAR_fin</v>
          </cell>
          <cell r="C277" t="str">
            <v>TGSL</v>
          </cell>
          <cell r="D277">
            <v>0.15446852355740234</v>
          </cell>
          <cell r="E277">
            <v>3.1708500745904061E-3</v>
          </cell>
          <cell r="F277">
            <v>3.5204656642269013E-3</v>
          </cell>
          <cell r="G277">
            <v>3.3601481773142998E-3</v>
          </cell>
          <cell r="H277">
            <v>1.2821923808654751E-3</v>
          </cell>
          <cell r="I277">
            <v>2.2793815160310321E-4</v>
          </cell>
        </row>
        <row r="278">
          <cell r="A278" t="str">
            <v>T_TW-ICEGSL-S3</v>
          </cell>
          <cell r="B278" t="str">
            <v>VAR_ncap</v>
          </cell>
          <cell r="C278" t="str">
            <v>-</v>
          </cell>
          <cell r="E278">
            <v>2.3588578776592901E-5</v>
          </cell>
          <cell r="F278">
            <v>3.6711186592425899E-5</v>
          </cell>
          <cell r="G278">
            <v>3.6898609808412701E-5</v>
          </cell>
          <cell r="H278">
            <v>2.2656947718009899E-5</v>
          </cell>
          <cell r="I278">
            <v>1.6505298273464801E-5</v>
          </cell>
        </row>
        <row r="279">
          <cell r="A279" t="str">
            <v>T_TW-ICEGSL-S3</v>
          </cell>
          <cell r="B279" t="str">
            <v>VAR_cap</v>
          </cell>
          <cell r="C279" t="str">
            <v>-</v>
          </cell>
          <cell r="D279">
            <v>4.9514271954349751E-2</v>
          </cell>
          <cell r="E279">
            <v>1.0035762956733807E-3</v>
          </cell>
          <cell r="F279">
            <v>1.0401553178987222E-3</v>
          </cell>
          <cell r="G279">
            <v>1.0768351924853314E-3</v>
          </cell>
          <cell r="H279">
            <v>3.9148342242582498E-4</v>
          </cell>
          <cell r="I279">
            <v>7.3961876700306853E-5</v>
          </cell>
        </row>
        <row r="280">
          <cell r="A280" t="str">
            <v>T_C-ICEGSLEXT</v>
          </cell>
          <cell r="B280" t="str">
            <v>VAR_fout</v>
          </cell>
          <cell r="C280" t="str">
            <v>CO2_T</v>
          </cell>
          <cell r="D280">
            <v>4722.2887681208304</v>
          </cell>
          <cell r="E280">
            <v>4315.6247046050003</v>
          </cell>
          <cell r="F280">
            <v>3631.10541831208</v>
          </cell>
          <cell r="G280">
            <v>1096.2488779063799</v>
          </cell>
        </row>
        <row r="281">
          <cell r="A281" t="str">
            <v>T_C-ICEGSLEXT</v>
          </cell>
          <cell r="B281" t="str">
            <v>VAR_fout</v>
          </cell>
          <cell r="C281" t="str">
            <v>TPCAR</v>
          </cell>
          <cell r="D281">
            <v>18.302990133821559</v>
          </cell>
          <cell r="E281">
            <v>17.107449178536495</v>
          </cell>
          <cell r="F281">
            <v>14.874359202387728</v>
          </cell>
          <cell r="G281">
            <v>4.7323657000790051</v>
          </cell>
        </row>
        <row r="282">
          <cell r="A282" t="str">
            <v>T_C-ICEGSLEXT</v>
          </cell>
          <cell r="B282" t="str">
            <v>VAR_fin</v>
          </cell>
          <cell r="C282" t="str">
            <v>TGSL</v>
          </cell>
          <cell r="D282">
            <v>63.987652684564068</v>
          </cell>
          <cell r="E282">
            <v>58.477299520392982</v>
          </cell>
          <cell r="F282">
            <v>49.201970437833097</v>
          </cell>
          <cell r="G282">
            <v>14.854320838839833</v>
          </cell>
        </row>
        <row r="283">
          <cell r="A283" t="str">
            <v>T_C-ICEGSLEXT</v>
          </cell>
          <cell r="B283" t="str">
            <v>VAR_cap</v>
          </cell>
          <cell r="C283" t="str">
            <v>-</v>
          </cell>
          <cell r="D283">
            <v>2.4943270000000002</v>
          </cell>
          <cell r="E283">
            <v>2.16175006666667</v>
          </cell>
          <cell r="F283">
            <v>1.6628819186579835</v>
          </cell>
          <cell r="G283">
            <v>0.831441999673181</v>
          </cell>
        </row>
        <row r="284">
          <cell r="A284" t="str">
            <v>T_TW-ICEGSL-S4</v>
          </cell>
          <cell r="B284" t="str">
            <v>VAR_fout</v>
          </cell>
          <cell r="C284" t="str">
            <v>CO2_T</v>
          </cell>
          <cell r="D284">
            <v>4.6650305905670821</v>
          </cell>
          <cell r="E284">
            <v>0.25216959386572685</v>
          </cell>
          <cell r="F284">
            <v>0.28306458100858295</v>
          </cell>
          <cell r="G284">
            <v>0.26489875919995504</v>
          </cell>
          <cell r="H284">
            <v>0.25559868905906935</v>
          </cell>
          <cell r="I284">
            <v>3.0928911368284184E-2</v>
          </cell>
        </row>
        <row r="285">
          <cell r="A285" t="str">
            <v>T_TW-ICEGSL-S4</v>
          </cell>
          <cell r="B285" t="str">
            <v>VAR_fout</v>
          </cell>
          <cell r="C285" t="str">
            <v>TPTWL</v>
          </cell>
          <cell r="D285">
            <v>4.2718637419776197E-2</v>
          </cell>
          <cell r="E285">
            <v>2.3120096559535171E-3</v>
          </cell>
          <cell r="F285">
            <v>2.596277682310231E-3</v>
          </cell>
          <cell r="G285">
            <v>2.4314469502322205E-3</v>
          </cell>
          <cell r="H285">
            <v>2.3515006535867328E-3</v>
          </cell>
          <cell r="I285">
            <v>2.9310541850744234E-4</v>
          </cell>
        </row>
        <row r="286">
          <cell r="A286" t="str">
            <v>T_TW-ICEGSL-S4</v>
          </cell>
          <cell r="B286" t="str">
            <v>VAR_fin</v>
          </cell>
          <cell r="C286" t="str">
            <v>TGSL</v>
          </cell>
          <cell r="D286">
            <v>6.3211796620150112E-2</v>
          </cell>
          <cell r="E286">
            <v>3.4169321662022565E-3</v>
          </cell>
          <cell r="F286">
            <v>3.8355634283005753E-3</v>
          </cell>
          <cell r="G286">
            <v>3.5894140813002009E-3</v>
          </cell>
          <cell r="H286">
            <v>3.4633968707190959E-3</v>
          </cell>
          <cell r="I286">
            <v>4.1909093994964947E-4</v>
          </cell>
        </row>
        <row r="287">
          <cell r="A287" t="str">
            <v>T_TW-ICEGSL-S4</v>
          </cell>
          <cell r="B287" t="str">
            <v>VAR_ncap</v>
          </cell>
          <cell r="C287" t="str">
            <v>-</v>
          </cell>
          <cell r="E287">
            <v>1.4797019129414499E-5</v>
          </cell>
          <cell r="F287">
            <v>1.8955936666715599E-5</v>
          </cell>
          <cell r="G287">
            <v>1.5928365115559901E-5</v>
          </cell>
          <cell r="H287">
            <v>1.2026988036881801E-5</v>
          </cell>
          <cell r="I287">
            <v>8.74222425249436E-6</v>
          </cell>
        </row>
        <row r="288">
          <cell r="A288" t="str">
            <v>T_TW-ICEGSL-S4</v>
          </cell>
          <cell r="B288" t="str">
            <v>VAR_cap</v>
          </cell>
          <cell r="C288" t="str">
            <v>-</v>
          </cell>
          <cell r="D288">
            <v>1.8893633638979203E-2</v>
          </cell>
          <cell r="E288">
            <v>1.0405884333693216E-3</v>
          </cell>
          <cell r="F288">
            <v>1.0594325323349321E-3</v>
          </cell>
          <cell r="G288">
            <v>1.0751980883639892E-3</v>
          </cell>
          <cell r="H288">
            <v>1.0199171461026044E-3</v>
          </cell>
          <cell r="I288">
            <v>1.2108956651721726E-4</v>
          </cell>
        </row>
        <row r="289">
          <cell r="A289" t="str">
            <v>T_C-ICEDSLEXT</v>
          </cell>
          <cell r="B289" t="str">
            <v>VAR_fout</v>
          </cell>
          <cell r="C289" t="str">
            <v>CO2_T</v>
          </cell>
          <cell r="D289">
            <v>3824.6919153285698</v>
          </cell>
          <cell r="E289">
            <v>3569.7777165490102</v>
          </cell>
          <cell r="F289">
            <v>2530.9033408519499</v>
          </cell>
          <cell r="G289">
            <v>970.72134971995001</v>
          </cell>
        </row>
        <row r="290">
          <cell r="A290" t="str">
            <v>T_C-ICEDSLEXT</v>
          </cell>
          <cell r="B290" t="str">
            <v>VAR_fout</v>
          </cell>
          <cell r="C290" t="str">
            <v>TPCAR</v>
          </cell>
          <cell r="D290">
            <v>17.689513192606206</v>
          </cell>
          <cell r="E290">
            <v>17.235951985839005</v>
          </cell>
          <cell r="F290">
            <v>12.991438595244393</v>
          </cell>
          <cell r="G290">
            <v>5.475998811030732</v>
          </cell>
        </row>
        <row r="291">
          <cell r="A291" t="str">
            <v>T_C-ICEDSLEXT</v>
          </cell>
          <cell r="B291" t="str">
            <v>VAR_fin</v>
          </cell>
          <cell r="C291" t="str">
            <v>TDSL</v>
          </cell>
          <cell r="D291">
            <v>52.178607303254687</v>
          </cell>
          <cell r="E291">
            <v>48.700923827408083</v>
          </cell>
          <cell r="F291">
            <v>34.528012835633703</v>
          </cell>
          <cell r="G291">
            <v>13.24312891841678</v>
          </cell>
        </row>
        <row r="292">
          <cell r="A292" t="str">
            <v>T_C-ICEDSLEXT</v>
          </cell>
          <cell r="B292" t="str">
            <v>VAR_cap</v>
          </cell>
          <cell r="C292" t="str">
            <v>-</v>
          </cell>
          <cell r="D292">
            <v>1.059558</v>
          </cell>
          <cell r="E292">
            <v>0.91828359999999998</v>
          </cell>
          <cell r="F292">
            <v>0.70637189115135246</v>
          </cell>
          <cell r="G292">
            <v>0.3531859638341206</v>
          </cell>
        </row>
        <row r="293">
          <cell r="A293" t="str">
            <v>T-Plg-ELC-GSL_S1</v>
          </cell>
          <cell r="B293" t="str">
            <v>VAR_fout</v>
          </cell>
          <cell r="C293" t="str">
            <v>T-PEVmix-ELC_GSL_S1</v>
          </cell>
          <cell r="E293">
            <v>2.0871615080445414E-4</v>
          </cell>
          <cell r="F293">
            <v>2.258295909643175E-4</v>
          </cell>
          <cell r="G293">
            <v>3.6800738630132708E-4</v>
          </cell>
          <cell r="H293">
            <v>4.3312702344967872E-4</v>
          </cell>
          <cell r="I293">
            <v>4.2314714563795977E-4</v>
          </cell>
        </row>
        <row r="294">
          <cell r="A294" t="str">
            <v>T-Plg-ELC-GSL_S1</v>
          </cell>
          <cell r="B294" t="str">
            <v>VAR_fin</v>
          </cell>
          <cell r="C294" t="str">
            <v>T-ELC-car-PlgSTGOut_S1</v>
          </cell>
          <cell r="E294">
            <v>1.1459038975866801E-4</v>
          </cell>
          <cell r="F294">
            <v>1.2398609665759268E-4</v>
          </cell>
          <cell r="G294">
            <v>2.020452641915907E-4</v>
          </cell>
          <cell r="H294">
            <v>2.2686368266012561E-4</v>
          </cell>
          <cell r="I294">
            <v>2.0731538376463218E-4</v>
          </cell>
        </row>
        <row r="295">
          <cell r="A295" t="str">
            <v>T-Plg-ELC-GSL_S2</v>
          </cell>
          <cell r="B295" t="str">
            <v>VAR_fout</v>
          </cell>
          <cell r="C295" t="str">
            <v>T-PEVmix-ELC_GSL_S2</v>
          </cell>
          <cell r="D295">
            <v>1.5048682678315017E-3</v>
          </cell>
          <cell r="E295">
            <v>1.1975803342005513E-2</v>
          </cell>
          <cell r="F295">
            <v>1.9807165173039336E-3</v>
          </cell>
          <cell r="G295">
            <v>1.8687012177317906E-2</v>
          </cell>
          <cell r="H295">
            <v>1.1407079667493599E-2</v>
          </cell>
          <cell r="I295">
            <v>8.9232699067733363E-3</v>
          </cell>
        </row>
        <row r="296">
          <cell r="A296" t="str">
            <v>T-Plg-ELC-GSL_S2</v>
          </cell>
          <cell r="B296" t="str">
            <v>VAR_fin</v>
          </cell>
          <cell r="C296" t="str">
            <v>T-ELC-car-PlgSTGOut_S2</v>
          </cell>
          <cell r="D296">
            <v>1.0011517903276725E-3</v>
          </cell>
          <cell r="E296">
            <v>7.9672069726992346E-3</v>
          </cell>
          <cell r="F296">
            <v>1.3177219094983655E-3</v>
          </cell>
          <cell r="G296">
            <v>1.2432008898795916E-2</v>
          </cell>
          <cell r="H296">
            <v>6.9839490498793295E-3</v>
          </cell>
          <cell r="I296">
            <v>5.0039347029952573E-3</v>
          </cell>
        </row>
        <row r="297">
          <cell r="A297" t="str">
            <v>T-Plg-ELC-DSL_S1</v>
          </cell>
          <cell r="B297" t="str">
            <v>VAR_fout</v>
          </cell>
          <cell r="C297" t="str">
            <v>T-PEVmix-ELC_DSL_S1</v>
          </cell>
          <cell r="E297">
            <v>3.2617755336204459E-4</v>
          </cell>
          <cell r="F297">
            <v>3.1595430093703871E-4</v>
          </cell>
          <cell r="G297">
            <v>4.8533361469785383E-4</v>
          </cell>
          <cell r="H297">
            <v>4.3468384333696195E-4</v>
          </cell>
          <cell r="I297">
            <v>4.2816356707812704E-4</v>
          </cell>
        </row>
        <row r="298">
          <cell r="A298" t="str">
            <v>T-Plg-ELC-DSL_S1</v>
          </cell>
          <cell r="B298" t="str">
            <v>VAR_fin</v>
          </cell>
          <cell r="C298" t="str">
            <v>T-ELC-car-PlgSTGOut_S1</v>
          </cell>
          <cell r="E298">
            <v>1.7907963914734953E-4</v>
          </cell>
          <cell r="F298">
            <v>1.7346681773670422E-4</v>
          </cell>
          <cell r="G298">
            <v>2.6646029958321467E-4</v>
          </cell>
          <cell r="H298">
            <v>2.276777010520032E-4</v>
          </cell>
          <cell r="I298">
            <v>2.0976635186795189E-4</v>
          </cell>
        </row>
        <row r="299">
          <cell r="A299" t="str">
            <v>T_TRM_ELC</v>
          </cell>
          <cell r="B299" t="str">
            <v>VAR_fout</v>
          </cell>
          <cell r="C299" t="str">
            <v>TPTRM</v>
          </cell>
          <cell r="D299">
            <v>3.3477999999999994E-2</v>
          </cell>
          <cell r="E299">
            <v>3.4100101820365179E-2</v>
          </cell>
          <cell r="F299">
            <v>3.5033254550912878E-2</v>
          </cell>
          <cell r="G299">
            <v>3.6588509101825824E-2</v>
          </cell>
          <cell r="H299">
            <v>3.8717484032322634E-2</v>
          </cell>
          <cell r="I299">
            <v>4.0618708186581282E-2</v>
          </cell>
        </row>
        <row r="300">
          <cell r="A300" t="str">
            <v>T_TRM_ELC</v>
          </cell>
          <cell r="B300" t="str">
            <v>VAR_fin</v>
          </cell>
          <cell r="C300" t="str">
            <v>TELC</v>
          </cell>
          <cell r="D300">
            <v>0.58772895164057959</v>
          </cell>
          <cell r="E300">
            <v>0.6125507323013607</v>
          </cell>
          <cell r="F300">
            <v>0.6520227065267854</v>
          </cell>
          <cell r="G300">
            <v>0.72454506142995201</v>
          </cell>
          <cell r="H300">
            <v>0.76670415207523457</v>
          </cell>
          <cell r="I300">
            <v>0.80435320106506514</v>
          </cell>
        </row>
        <row r="301">
          <cell r="A301" t="str">
            <v>T-Plg-ELC-GSL_S3</v>
          </cell>
          <cell r="B301" t="str">
            <v>VAR_fout</v>
          </cell>
          <cell r="C301" t="str">
            <v>T-PEVmix-ELC_GSL_S3</v>
          </cell>
          <cell r="E301">
            <v>2.464412170360537E-2</v>
          </cell>
          <cell r="F301">
            <v>0.27118560624554994</v>
          </cell>
          <cell r="G301">
            <v>1.6056975073892068</v>
          </cell>
          <cell r="H301">
            <v>5.0859495321244985</v>
          </cell>
          <cell r="I301">
            <v>6.2397210445327751</v>
          </cell>
        </row>
        <row r="302">
          <cell r="A302" t="str">
            <v>T-Plg-ELC-GSL_S3</v>
          </cell>
          <cell r="B302" t="str">
            <v>VAR_fin</v>
          </cell>
          <cell r="C302" t="str">
            <v>T-ELC-car-PlgSTGOut_S3</v>
          </cell>
          <cell r="E302">
            <v>1.7588307306912011E-2</v>
          </cell>
          <cell r="F302">
            <v>0.19354294047169004</v>
          </cell>
          <cell r="G302">
            <v>1.1459731266370241</v>
          </cell>
          <cell r="H302">
            <v>3.3028105832973034</v>
          </cell>
          <cell r="I302">
            <v>3.7103011693131225</v>
          </cell>
        </row>
        <row r="303">
          <cell r="A303" t="str">
            <v>T-Plg-ELC-DSL_S2</v>
          </cell>
          <cell r="B303" t="str">
            <v>VAR_fout</v>
          </cell>
          <cell r="C303" t="str">
            <v>T-PEVmix-ELC_DSL_S2</v>
          </cell>
          <cell r="E303">
            <v>6.6772895357287014E-5</v>
          </cell>
          <cell r="F303">
            <v>2.8261992176799913E-4</v>
          </cell>
          <cell r="G303">
            <v>8.5715190926456577E-4</v>
          </cell>
          <cell r="H303">
            <v>3.8647033547901964E-2</v>
          </cell>
          <cell r="I303">
            <v>2.9635595258893189E-2</v>
          </cell>
        </row>
        <row r="304">
          <cell r="A304" t="str">
            <v>T-Plg-ELC-DSL_S2</v>
          </cell>
          <cell r="B304" t="str">
            <v>VAR_fin</v>
          </cell>
          <cell r="C304" t="str">
            <v>T-ELC-car-PlgSTGOut_S2</v>
          </cell>
          <cell r="E304">
            <v>4.4422362515916451E-5</v>
          </cell>
          <cell r="F304">
            <v>1.880200723934594E-4</v>
          </cell>
          <cell r="G304">
            <v>5.702420516711218E-4</v>
          </cell>
          <cell r="H304">
            <v>2.3489355664642761E-2</v>
          </cell>
          <cell r="I304">
            <v>1.6515891093539081E-2</v>
          </cell>
        </row>
        <row r="305">
          <cell r="A305" t="str">
            <v>T_TW-ICEGSLEXT</v>
          </cell>
          <cell r="B305" t="str">
            <v>VAR_fout</v>
          </cell>
          <cell r="C305" t="str">
            <v>CO2_T</v>
          </cell>
          <cell r="D305">
            <v>149.71376765994799</v>
          </cell>
          <cell r="E305">
            <v>103.09557264871199</v>
          </cell>
          <cell r="F305">
            <v>70.275738366602795</v>
          </cell>
          <cell r="G305">
            <v>33.438849767712199</v>
          </cell>
        </row>
        <row r="306">
          <cell r="A306" t="str">
            <v>T_TW-ICEGSLEXT</v>
          </cell>
          <cell r="B306" t="str">
            <v>VAR_fout</v>
          </cell>
          <cell r="C306" t="str">
            <v>TPTWL</v>
          </cell>
          <cell r="D306">
            <v>1.5644177968725927</v>
          </cell>
          <cell r="E306">
            <v>1.0997396536449349</v>
          </cell>
          <cell r="F306">
            <v>0.77260286587075067</v>
          </cell>
          <cell r="G306">
            <v>0.38582960461750188</v>
          </cell>
        </row>
        <row r="307">
          <cell r="A307" t="str">
            <v>T_TW-ICEGSLEXT</v>
          </cell>
          <cell r="B307" t="str">
            <v>VAR_fin</v>
          </cell>
          <cell r="C307" t="str">
            <v>TGSL</v>
          </cell>
          <cell r="D307">
            <v>2.028641838210683</v>
          </cell>
          <cell r="E307">
            <v>1.3969589789798311</v>
          </cell>
          <cell r="F307">
            <v>0.95224577732524052</v>
          </cell>
          <cell r="G307">
            <v>0.45310094536195361</v>
          </cell>
        </row>
        <row r="308">
          <cell r="A308" t="str">
            <v>T_TW-ICEGSLEXT</v>
          </cell>
          <cell r="B308" t="str">
            <v>VAR_cap</v>
          </cell>
          <cell r="C308" t="str">
            <v>-</v>
          </cell>
          <cell r="D308">
            <v>0.55779800000000002</v>
          </cell>
          <cell r="E308">
            <v>0.48342493333333297</v>
          </cell>
          <cell r="F308">
            <v>0.37186466169625199</v>
          </cell>
          <cell r="G308">
            <v>0.18593219426481009</v>
          </cell>
        </row>
        <row r="309">
          <cell r="A309" t="str">
            <v>T-Plg-ELC-GSL_S4</v>
          </cell>
          <cell r="B309" t="str">
            <v>VAR_fout</v>
          </cell>
          <cell r="C309" t="str">
            <v>T-PEVmix-ELC_GSL_S4</v>
          </cell>
          <cell r="E309">
            <v>2.3849479025553309E-2</v>
          </cell>
          <cell r="F309">
            <v>2.7940260241937964E-2</v>
          </cell>
          <cell r="G309">
            <v>3.515917014990913E-2</v>
          </cell>
          <cell r="H309">
            <v>5.8653207346065304E-3</v>
          </cell>
          <cell r="I309">
            <v>4.7593273694448374E-3</v>
          </cell>
        </row>
        <row r="310">
          <cell r="A310" t="str">
            <v>T-Plg-ELC-GSL_S4</v>
          </cell>
          <cell r="B310" t="str">
            <v>VAR_fin</v>
          </cell>
          <cell r="C310" t="str">
            <v>T-ELC-car-PlgSTGOut_S4</v>
          </cell>
          <cell r="E310">
            <v>1.7806097836714628E-2</v>
          </cell>
          <cell r="F310">
            <v>2.086028826533971E-2</v>
          </cell>
          <cell r="G310">
            <v>2.6249949647797598E-2</v>
          </cell>
          <cell r="H310">
            <v>4.1112627070781357E-3</v>
          </cell>
          <cell r="I310">
            <v>3.0727484540531E-3</v>
          </cell>
        </row>
        <row r="311">
          <cell r="A311" t="str">
            <v>T-Plg-ELC-DSL_S3</v>
          </cell>
          <cell r="B311" t="str">
            <v>VAR_fout</v>
          </cell>
          <cell r="C311" t="str">
            <v>T-PEVmix-ELC_DSL_S3</v>
          </cell>
          <cell r="E311">
            <v>4.0063479817413998E-4</v>
          </cell>
          <cell r="F311">
            <v>0.12986829210707937</v>
          </cell>
          <cell r="G311">
            <v>1.0507320781175251</v>
          </cell>
          <cell r="H311">
            <v>3.5200560984814957</v>
          </cell>
          <cell r="I311">
            <v>4.3260231749974905</v>
          </cell>
        </row>
        <row r="312">
          <cell r="A312" t="str">
            <v>T-Plg-ELC-DSL_S3</v>
          </cell>
          <cell r="B312" t="str">
            <v>VAR_fin</v>
          </cell>
          <cell r="C312" t="str">
            <v>T-ELC-car-PlgSTGOut_S3</v>
          </cell>
          <cell r="E312">
            <v>2.8592976584345325E-4</v>
          </cell>
          <cell r="F312">
            <v>9.2685933727918737E-2</v>
          </cell>
          <cell r="G312">
            <v>0.7498988565884922</v>
          </cell>
          <cell r="H312">
            <v>2.2860641402544166</v>
          </cell>
          <cell r="I312">
            <v>2.5726581670362352</v>
          </cell>
        </row>
        <row r="313">
          <cell r="A313" t="str">
            <v>T-Plg-ELC-DSL_S4</v>
          </cell>
          <cell r="B313" t="str">
            <v>VAR_fout</v>
          </cell>
          <cell r="C313" t="str">
            <v>T-PEVmix-ELC_DSL_S4</v>
          </cell>
          <cell r="E313">
            <v>7.2919452427647913E-2</v>
          </cell>
          <cell r="F313">
            <v>8.3558477682171381E-2</v>
          </cell>
          <cell r="G313">
            <v>0.10402362959256554</v>
          </cell>
          <cell r="H313">
            <v>6.7253999087084869E-3</v>
          </cell>
          <cell r="I313">
            <v>5.3941497309851786E-3</v>
          </cell>
        </row>
        <row r="314">
          <cell r="A314" t="str">
            <v>T-Plg-ELC-DSL_S4</v>
          </cell>
          <cell r="B314" t="str">
            <v>VAR_fin</v>
          </cell>
          <cell r="C314" t="str">
            <v>T-ELC-car-PlgSTGOut_S4</v>
          </cell>
          <cell r="E314">
            <v>5.4441897985913541E-2</v>
          </cell>
          <cell r="F314">
            <v>6.238502849900978E-2</v>
          </cell>
          <cell r="G314">
            <v>7.766437681388369E-2</v>
          </cell>
          <cell r="H314">
            <v>4.7055878100282804E-3</v>
          </cell>
          <cell r="I314">
            <v>3.4766112589624978E-3</v>
          </cell>
        </row>
        <row r="315">
          <cell r="A315" t="str">
            <v>TFLGV-ICENGA</v>
          </cell>
          <cell r="B315" t="str">
            <v>VAR_fout</v>
          </cell>
          <cell r="C315" t="str">
            <v>CO2_T</v>
          </cell>
          <cell r="D315">
            <v>1.427060127838734</v>
          </cell>
          <cell r="E315">
            <v>1.6214540603042769</v>
          </cell>
          <cell r="F315">
            <v>3.0109482067370728</v>
          </cell>
          <cell r="G315">
            <v>4.2713727781504431</v>
          </cell>
          <cell r="H315">
            <v>5.4187556853170324</v>
          </cell>
          <cell r="I315">
            <v>5.9334891559204426</v>
          </cell>
        </row>
        <row r="316">
          <cell r="A316" t="str">
            <v>TFLGV-ICENGA</v>
          </cell>
          <cell r="B316" t="str">
            <v>VAR_fout</v>
          </cell>
          <cell r="C316" t="str">
            <v>TFLGV</v>
          </cell>
          <cell r="D316">
            <v>8.1113927490744052E-3</v>
          </cell>
          <cell r="E316">
            <v>9.2163255430787721E-3</v>
          </cell>
          <cell r="F316">
            <v>1.711419370181267E-2</v>
          </cell>
          <cell r="G316">
            <v>2.4278431935279024E-2</v>
          </cell>
          <cell r="H316">
            <v>3.080014269717813E-2</v>
          </cell>
          <cell r="I316">
            <v>3.3725881605938528E-2</v>
          </cell>
        </row>
        <row r="317">
          <cell r="A317" t="str">
            <v>TFLGV-ICENGA</v>
          </cell>
          <cell r="B317" t="str">
            <v>VAR_fin</v>
          </cell>
          <cell r="C317" t="str">
            <v>TNGA</v>
          </cell>
          <cell r="D317">
            <v>2.5302484536147803E-2</v>
          </cell>
          <cell r="E317">
            <v>2.8749185466387921E-2</v>
          </cell>
          <cell r="F317">
            <v>5.3385606502430419E-2</v>
          </cell>
          <cell r="G317">
            <v>7.5733559896284428E-2</v>
          </cell>
          <cell r="H317">
            <v>9.6077228463068043E-2</v>
          </cell>
          <cell r="I317">
            <v>0.10520370843830575</v>
          </cell>
        </row>
        <row r="318">
          <cell r="A318" t="str">
            <v>TFLGV-ICENGA</v>
          </cell>
          <cell r="B318" t="str">
            <v>VAR_ncap</v>
          </cell>
          <cell r="C318" t="str">
            <v>-</v>
          </cell>
          <cell r="D318">
            <v>3.3133662353856502E-7</v>
          </cell>
          <cell r="E318">
            <v>7.1935954932303799E-6</v>
          </cell>
          <cell r="F318">
            <v>4.9348997158002699E-4</v>
          </cell>
          <cell r="G318">
            <v>1.1366767982710899E-3</v>
          </cell>
          <cell r="H318">
            <v>1.3346642889323799E-3</v>
          </cell>
          <cell r="I318">
            <v>2.4046988660162498E-3</v>
          </cell>
        </row>
        <row r="319">
          <cell r="A319" t="str">
            <v>TFLGV-ICENGA</v>
          </cell>
          <cell r="B319" t="str">
            <v>VAR_cap</v>
          </cell>
          <cell r="C319" t="str">
            <v>-</v>
          </cell>
          <cell r="D319">
            <v>5.8332058285344586E-4</v>
          </cell>
          <cell r="E319">
            <v>7.1647599752428502E-4</v>
          </cell>
          <cell r="F319">
            <v>1.2099476952569981E-3</v>
          </cell>
          <cell r="G319">
            <v>2.0375717596672854E-3</v>
          </cell>
          <cell r="H319">
            <v>3.0184304534397535E-3</v>
          </cell>
          <cell r="I319">
            <v>3.3341867585442685E-3</v>
          </cell>
        </row>
        <row r="320">
          <cell r="A320" t="str">
            <v>TFLGV-BEVELC</v>
          </cell>
          <cell r="B320" t="str">
            <v>VAR_fout</v>
          </cell>
          <cell r="C320" t="str">
            <v>TFLGV</v>
          </cell>
          <cell r="D320">
            <v>2.4028972027011604E-2</v>
          </cell>
          <cell r="E320">
            <v>5.3649978225563326E-2</v>
          </cell>
          <cell r="F320">
            <v>0.19832000253038135</v>
          </cell>
          <cell r="G320">
            <v>0.84226618421874355</v>
          </cell>
          <cell r="H320">
            <v>2.127541710370124</v>
          </cell>
          <cell r="I320">
            <v>4.3877676530586971</v>
          </cell>
        </row>
        <row r="321">
          <cell r="A321" t="str">
            <v>TFLGV-BEVELC</v>
          </cell>
          <cell r="B321" t="str">
            <v>VAR_fin</v>
          </cell>
          <cell r="C321" t="str">
            <v>T-ELC-LGV_BatSTGout</v>
          </cell>
          <cell r="D321">
            <v>3.5266316962827393E-2</v>
          </cell>
          <cell r="E321">
            <v>7.8739828529685738E-2</v>
          </cell>
          <cell r="F321">
            <v>0.29106597075576091</v>
          </cell>
          <cell r="G321">
            <v>1.2361588413494649</v>
          </cell>
          <cell r="H321">
            <v>3.1225039600198028</v>
          </cell>
          <cell r="I321">
            <v>6.439743016807439</v>
          </cell>
        </row>
        <row r="322">
          <cell r="A322" t="str">
            <v>TFLGV-BEVELC</v>
          </cell>
          <cell r="B322" t="str">
            <v>VAR_ncap</v>
          </cell>
          <cell r="C322" t="str">
            <v>-</v>
          </cell>
          <cell r="E322">
            <v>1.1510936335761999E-3</v>
          </cell>
          <cell r="F322">
            <v>1.01070084952286E-2</v>
          </cell>
          <cell r="G322">
            <v>4.5837742658959797E-2</v>
          </cell>
          <cell r="H322">
            <v>9.1279674399081898E-2</v>
          </cell>
          <cell r="I322">
            <v>0.34455633863282398</v>
          </cell>
        </row>
        <row r="323">
          <cell r="A323" t="str">
            <v>TFLGV-BEVELC</v>
          </cell>
          <cell r="B323" t="str">
            <v>VAR_cap</v>
          </cell>
          <cell r="C323" t="str">
            <v>-</v>
          </cell>
          <cell r="D323">
            <v>1.699E-3</v>
          </cell>
          <cell r="E323">
            <v>3.7430936335762E-3</v>
          </cell>
          <cell r="F323">
            <v>1.38501021288048E-2</v>
          </cell>
          <cell r="G323">
            <v>5.8725318697843913E-2</v>
          </cell>
          <cell r="H323">
            <v>0.18327048847203217</v>
          </cell>
          <cell r="I323">
            <v>0.40505214696395447</v>
          </cell>
        </row>
        <row r="324">
          <cell r="A324" t="str">
            <v>T_B_c-BEVELC-S1</v>
          </cell>
          <cell r="B324" t="str">
            <v>VAR_fout</v>
          </cell>
          <cell r="C324" t="str">
            <v>TPBSc</v>
          </cell>
          <cell r="D324">
            <v>1.4964058964985272E-4</v>
          </cell>
          <cell r="E324">
            <v>3.7947739439572715E-4</v>
          </cell>
          <cell r="F324">
            <v>4.247049278039349E-4</v>
          </cell>
          <cell r="G324">
            <v>6.7281227387519906E-3</v>
          </cell>
          <cell r="H324">
            <v>2.3959544963779139E-2</v>
          </cell>
          <cell r="I324">
            <v>5.8708958471628131E-2</v>
          </cell>
        </row>
        <row r="325">
          <cell r="A325" t="str">
            <v>T_B_c-BEVELC-S1</v>
          </cell>
          <cell r="B325" t="str">
            <v>VAR_fin</v>
          </cell>
          <cell r="C325" t="str">
            <v>T-ELC-Bus_c_BatSTGout_S1</v>
          </cell>
          <cell r="D325">
            <v>3.9514990743141849E-4</v>
          </cell>
          <cell r="E325">
            <v>9.8748337139680387E-4</v>
          </cell>
          <cell r="F325">
            <v>1.0879217741287376E-3</v>
          </cell>
          <cell r="G325">
            <v>1.5053419987996848E-2</v>
          </cell>
          <cell r="H325">
            <v>4.9113110521547536E-2</v>
          </cell>
          <cell r="I325">
            <v>0.10964300803847263</v>
          </cell>
        </row>
        <row r="326">
          <cell r="A326" t="str">
            <v>T_B_c-BEVELC-S1</v>
          </cell>
          <cell r="B326" t="str">
            <v>VAR_ncap</v>
          </cell>
          <cell r="C326" t="str">
            <v>-</v>
          </cell>
          <cell r="E326">
            <v>1.8559132522639301E-6</v>
          </cell>
          <cell r="F326">
            <v>2.4414163703585498E-6</v>
          </cell>
          <cell r="G326">
            <v>1.4973126064874001E-4</v>
          </cell>
          <cell r="H326">
            <v>3.7398663092819801E-4</v>
          </cell>
          <cell r="I326">
            <v>1.1405594044591801E-3</v>
          </cell>
        </row>
        <row r="327">
          <cell r="A327" t="str">
            <v>T_B_c-BEVELC-S1</v>
          </cell>
          <cell r="B327" t="str">
            <v>VAR_cap</v>
          </cell>
          <cell r="C327" t="str">
            <v>-</v>
          </cell>
          <cell r="D327">
            <v>3.3713942307692301E-6</v>
          </cell>
          <cell r="E327">
            <v>8.53216394171213E-6</v>
          </cell>
          <cell r="F327">
            <v>1.0715992223269225E-5</v>
          </cell>
          <cell r="G327">
            <v>1.5077511604732972E-4</v>
          </cell>
          <cell r="H327">
            <v>5.255115559282972E-4</v>
          </cell>
          <cell r="I327">
            <v>1.3546045226866183E-3</v>
          </cell>
        </row>
        <row r="328">
          <cell r="A328" t="str">
            <v>T_B_c-BEVELC-S2</v>
          </cell>
          <cell r="B328" t="str">
            <v>VAR_fout</v>
          </cell>
          <cell r="C328" t="str">
            <v>TPBSc</v>
          </cell>
          <cell r="D328">
            <v>2.2984666912460996E-4</v>
          </cell>
          <cell r="E328">
            <v>3.3489129656180314E-4</v>
          </cell>
          <cell r="F328">
            <v>3.3776733219458997E-4</v>
          </cell>
          <cell r="G328">
            <v>4.5358127683183284E-4</v>
          </cell>
          <cell r="H328">
            <v>3.3450485120884839E-2</v>
          </cell>
          <cell r="I328">
            <v>5.5162586881057948E-2</v>
          </cell>
        </row>
        <row r="329">
          <cell r="A329" t="str">
            <v>T_B_c-BEVELC-S2</v>
          </cell>
          <cell r="B329" t="str">
            <v>VAR_fin</v>
          </cell>
          <cell r="C329" t="str">
            <v>T-ELC-Bus_c_BatSTGout_S2</v>
          </cell>
          <cell r="D329">
            <v>8.3525721454170249E-4</v>
          </cell>
          <cell r="E329">
            <v>1.2020639914479632E-3</v>
          </cell>
          <cell r="F329">
            <v>1.2031719720106229E-3</v>
          </cell>
          <cell r="G329">
            <v>1.4296243063997665E-3</v>
          </cell>
          <cell r="H329">
            <v>9.4765407122264958E-2</v>
          </cell>
          <cell r="I329">
            <v>0.14407011166509648</v>
          </cell>
        </row>
        <row r="330">
          <cell r="A330" t="str">
            <v>T_B_c-BEVELC-S2</v>
          </cell>
          <cell r="B330" t="str">
            <v>VAR_ncap</v>
          </cell>
          <cell r="C330" t="str">
            <v>-</v>
          </cell>
          <cell r="E330">
            <v>5.6055118405020198E-7</v>
          </cell>
          <cell r="F330">
            <v>8.4058456108958395E-7</v>
          </cell>
          <cell r="G330">
            <v>8.1229790149502408E-6</v>
          </cell>
          <cell r="H330">
            <v>5.0530664315838697E-4</v>
          </cell>
          <cell r="I330">
            <v>9.0677791049844302E-4</v>
          </cell>
        </row>
        <row r="331">
          <cell r="A331" t="str">
            <v>T_B_c-BEVELC-S2</v>
          </cell>
          <cell r="B331" t="str">
            <v>VAR_cap</v>
          </cell>
          <cell r="C331" t="str">
            <v>-</v>
          </cell>
          <cell r="D331">
            <v>5.3127503948611704E-6</v>
          </cell>
          <cell r="E331">
            <v>7.5526048125044035E-6</v>
          </cell>
          <cell r="F331">
            <v>7.8546455817586919E-6</v>
          </cell>
          <cell r="G331">
            <v>9.8589050416965403E-6</v>
          </cell>
          <cell r="H331">
            <v>7.2706695764088104E-4</v>
          </cell>
          <cell r="I331">
            <v>1.1988580523281599E-3</v>
          </cell>
        </row>
        <row r="332">
          <cell r="A332" t="str">
            <v>T_B_c-BEVELC-S3</v>
          </cell>
          <cell r="B332" t="str">
            <v>VAR_fout</v>
          </cell>
          <cell r="C332" t="str">
            <v>TPBSc</v>
          </cell>
          <cell r="D332">
            <v>7.5955538600431385E-5</v>
          </cell>
          <cell r="E332">
            <v>1.4375703946224353E-4</v>
          </cell>
          <cell r="F332">
            <v>1.2864521769380543E-4</v>
          </cell>
          <cell r="G332">
            <v>1.3928287389578041E-4</v>
          </cell>
          <cell r="H332">
            <v>8.0076604949062054E-4</v>
          </cell>
          <cell r="I332">
            <v>1.7418160886914099E-3</v>
          </cell>
        </row>
        <row r="333">
          <cell r="A333" t="str">
            <v>T_B_c-BEVELC-S3</v>
          </cell>
          <cell r="B333" t="str">
            <v>VAR_fin</v>
          </cell>
          <cell r="C333" t="str">
            <v>T-ELC-Bus_c_BatSTGout_S3</v>
          </cell>
          <cell r="D333">
            <v>4.1512471765250562E-4</v>
          </cell>
          <cell r="E333">
            <v>7.7715819224935686E-4</v>
          </cell>
          <cell r="F333">
            <v>6.9096117372529817E-4</v>
          </cell>
          <cell r="G333">
            <v>6.9235834299010584E-4</v>
          </cell>
          <cell r="H333">
            <v>3.3833693276058272E-3</v>
          </cell>
          <cell r="I333">
            <v>6.7253653955751981E-3</v>
          </cell>
        </row>
        <row r="334">
          <cell r="A334" t="str">
            <v>T_B_c-BEVELC-S3</v>
          </cell>
          <cell r="B334" t="str">
            <v>VAR_ncap</v>
          </cell>
          <cell r="C334" t="str">
            <v>-</v>
          </cell>
          <cell r="E334">
            <v>2.9304090008036698E-7</v>
          </cell>
          <cell r="F334">
            <v>3.09012135686983E-7</v>
          </cell>
          <cell r="G334">
            <v>1.5114587517912499E-6</v>
          </cell>
          <cell r="H334">
            <v>1.39373741251012E-5</v>
          </cell>
          <cell r="I334">
            <v>3.3081254380124899E-5</v>
          </cell>
        </row>
        <row r="335">
          <cell r="A335" t="str">
            <v>T_B_c-BEVELC-S3</v>
          </cell>
          <cell r="B335" t="str">
            <v>VAR_cap</v>
          </cell>
          <cell r="C335" t="str">
            <v>-</v>
          </cell>
          <cell r="D335">
            <v>1.7478411887294442E-6</v>
          </cell>
          <cell r="E335">
            <v>3.1856455204131069E-6</v>
          </cell>
          <cell r="F335">
            <v>2.8975368293260101E-6</v>
          </cell>
          <cell r="G335">
            <v>2.96660121630748E-6</v>
          </cell>
          <cell r="H335">
            <v>1.7435059880497501E-5</v>
          </cell>
          <cell r="I335">
            <v>3.7855101141796899E-5</v>
          </cell>
        </row>
        <row r="336">
          <cell r="A336" t="str">
            <v>T_B_c-BEVELC-S4</v>
          </cell>
          <cell r="B336" t="str">
            <v>VAR_fout</v>
          </cell>
          <cell r="C336" t="str">
            <v>TPBSc</v>
          </cell>
          <cell r="E336">
            <v>5.1438059994519057E-6</v>
          </cell>
          <cell r="F336">
            <v>1.3966557808131933E-5</v>
          </cell>
          <cell r="G336">
            <v>8.3878630072790575E-6</v>
          </cell>
          <cell r="H336">
            <v>1.8372724172469078E-5</v>
          </cell>
          <cell r="I336">
            <v>7.1174760070868589E-6</v>
          </cell>
        </row>
        <row r="337">
          <cell r="A337" t="str">
            <v>T_B_c-BEVELC-S4</v>
          </cell>
          <cell r="B337" t="str">
            <v>VAR_fin</v>
          </cell>
          <cell r="C337" t="str">
            <v>T-ELC-Bus_c_BatSTGout_S4</v>
          </cell>
          <cell r="E337">
            <v>4.0683630672590063E-5</v>
          </cell>
          <cell r="F337">
            <v>1.0771233702445137E-4</v>
          </cell>
          <cell r="G337">
            <v>5.8639875153541045E-5</v>
          </cell>
          <cell r="H337">
            <v>1.1671299684780175E-4</v>
          </cell>
          <cell r="I337">
            <v>4.1627677130270013E-5</v>
          </cell>
        </row>
        <row r="338">
          <cell r="A338" t="str">
            <v>T_B_c-BEVELC-S4</v>
          </cell>
          <cell r="B338" t="str">
            <v>VAR_ncap</v>
          </cell>
          <cell r="C338" t="str">
            <v>-</v>
          </cell>
          <cell r="E338">
            <v>1.40252155203998E-7</v>
          </cell>
          <cell r="F338">
            <v>1.4185462007613301E-7</v>
          </cell>
          <cell r="G338">
            <v>1.62900608218491E-7</v>
          </cell>
          <cell r="H338">
            <v>3.1028247141966E-7</v>
          </cell>
          <cell r="I338">
            <v>1.3071503354767999E-7</v>
          </cell>
        </row>
        <row r="339">
          <cell r="A339" t="str">
            <v>T_B_c-BEVELC-S4</v>
          </cell>
          <cell r="B339" t="str">
            <v>VAR_cap</v>
          </cell>
          <cell r="C339" t="str">
            <v>-</v>
          </cell>
          <cell r="E339">
            <v>1.40252155203998E-7</v>
          </cell>
          <cell r="F339">
            <v>2.8210677528013098E-7</v>
          </cell>
          <cell r="G339">
            <v>1.9188571227056198E-7</v>
          </cell>
          <cell r="H339">
            <v>4.3634269847451039E-7</v>
          </cell>
          <cell r="I339">
            <v>1.8283738772831981E-7</v>
          </cell>
        </row>
        <row r="340">
          <cell r="A340" t="str">
            <v>T_C-BAT-ELC-S1</v>
          </cell>
          <cell r="B340" t="str">
            <v>VAR_fout</v>
          </cell>
          <cell r="C340" t="str">
            <v>TPCAR</v>
          </cell>
          <cell r="D340">
            <v>1.3766785912352558E-2</v>
          </cell>
          <cell r="E340">
            <v>0.32830744172704363</v>
          </cell>
          <cell r="F340">
            <v>0.79367492209494395</v>
          </cell>
          <cell r="G340">
            <v>1.5896995781492995</v>
          </cell>
          <cell r="H340">
            <v>2.3232383321334678</v>
          </cell>
          <cell r="I340">
            <v>2.4024903258009163</v>
          </cell>
        </row>
        <row r="341">
          <cell r="A341" t="str">
            <v>T_C-BAT-ELC-S1</v>
          </cell>
          <cell r="B341" t="str">
            <v>VAR_fin</v>
          </cell>
          <cell r="C341" t="str">
            <v>T-ELC-car-BatSTGOut_S1</v>
          </cell>
          <cell r="D341">
            <v>7.598939605886413E-3</v>
          </cell>
          <cell r="E341">
            <v>0.18121792826082736</v>
          </cell>
          <cell r="F341">
            <v>0.43808975007699907</v>
          </cell>
          <cell r="G341">
            <v>0.877476497620301</v>
          </cell>
          <cell r="H341">
            <v>1.2086430903109111</v>
          </cell>
          <cell r="I341">
            <v>1.1349828844943928</v>
          </cell>
        </row>
        <row r="342">
          <cell r="A342" t="str">
            <v>T_C-BAT-ELC-S1</v>
          </cell>
          <cell r="B342" t="str">
            <v>VAR_ncap</v>
          </cell>
          <cell r="C342" t="str">
            <v>-</v>
          </cell>
          <cell r="D342">
            <v>4.9099084540073901E-5</v>
          </cell>
          <cell r="E342">
            <v>3.33300466980831E-2</v>
          </cell>
          <cell r="F342">
            <v>8.8656232792790501E-2</v>
          </cell>
          <cell r="G342">
            <v>0.14559562658649</v>
          </cell>
          <cell r="H342">
            <v>0.153180672857371</v>
          </cell>
          <cell r="I342">
            <v>0.28796629279424002</v>
          </cell>
        </row>
        <row r="343">
          <cell r="A343" t="str">
            <v>T_C-BAT-ELC-S1</v>
          </cell>
          <cell r="B343" t="str">
            <v>VAR_cap</v>
          </cell>
          <cell r="C343" t="str">
            <v>-</v>
          </cell>
          <cell r="D343">
            <v>1.5208381462164526E-3</v>
          </cell>
          <cell r="E343">
            <v>3.5075133598076694E-2</v>
          </cell>
          <cell r="F343">
            <v>0.12059711315739143</v>
          </cell>
          <cell r="G343">
            <v>0.24157857022703999</v>
          </cell>
          <cell r="H343">
            <v>0.35306845874329096</v>
          </cell>
          <cell r="I343">
            <v>0.36511718611790583</v>
          </cell>
        </row>
        <row r="344">
          <cell r="A344" t="str">
            <v>D-TNGA</v>
          </cell>
          <cell r="B344" t="str">
            <v>VAR_fout</v>
          </cell>
          <cell r="C344" t="str">
            <v>CO2</v>
          </cell>
          <cell r="D344">
            <v>16.080702921627999</v>
          </cell>
          <cell r="E344">
            <v>15.404597898135</v>
          </cell>
          <cell r="F344">
            <v>339.08740320441399</v>
          </cell>
          <cell r="G344">
            <v>409.99140559038398</v>
          </cell>
          <cell r="H344">
            <v>87.545937160640506</v>
          </cell>
          <cell r="I344">
            <v>123.722165350324</v>
          </cell>
        </row>
        <row r="345">
          <cell r="A345" t="str">
            <v>D-TNGA</v>
          </cell>
          <cell r="B345" t="str">
            <v>VAR_fout</v>
          </cell>
          <cell r="C345" t="str">
            <v>TNGA</v>
          </cell>
          <cell r="D345">
            <v>0.30737170851421086</v>
          </cell>
          <cell r="E345">
            <v>0.3236943101268433</v>
          </cell>
          <cell r="F345">
            <v>5.9963578225288874</v>
          </cell>
          <cell r="G345">
            <v>7.2467161559718942</v>
          </cell>
          <cell r="H345">
            <v>1.5594595393616311</v>
          </cell>
          <cell r="I345">
            <v>2.2038322728730573</v>
          </cell>
        </row>
        <row r="346">
          <cell r="A346" t="str">
            <v>D-TNGA</v>
          </cell>
          <cell r="B346" t="str">
            <v>VAR_fin</v>
          </cell>
          <cell r="C346" t="str">
            <v>NGA</v>
          </cell>
          <cell r="D346">
            <v>0.28511884612815669</v>
          </cell>
          <cell r="E346">
            <v>0.27313116840664864</v>
          </cell>
          <cell r="F346">
            <v>6.012188000078253</v>
          </cell>
          <cell r="G346">
            <v>7.2693511629500689</v>
          </cell>
          <cell r="H346">
            <v>1.5522329283801515</v>
          </cell>
          <cell r="I346">
            <v>2.1936554140128321</v>
          </cell>
        </row>
        <row r="347">
          <cell r="A347" t="str">
            <v>D-TNGA</v>
          </cell>
          <cell r="B347" t="str">
            <v>VAR_fin</v>
          </cell>
          <cell r="C347" t="str">
            <v>BNGA</v>
          </cell>
          <cell r="D347">
            <v>2.3233314406833291E-2</v>
          </cell>
          <cell r="E347">
            <v>4.7790461835453504E-2</v>
          </cell>
          <cell r="F347">
            <v>2.0014909373903987E-3</v>
          </cell>
          <cell r="G347">
            <v>2.862441200384455E-4</v>
          </cell>
          <cell r="H347">
            <v>2.7592972907758613E-4</v>
          </cell>
          <cell r="I347">
            <v>3.7675062358453521E-4</v>
          </cell>
        </row>
        <row r="348">
          <cell r="A348" t="str">
            <v>D-TNGA</v>
          </cell>
          <cell r="B348" t="str">
            <v>VAR_fin</v>
          </cell>
          <cell r="C348" t="str">
            <v>H2</v>
          </cell>
          <cell r="E348">
            <v>3.8050937659706379E-3</v>
          </cell>
          <cell r="F348">
            <v>1.2955086973084826E-3</v>
          </cell>
          <cell r="G348">
            <v>1.9430992458091512E-4</v>
          </cell>
          <cell r="H348">
            <v>1.1925005126955551E-2</v>
          </cell>
          <cell r="I348">
            <v>1.6829773534185383E-2</v>
          </cell>
        </row>
        <row r="349">
          <cell r="A349" t="str">
            <v>D-TNGA</v>
          </cell>
          <cell r="B349" t="str">
            <v>VAR_ncap</v>
          </cell>
          <cell r="C349" t="str">
            <v>-</v>
          </cell>
          <cell r="D349">
            <v>1.10572662363236E-7</v>
          </cell>
          <cell r="E349">
            <v>5.9465256621998103E-8</v>
          </cell>
          <cell r="F349">
            <v>7.0100429091447497E-8</v>
          </cell>
          <cell r="G349">
            <v>8.2679112419831104E-8</v>
          </cell>
          <cell r="H349">
            <v>1.34421845635306E-7</v>
          </cell>
          <cell r="I349">
            <v>2.8565669760333401E-7</v>
          </cell>
        </row>
        <row r="350">
          <cell r="A350" t="str">
            <v>D-TNGA</v>
          </cell>
          <cell r="B350" t="str">
            <v>VAR_cap</v>
          </cell>
          <cell r="C350" t="str">
            <v>-</v>
          </cell>
          <cell r="D350">
            <v>0.95961780365430638</v>
          </cell>
          <cell r="E350">
            <v>0.95961786311956299</v>
          </cell>
          <cell r="F350">
            <v>0.95961793321999211</v>
          </cell>
          <cell r="G350">
            <v>0.95961801589910456</v>
          </cell>
          <cell r="H350">
            <v>0.95961827748905093</v>
          </cell>
          <cell r="I350">
            <v>0.48125421949969249</v>
          </cell>
        </row>
        <row r="351">
          <cell r="A351" t="str">
            <v>T_C-BAT-ELC-S2</v>
          </cell>
          <cell r="B351" t="str">
            <v>VAR_fout</v>
          </cell>
          <cell r="C351" t="str">
            <v>TPCAR</v>
          </cell>
          <cell r="D351">
            <v>9.6818350312045012E-2</v>
          </cell>
          <cell r="E351">
            <v>0.15029698926294291</v>
          </cell>
          <cell r="F351">
            <v>0.19376640400878256</v>
          </cell>
          <cell r="G351">
            <v>7.4009539568175597</v>
          </cell>
          <cell r="H351">
            <v>17.953238734390808</v>
          </cell>
          <cell r="I351">
            <v>17.703887758612922</v>
          </cell>
        </row>
        <row r="352">
          <cell r="A352" t="str">
            <v>T_C-BAT-ELC-S2</v>
          </cell>
          <cell r="B352" t="str">
            <v>VAR_fin</v>
          </cell>
          <cell r="C352" t="str">
            <v>T-ELC-car-BatSTGOut_S2</v>
          </cell>
          <cell r="D352">
            <v>6.6141867009220992E-2</v>
          </cell>
          <cell r="E352">
            <v>0.10267602622515597</v>
          </cell>
          <cell r="F352">
            <v>0.13237234143628526</v>
          </cell>
          <cell r="G352">
            <v>5.0559931126227431</v>
          </cell>
          <cell r="H352">
            <v>11.551538668998582</v>
          </cell>
          <cell r="I352">
            <v>10.307261913052001</v>
          </cell>
        </row>
        <row r="353">
          <cell r="A353" t="str">
            <v>T_C-BAT-ELC-S2</v>
          </cell>
          <cell r="B353" t="str">
            <v>VAR_ncap</v>
          </cell>
          <cell r="C353" t="str">
            <v>-</v>
          </cell>
          <cell r="D353">
            <v>7.0046488383767496E-5</v>
          </cell>
          <cell r="E353">
            <v>1.4448867883919001E-4</v>
          </cell>
          <cell r="F353">
            <v>3.8048549660822601E-3</v>
          </cell>
          <cell r="G353">
            <v>0.57934050999407904</v>
          </cell>
          <cell r="H353">
            <v>0.59086427096527405</v>
          </cell>
          <cell r="I353">
            <v>1.4585988425254801</v>
          </cell>
        </row>
        <row r="354">
          <cell r="A354" t="str">
            <v>T_C-BAT-ELC-S2</v>
          </cell>
          <cell r="B354" t="str">
            <v>VAR_cap</v>
          </cell>
          <cell r="C354" t="str">
            <v>-</v>
          </cell>
          <cell r="D354">
            <v>7.357195501758387E-3</v>
          </cell>
          <cell r="E354">
            <v>1.1403008145469263E-2</v>
          </cell>
          <cell r="F354">
            <v>1.471037113485681E-2</v>
          </cell>
          <cell r="G354">
            <v>0.56153354597896632</v>
          </cell>
          <cell r="H354">
            <v>1.8936061503919257</v>
          </cell>
          <cell r="I354">
            <v>1.8673309415749577</v>
          </cell>
        </row>
        <row r="355">
          <cell r="A355" t="str">
            <v>TFLGV-BeVELCExt</v>
          </cell>
          <cell r="B355" t="str">
            <v>VAR_fout</v>
          </cell>
          <cell r="C355" t="str">
            <v>TFLGV</v>
          </cell>
          <cell r="D355">
            <v>2.7896918666439681E-2</v>
          </cell>
          <cell r="E355">
            <v>2.4236583274188449E-2</v>
          </cell>
          <cell r="F355">
            <v>1.8598391739588733E-2</v>
          </cell>
          <cell r="G355">
            <v>9.2995948064633644E-3</v>
          </cell>
        </row>
        <row r="356">
          <cell r="A356" t="str">
            <v>TFLGV-BeVELCExt</v>
          </cell>
          <cell r="B356" t="str">
            <v>VAR_fin</v>
          </cell>
          <cell r="C356" t="str">
            <v>TELC</v>
          </cell>
          <cell r="D356">
            <v>4.0475904897548674E-2</v>
          </cell>
          <cell r="E356">
            <v>3.4840376063942406E-2</v>
          </cell>
          <cell r="F356">
            <v>2.6370156988459462E-2</v>
          </cell>
          <cell r="G356">
            <v>1.3185644135750622E-2</v>
          </cell>
        </row>
        <row r="357">
          <cell r="A357" t="str">
            <v>TFLGV-BeVELCExt</v>
          </cell>
          <cell r="B357" t="str">
            <v>VAR_cap</v>
          </cell>
          <cell r="C357" t="str">
            <v>-</v>
          </cell>
          <cell r="D357">
            <v>1.9499999999999999E-3</v>
          </cell>
          <cell r="E357">
            <v>1.6900000000000001E-3</v>
          </cell>
          <cell r="F357">
            <v>1.2999999999999999E-3</v>
          </cell>
          <cell r="G357">
            <v>6.4999999999999997E-4</v>
          </cell>
        </row>
        <row r="358">
          <cell r="A358" t="str">
            <v>T_C-BAT-ELC-S3</v>
          </cell>
          <cell r="B358" t="str">
            <v>VAR_fout</v>
          </cell>
          <cell r="C358" t="str">
            <v>TPCAR</v>
          </cell>
          <cell r="D358">
            <v>6.1079285794383952E-2</v>
          </cell>
          <cell r="E358">
            <v>9.2166074449896232E-2</v>
          </cell>
          <cell r="F358">
            <v>0.12028736657308207</v>
          </cell>
          <cell r="G358">
            <v>0.10686270450882511</v>
          </cell>
          <cell r="H358">
            <v>0.66750287056452151</v>
          </cell>
          <cell r="I358">
            <v>0.84756368828362372</v>
          </cell>
        </row>
        <row r="359">
          <cell r="A359" t="str">
            <v>T_C-BAT-ELC-S3</v>
          </cell>
          <cell r="B359" t="str">
            <v>VAR_fin</v>
          </cell>
          <cell r="C359" t="str">
            <v>T-ELC-car-BatSTGOut_S3</v>
          </cell>
          <cell r="D359">
            <v>4.5668369913837679E-2</v>
          </cell>
          <cell r="E359">
            <v>6.8911650271313143E-2</v>
          </cell>
          <cell r="F359">
            <v>8.9937658588764804E-2</v>
          </cell>
          <cell r="G359">
            <v>7.9900173291661061E-2</v>
          </cell>
          <cell r="H359">
            <v>0.47364212969132946</v>
          </cell>
          <cell r="I359">
            <v>0.53491694596393768</v>
          </cell>
        </row>
        <row r="360">
          <cell r="A360" t="str">
            <v>T_C-BAT-ELC-S3</v>
          </cell>
          <cell r="B360" t="str">
            <v>VAR_ncap</v>
          </cell>
          <cell r="C360" t="str">
            <v>-</v>
          </cell>
          <cell r="D360">
            <v>5.01167045844751E-5</v>
          </cell>
          <cell r="E360">
            <v>1.6401983877904701E-4</v>
          </cell>
          <cell r="F360">
            <v>2.1826818020195802E-3</v>
          </cell>
          <cell r="G360">
            <v>4.9731831709439302E-4</v>
          </cell>
          <cell r="H360">
            <v>4.9263527358414595E-4</v>
          </cell>
          <cell r="I360">
            <v>5.2529605972303703E-2</v>
          </cell>
        </row>
        <row r="361">
          <cell r="A361" t="str">
            <v>T_C-BAT-ELC-S3</v>
          </cell>
          <cell r="B361" t="str">
            <v>VAR_cap</v>
          </cell>
          <cell r="C361" t="str">
            <v>-</v>
          </cell>
          <cell r="D361">
            <v>4.2713380022573648E-3</v>
          </cell>
          <cell r="E361">
            <v>6.3392608275804185E-3</v>
          </cell>
          <cell r="F361">
            <v>8.290620497844783E-3</v>
          </cell>
          <cell r="G361">
            <v>7.3584495611541713E-3</v>
          </cell>
          <cell r="H361">
            <v>4.5918448596536793E-2</v>
          </cell>
          <cell r="I361">
            <v>5.8290479998819075E-2</v>
          </cell>
        </row>
        <row r="362">
          <cell r="A362" t="str">
            <v>T_C-BAT-ELC-S4</v>
          </cell>
          <cell r="B362" t="str">
            <v>VAR_fout</v>
          </cell>
          <cell r="C362" t="str">
            <v>TPCAR</v>
          </cell>
          <cell r="D362">
            <v>0.19417602768679887</v>
          </cell>
          <cell r="E362">
            <v>1.0689135548167692</v>
          </cell>
          <cell r="F362">
            <v>4.1202494027586232</v>
          </cell>
          <cell r="G362">
            <v>13.199874901605517</v>
          </cell>
          <cell r="H362">
            <v>22.492188763003934</v>
          </cell>
          <cell r="I362">
            <v>23.09827457667366</v>
          </cell>
        </row>
        <row r="363">
          <cell r="A363" t="str">
            <v>T_C-BAT-ELC-S4</v>
          </cell>
          <cell r="B363" t="str">
            <v>VAR_fin</v>
          </cell>
          <cell r="C363" t="str">
            <v>T-ELC-car-BatSTGOut_S4</v>
          </cell>
          <cell r="D363">
            <v>0.14994601366299426</v>
          </cell>
          <cell r="E363">
            <v>0.8254331309817603</v>
          </cell>
          <cell r="F363">
            <v>3.1817262954699581</v>
          </cell>
          <cell r="G363">
            <v>10.193166715401512</v>
          </cell>
          <cell r="H363">
            <v>16.284094065326048</v>
          </cell>
          <cell r="I363">
            <v>15.196839708678519</v>
          </cell>
        </row>
        <row r="364">
          <cell r="A364" t="str">
            <v>T_C-BAT-ELC-S4</v>
          </cell>
          <cell r="B364" t="str">
            <v>VAR_ncap</v>
          </cell>
          <cell r="C364" t="str">
            <v>-</v>
          </cell>
          <cell r="D364">
            <v>1.48909554217252E-4</v>
          </cell>
          <cell r="E364">
            <v>5.68449916646818E-2</v>
          </cell>
          <cell r="F364">
            <v>0.24796739219950301</v>
          </cell>
          <cell r="G364">
            <v>0.80116874307679897</v>
          </cell>
          <cell r="H364">
            <v>0.91898209735094305</v>
          </cell>
          <cell r="I364">
            <v>1.9472215620351401</v>
          </cell>
        </row>
        <row r="365">
          <cell r="A365" t="str">
            <v>T_C-BAT-ELC-S4</v>
          </cell>
          <cell r="B365" t="str">
            <v>VAR_cap</v>
          </cell>
          <cell r="C365" t="str">
            <v>-</v>
          </cell>
          <cell r="D365">
            <v>1.5351778487007252E-2</v>
          </cell>
          <cell r="E365">
            <v>8.4168436365949548E-2</v>
          </cell>
          <cell r="F365">
            <v>0.32446986027191332</v>
          </cell>
          <cell r="G365">
            <v>1.0393797264517728</v>
          </cell>
          <cell r="H365">
            <v>1.9579255873998165</v>
          </cell>
          <cell r="I365">
            <v>2.3459949623071226</v>
          </cell>
        </row>
        <row r="366">
          <cell r="A366" t="str">
            <v>T_B_c-ICENGA-S1</v>
          </cell>
          <cell r="B366" t="str">
            <v>VAR_fout</v>
          </cell>
          <cell r="C366" t="str">
            <v>CO2_T</v>
          </cell>
          <cell r="E366">
            <v>1.04299223350139E-2</v>
          </cell>
          <cell r="F366">
            <v>8.3294827279054004E-2</v>
          </cell>
          <cell r="G366">
            <v>4.8118035385269833E-2</v>
          </cell>
          <cell r="H366">
            <v>9.1072442809350798E-2</v>
          </cell>
          <cell r="I366">
            <v>3.5343537403216191E-2</v>
          </cell>
        </row>
        <row r="367">
          <cell r="A367" t="str">
            <v>T_B_c-ICENGA-S1</v>
          </cell>
          <cell r="B367" t="str">
            <v>VAR_fout</v>
          </cell>
          <cell r="C367" t="str">
            <v>TPBSc</v>
          </cell>
          <cell r="E367">
            <v>2.2235248098072065E-5</v>
          </cell>
          <cell r="F367">
            <v>1.8587833286688127E-4</v>
          </cell>
          <cell r="G367">
            <v>1.1108442265856358E-4</v>
          </cell>
          <cell r="H367">
            <v>2.4131614221602153E-4</v>
          </cell>
          <cell r="I367">
            <v>9.7835532483885382E-5</v>
          </cell>
        </row>
        <row r="368">
          <cell r="A368" t="str">
            <v>T_B_c-ICENGA-S1</v>
          </cell>
          <cell r="B368" t="str">
            <v>VAR_fin</v>
          </cell>
          <cell r="C368" t="str">
            <v>TNGA</v>
          </cell>
          <cell r="E368">
            <v>1.8492770097542385E-4</v>
          </cell>
          <cell r="F368">
            <v>1.4768586396995387E-3</v>
          </cell>
          <cell r="G368">
            <v>8.5315665576719769E-4</v>
          </cell>
          <cell r="H368">
            <v>1.6147596242792701E-3</v>
          </cell>
          <cell r="I368">
            <v>6.2665846459603112E-4</v>
          </cell>
        </row>
        <row r="369">
          <cell r="A369" t="str">
            <v>T_B_c-ICENGA-S1</v>
          </cell>
          <cell r="B369" t="str">
            <v>VAR_ncap</v>
          </cell>
          <cell r="C369" t="str">
            <v>-</v>
          </cell>
          <cell r="E369">
            <v>5.9751355215373598E-7</v>
          </cell>
          <cell r="F369">
            <v>3.6307341595227199E-6</v>
          </cell>
          <cell r="G369">
            <v>1.1276094208176601E-6</v>
          </cell>
          <cell r="H369">
            <v>3.2905685452807499E-6</v>
          </cell>
          <cell r="I369">
            <v>7.9744844242902203E-7</v>
          </cell>
        </row>
        <row r="370">
          <cell r="A370" t="str">
            <v>T_B_c-ICENGA-S1</v>
          </cell>
          <cell r="B370" t="str">
            <v>VAR_cap</v>
          </cell>
          <cell r="C370" t="str">
            <v>-</v>
          </cell>
          <cell r="E370">
            <v>5.9751355215373598E-7</v>
          </cell>
          <cell r="F370">
            <v>4.2282477116764604E-6</v>
          </cell>
          <cell r="G370">
            <v>2.5646289096540802E-6</v>
          </cell>
          <cell r="H370">
            <v>5.5586819522435402E-6</v>
          </cell>
          <cell r="I370">
            <v>2.5989964598025019E-6</v>
          </cell>
        </row>
        <row r="371">
          <cell r="A371" t="str">
            <v>TFLGV-FCLH2O</v>
          </cell>
          <cell r="B371" t="str">
            <v>VAR_fout</v>
          </cell>
          <cell r="C371" t="str">
            <v>TFLGV</v>
          </cell>
          <cell r="E371">
            <v>3.3146176204503121E-5</v>
          </cell>
          <cell r="F371">
            <v>6.2674133135824688E-5</v>
          </cell>
          <cell r="G371">
            <v>1.1652170834835361E-4</v>
          </cell>
          <cell r="H371">
            <v>2.3802927213343456E-4</v>
          </cell>
          <cell r="I371">
            <v>1.1019872942084096E-2</v>
          </cell>
        </row>
        <row r="372">
          <cell r="A372" t="str">
            <v>TFLGV-FCLH2O</v>
          </cell>
          <cell r="B372" t="str">
            <v>VAR_fin</v>
          </cell>
          <cell r="C372" t="str">
            <v>TH2O</v>
          </cell>
          <cell r="E372">
            <v>7.1266247342612908E-5</v>
          </cell>
          <cell r="F372">
            <v>1.3132110892883077E-4</v>
          </cell>
          <cell r="G372">
            <v>2.3158852509415532E-4</v>
          </cell>
          <cell r="H372">
            <v>4.2108406721562115E-4</v>
          </cell>
          <cell r="I372">
            <v>1.8228922421477098E-2</v>
          </cell>
        </row>
        <row r="373">
          <cell r="A373" t="str">
            <v>TFLGV-FCLH2O</v>
          </cell>
          <cell r="B373" t="str">
            <v>VAR_ncap</v>
          </cell>
          <cell r="C373" t="str">
            <v>-</v>
          </cell>
          <cell r="E373">
            <v>2.3905346053390202E-6</v>
          </cell>
          <cell r="F373">
            <v>2.4992075168744102E-6</v>
          </cell>
          <cell r="G373">
            <v>4.5308686363546098E-6</v>
          </cell>
          <cell r="H373">
            <v>1.1531724145660901E-5</v>
          </cell>
          <cell r="I373">
            <v>8.58405380711285E-4</v>
          </cell>
        </row>
        <row r="374">
          <cell r="A374" t="str">
            <v>TFLGV-FCLH2O</v>
          </cell>
          <cell r="B374" t="str">
            <v>VAR_cap</v>
          </cell>
          <cell r="C374" t="str">
            <v>-</v>
          </cell>
          <cell r="E374">
            <v>2.3905346053390202E-6</v>
          </cell>
          <cell r="F374">
            <v>4.8897421222134304E-6</v>
          </cell>
          <cell r="G374">
            <v>9.1038758516683394E-6</v>
          </cell>
          <cell r="H374">
            <v>2.0038824501102253E-5</v>
          </cell>
          <cell r="I374">
            <v>8.6553810339627755E-4</v>
          </cell>
        </row>
        <row r="375">
          <cell r="A375" t="str">
            <v>T_B_c-ICENGA-S2</v>
          </cell>
          <cell r="B375" t="str">
            <v>VAR_fout</v>
          </cell>
          <cell r="C375" t="str">
            <v>CO2_T</v>
          </cell>
          <cell r="E375">
            <v>9.3941722856646908E-3</v>
          </cell>
          <cell r="F375">
            <v>6.4138678951422806E-2</v>
          </cell>
          <cell r="G375">
            <v>0.11432609282032442</v>
          </cell>
          <cell r="H375">
            <v>0.1338633618147971</v>
          </cell>
          <cell r="I375">
            <v>4.496938101605813E-2</v>
          </cell>
        </row>
        <row r="376">
          <cell r="A376" t="str">
            <v>T_B_c-ICENGA-S2</v>
          </cell>
          <cell r="B376" t="str">
            <v>VAR_fout</v>
          </cell>
          <cell r="C376" t="str">
            <v>TPBSc</v>
          </cell>
          <cell r="E376">
            <v>1.4157563334903948E-5</v>
          </cell>
          <cell r="F376">
            <v>1.0086007981822852E-4</v>
          </cell>
          <cell r="G376">
            <v>1.8706993755222736E-4</v>
          </cell>
          <cell r="H376">
            <v>2.4483580453410172E-4</v>
          </cell>
          <cell r="I376">
            <v>8.5765990081976246E-5</v>
          </cell>
        </row>
        <row r="377">
          <cell r="A377" t="str">
            <v>T_B_c-ICENGA-S2</v>
          </cell>
          <cell r="B377" t="str">
            <v>VAR_fin</v>
          </cell>
          <cell r="C377" t="str">
            <v>TNGA</v>
          </cell>
          <cell r="E377">
            <v>1.6656333839831008E-4</v>
          </cell>
          <cell r="F377">
            <v>1.1372106197060788E-3</v>
          </cell>
          <cell r="G377">
            <v>2.0270583833390866E-3</v>
          </cell>
          <cell r="H377">
            <v>2.3734638619644839E-3</v>
          </cell>
          <cell r="I377">
            <v>7.973294506393294E-4</v>
          </cell>
        </row>
        <row r="378">
          <cell r="A378" t="str">
            <v>T_B_c-ICENGA-S2</v>
          </cell>
          <cell r="B378" t="str">
            <v>VAR_ncap</v>
          </cell>
          <cell r="C378" t="str">
            <v>-</v>
          </cell>
          <cell r="E378">
            <v>3.6658297402182902E-7</v>
          </cell>
          <cell r="F378">
            <v>1.9094844538551602E-6</v>
          </cell>
          <cell r="G378">
            <v>1.8875530427536099E-6</v>
          </cell>
          <cell r="H378">
            <v>1.8230147971321199E-6</v>
          </cell>
          <cell r="I378">
            <v>4.6782606571247101E-7</v>
          </cell>
        </row>
        <row r="379">
          <cell r="A379" t="str">
            <v>T_B_c-ICENGA-S2</v>
          </cell>
          <cell r="B379" t="str">
            <v>VAR_cap</v>
          </cell>
          <cell r="C379" t="str">
            <v>-</v>
          </cell>
          <cell r="E379">
            <v>3.6658297402182902E-7</v>
          </cell>
          <cell r="F379">
            <v>2.2760674278769902E-6</v>
          </cell>
          <cell r="G379">
            <v>4.1150499024035099E-6</v>
          </cell>
          <cell r="H379">
            <v>5.41965697762864E-6</v>
          </cell>
          <cell r="I379">
            <v>1.952065687240507E-6</v>
          </cell>
        </row>
        <row r="380">
          <cell r="A380" t="str">
            <v>T_B_u-ICEDSL-S1</v>
          </cell>
          <cell r="B380" t="str">
            <v>VAR_fout</v>
          </cell>
          <cell r="C380" t="str">
            <v>CO2_T</v>
          </cell>
          <cell r="D380">
            <v>2.1051038538709849E-2</v>
          </cell>
          <cell r="E380">
            <v>8.0380301365086365E-2</v>
          </cell>
          <cell r="F380">
            <v>14.406112374194628</v>
          </cell>
          <cell r="G380">
            <v>44.703885768928032</v>
          </cell>
          <cell r="H380">
            <v>28.289197553635653</v>
          </cell>
          <cell r="I380">
            <v>4.8718541489421396E-2</v>
          </cell>
        </row>
        <row r="381">
          <cell r="A381" t="str">
            <v>T_B_u-ICEDSL-S1</v>
          </cell>
          <cell r="B381" t="str">
            <v>VAR_fout</v>
          </cell>
          <cell r="C381" t="str">
            <v>TPBSu</v>
          </cell>
          <cell r="D381">
            <v>3.5588365217354723E-5</v>
          </cell>
          <cell r="E381">
            <v>1.3954950242903405E-4</v>
          </cell>
          <cell r="F381">
            <v>2.6603342940632206E-2</v>
          </cell>
          <cell r="G381">
            <v>8.799971769764614E-2</v>
          </cell>
          <cell r="H381">
            <v>6.166300082745331E-2</v>
          </cell>
          <cell r="I381">
            <v>1.0907022153802749E-4</v>
          </cell>
        </row>
        <row r="382">
          <cell r="A382" t="str">
            <v>T_B_u-ICEDSL-S1</v>
          </cell>
          <cell r="B382" t="str">
            <v>VAR_fin</v>
          </cell>
          <cell r="C382" t="str">
            <v>TDSL</v>
          </cell>
          <cell r="D382">
            <v>2.8719015741759734E-4</v>
          </cell>
          <cell r="E382">
            <v>1.0965934701921741E-3</v>
          </cell>
          <cell r="F382">
            <v>0.19653632161247844</v>
          </cell>
          <cell r="G382">
            <v>0.60987565851197945</v>
          </cell>
          <cell r="H382">
            <v>0.38593721082722537</v>
          </cell>
          <cell r="I382">
            <v>6.6464585933726427E-4</v>
          </cell>
        </row>
        <row r="383">
          <cell r="A383" t="str">
            <v>T_B_u-ICEDSL-S1</v>
          </cell>
          <cell r="B383" t="str">
            <v>VAR_ncap</v>
          </cell>
          <cell r="C383" t="str">
            <v>-</v>
          </cell>
          <cell r="E383">
            <v>2.28629043242149E-6</v>
          </cell>
          <cell r="F383">
            <v>4.9902972804037799E-4</v>
          </cell>
          <cell r="G383">
            <v>1.4900987897504101E-3</v>
          </cell>
          <cell r="H383">
            <v>1.2071111988818399E-3</v>
          </cell>
          <cell r="I383">
            <v>7.1975222801055996E-7</v>
          </cell>
        </row>
        <row r="384">
          <cell r="A384" t="str">
            <v>T_B_u-ICEDSL-S1</v>
          </cell>
          <cell r="B384" t="str">
            <v>VAR_cap</v>
          </cell>
          <cell r="C384" t="str">
            <v>-</v>
          </cell>
          <cell r="D384">
            <v>7.0464135021097004E-7</v>
          </cell>
          <cell r="E384">
            <v>3.1182172959939231E-6</v>
          </cell>
          <cell r="F384">
            <v>5.0214794533637145E-4</v>
          </cell>
          <cell r="G384">
            <v>1.9915772894740862E-3</v>
          </cell>
          <cell r="H384">
            <v>1.5127858225173188E-3</v>
          </cell>
          <cell r="I384">
            <v>2.6077897942880859E-6</v>
          </cell>
        </row>
        <row r="385">
          <cell r="A385" t="str">
            <v>T_B_c-ICENGA-S3</v>
          </cell>
          <cell r="B385" t="str">
            <v>VAR_fout</v>
          </cell>
          <cell r="C385" t="str">
            <v>CO2_T</v>
          </cell>
          <cell r="E385">
            <v>8.0927764345916607E-3</v>
          </cell>
          <cell r="F385">
            <v>1.2124715845342351</v>
          </cell>
          <cell r="G385">
            <v>2.1060857144714493</v>
          </cell>
          <cell r="H385">
            <v>4.57086690896063</v>
          </cell>
          <cell r="I385">
            <v>0.76957346565815943</v>
          </cell>
        </row>
        <row r="386">
          <cell r="A386" t="str">
            <v>T_B_c-ICENGA-S3</v>
          </cell>
          <cell r="B386" t="str">
            <v>VAR_fout</v>
          </cell>
          <cell r="C386" t="str">
            <v>TPBSc</v>
          </cell>
          <cell r="E386">
            <v>8.0959523415688841E-6</v>
          </cell>
          <cell r="F386">
            <v>1.2755668526734452E-3</v>
          </cell>
          <cell r="G386">
            <v>2.2936893846826419E-3</v>
          </cell>
          <cell r="H386">
            <v>5.6099235749736045E-3</v>
          </cell>
          <cell r="I386">
            <v>9.6994876112747376E-4</v>
          </cell>
        </row>
        <row r="387">
          <cell r="A387" t="str">
            <v>T_B_c-ICENGA-S3</v>
          </cell>
          <cell r="B387" t="str">
            <v>VAR_fin</v>
          </cell>
          <cell r="C387" t="str">
            <v>TNGA</v>
          </cell>
          <cell r="E387">
            <v>1.4348894387573863E-4</v>
          </cell>
          <cell r="F387">
            <v>2.1497723130039673E-2</v>
          </cell>
          <cell r="G387">
            <v>3.7341945292046895E-2</v>
          </cell>
          <cell r="H387">
            <v>8.1043739520578556E-2</v>
          </cell>
          <cell r="I387">
            <v>1.3644919603868091E-2</v>
          </cell>
        </row>
        <row r="388">
          <cell r="A388" t="str">
            <v>T_B_c-ICENGA-S3</v>
          </cell>
          <cell r="B388" t="str">
            <v>VAR_ncap</v>
          </cell>
          <cell r="C388" t="str">
            <v>-</v>
          </cell>
          <cell r="E388">
            <v>2.0041904492384101E-7</v>
          </cell>
          <cell r="F388">
            <v>2.7584716184401001E-5</v>
          </cell>
          <cell r="G388">
            <v>2.2123403508246501E-5</v>
          </cell>
          <cell r="H388">
            <v>6.0283005074903698E-5</v>
          </cell>
          <cell r="I388">
            <v>4.3600021051923099E-7</v>
          </cell>
        </row>
        <row r="389">
          <cell r="A389" t="str">
            <v>T_B_c-ICENGA-S3</v>
          </cell>
          <cell r="B389" t="str">
            <v>VAR_cap</v>
          </cell>
          <cell r="C389" t="str">
            <v>-</v>
          </cell>
          <cell r="E389">
            <v>2.0041904492384101E-7</v>
          </cell>
          <cell r="F389">
            <v>2.7785135229324801E-5</v>
          </cell>
          <cell r="G389">
            <v>4.9826866723138898E-5</v>
          </cell>
          <cell r="H389">
            <v>1.21935157125318E-4</v>
          </cell>
          <cell r="I389">
            <v>2.1084210266270798E-5</v>
          </cell>
        </row>
        <row r="390">
          <cell r="A390" t="str">
            <v>T_B_u-ICEDSL-S2</v>
          </cell>
          <cell r="B390" t="str">
            <v>VAR_fout</v>
          </cell>
          <cell r="C390" t="str">
            <v>CO2_T</v>
          </cell>
          <cell r="D390">
            <v>8.0491106585547598</v>
          </cell>
          <cell r="E390">
            <v>9.6442055601045347</v>
          </cell>
          <cell r="F390">
            <v>17.49966934775215</v>
          </cell>
          <cell r="G390">
            <v>29.21776785450848</v>
          </cell>
          <cell r="H390">
            <v>2.9519014327697577</v>
          </cell>
          <cell r="I390">
            <v>3.55653692358847E-2</v>
          </cell>
        </row>
        <row r="391">
          <cell r="A391" t="str">
            <v>T_B_u-ICEDSL-S2</v>
          </cell>
          <cell r="B391" t="str">
            <v>VAR_fout</v>
          </cell>
          <cell r="C391" t="str">
            <v>TPBSu</v>
          </cell>
          <cell r="D391">
            <v>9.6046696597668953E-3</v>
          </cell>
          <cell r="E391">
            <v>1.1542833315337203E-2</v>
          </cell>
          <cell r="F391">
            <v>2.1738949262684219E-2</v>
          </cell>
          <cell r="G391">
            <v>3.9076369098603771E-2</v>
          </cell>
          <cell r="H391">
            <v>4.1566227978861951E-3</v>
          </cell>
          <cell r="I391">
            <v>5.5195034885396745E-5</v>
          </cell>
        </row>
        <row r="392">
          <cell r="A392" t="str">
            <v>T_B_u-ICEDSL-S2</v>
          </cell>
          <cell r="B392" t="str">
            <v>VAR_fin</v>
          </cell>
          <cell r="C392" t="str">
            <v>TDSL</v>
          </cell>
          <cell r="D392">
            <v>0.10981051375927368</v>
          </cell>
          <cell r="E392">
            <v>0.13157169931929819</v>
          </cell>
          <cell r="F392">
            <v>0.23874037309348076</v>
          </cell>
          <cell r="G392">
            <v>0.3986052913302654</v>
          </cell>
          <cell r="H392">
            <v>4.0271506586217733E-2</v>
          </cell>
          <cell r="I392">
            <v>4.852028545141161E-4</v>
          </cell>
        </row>
        <row r="393">
          <cell r="A393" t="str">
            <v>T_B_u-ICEDSL-S2</v>
          </cell>
          <cell r="B393" t="str">
            <v>VAR_ncap</v>
          </cell>
          <cell r="C393" t="str">
            <v>-</v>
          </cell>
          <cell r="E393">
            <v>2.4809625721111398E-6</v>
          </cell>
          <cell r="F393">
            <v>1.9135795890415101E-4</v>
          </cell>
          <cell r="G393">
            <v>4.2240715010600398E-4</v>
          </cell>
          <cell r="H393">
            <v>1.39794148506501E-6</v>
          </cell>
          <cell r="I393">
            <v>2.5492155260294301E-7</v>
          </cell>
        </row>
        <row r="394">
          <cell r="A394" t="str">
            <v>T_B_u-ICEDSL-S2</v>
          </cell>
          <cell r="B394" t="str">
            <v>VAR_cap</v>
          </cell>
          <cell r="C394" t="str">
            <v>-</v>
          </cell>
          <cell r="D394">
            <v>1.8342473647841106E-4</v>
          </cell>
          <cell r="E394">
            <v>2.1911783389897771E-4</v>
          </cell>
          <cell r="F394">
            <v>4.104833553431515E-4</v>
          </cell>
          <cell r="G394">
            <v>7.3741237434527842E-4</v>
          </cell>
          <cell r="H394">
            <v>7.8648326129907486E-5</v>
          </cell>
          <cell r="I394">
            <v>1.170501520575358E-6</v>
          </cell>
        </row>
        <row r="395">
          <cell r="A395" t="str">
            <v>T_B_c-ICENGA-S4</v>
          </cell>
          <cell r="B395" t="str">
            <v>VAR_fout</v>
          </cell>
          <cell r="C395" t="str">
            <v>CO2_T</v>
          </cell>
          <cell r="F395">
            <v>8.5721568157051599E-4</v>
          </cell>
          <cell r="G395">
            <v>5.6073989181287603E-4</v>
          </cell>
          <cell r="H395">
            <v>1.690326077853215E-3</v>
          </cell>
        </row>
        <row r="396">
          <cell r="A396" t="str">
            <v>T_B_c-ICENGA-S4</v>
          </cell>
          <cell r="B396" t="str">
            <v>VAR_fout</v>
          </cell>
          <cell r="C396" t="str">
            <v>TPBSc</v>
          </cell>
          <cell r="F396">
            <v>6.0299543721621221E-7</v>
          </cell>
          <cell r="G396">
            <v>3.9444401624664174E-7</v>
          </cell>
          <cell r="H396">
            <v>1.3851252099172479E-6</v>
          </cell>
        </row>
        <row r="397">
          <cell r="A397" t="str">
            <v>T_B_c-ICENGA-S4</v>
          </cell>
          <cell r="B397" t="str">
            <v>VAR_fin</v>
          </cell>
          <cell r="C397" t="str">
            <v>TNGA</v>
          </cell>
          <cell r="F397">
            <v>1.519885960231412E-5</v>
          </cell>
          <cell r="G397">
            <v>9.9421966633488672E-6</v>
          </cell>
          <cell r="H397">
            <v>2.997032052931232E-5</v>
          </cell>
        </row>
        <row r="398">
          <cell r="A398" t="str">
            <v>T_B_c-ICENGA-S4</v>
          </cell>
          <cell r="B398" t="str">
            <v>VAR_ncap</v>
          </cell>
          <cell r="C398" t="str">
            <v>-</v>
          </cell>
          <cell r="F398">
            <v>2.30945221623057E-8</v>
          </cell>
          <cell r="H398">
            <v>2.3719862964966101E-8</v>
          </cell>
        </row>
        <row r="399">
          <cell r="A399" t="str">
            <v>T_B_c-ICENGA-S4</v>
          </cell>
          <cell r="B399" t="str">
            <v>VAR_cap</v>
          </cell>
          <cell r="C399" t="str">
            <v>-</v>
          </cell>
          <cell r="F399">
            <v>2.30945221623057E-8</v>
          </cell>
          <cell r="G399">
            <v>1.6898186945869701E-8</v>
          </cell>
          <cell r="H399">
            <v>4.7820471534143803E-8</v>
          </cell>
          <cell r="I399">
            <v>4.1625664055010304E-9</v>
          </cell>
        </row>
        <row r="400">
          <cell r="A400" t="str">
            <v>T_B_u-ICEDSL-S3</v>
          </cell>
          <cell r="B400" t="str">
            <v>VAR_fout</v>
          </cell>
          <cell r="C400" t="str">
            <v>CO2_T</v>
          </cell>
          <cell r="D400">
            <v>45.157222627768348</v>
          </cell>
          <cell r="E400">
            <v>55.291448171076034</v>
          </cell>
          <cell r="F400">
            <v>103.3158111655728</v>
          </cell>
          <cell r="G400">
            <v>183.80671704834987</v>
          </cell>
          <cell r="H400">
            <v>81.700718568352997</v>
          </cell>
          <cell r="I400">
            <v>5.0189384956597756E-2</v>
          </cell>
        </row>
        <row r="401">
          <cell r="A401" t="str">
            <v>T_B_u-ICEDSL-S3</v>
          </cell>
          <cell r="B401" t="str">
            <v>VAR_fout</v>
          </cell>
          <cell r="C401" t="str">
            <v>TPBSu</v>
          </cell>
          <cell r="D401">
            <v>3.5700405681618891E-2</v>
          </cell>
          <cell r="E401">
            <v>4.3848504297580165E-2</v>
          </cell>
          <cell r="F401">
            <v>8.5164594782325381E-2</v>
          </cell>
          <cell r="G401">
            <v>0.16529955467023175</v>
          </cell>
          <cell r="H401">
            <v>7.9893293757376804E-2</v>
          </cell>
          <cell r="I401">
            <v>5.2171741756723947E-5</v>
          </cell>
        </row>
        <row r="402">
          <cell r="A402" t="str">
            <v>T_B_u-ICEDSL-S3</v>
          </cell>
          <cell r="B402" t="str">
            <v>VAR_fin</v>
          </cell>
          <cell r="C402" t="str">
            <v>TDSL</v>
          </cell>
          <cell r="D402">
            <v>0.61606033598592524</v>
          </cell>
          <cell r="E402">
            <v>0.75431716468043986</v>
          </cell>
          <cell r="F402">
            <v>1.4094926489164081</v>
          </cell>
          <cell r="G402">
            <v>2.5075950484085885</v>
          </cell>
          <cell r="H402">
            <v>1.1146073474536575</v>
          </cell>
          <cell r="I402">
            <v>6.8471193665208408E-4</v>
          </cell>
        </row>
        <row r="403">
          <cell r="A403" t="str">
            <v>T_B_u-ICEDSL-S3</v>
          </cell>
          <cell r="B403" t="str">
            <v>VAR_ncap</v>
          </cell>
          <cell r="C403" t="str">
            <v>-</v>
          </cell>
          <cell r="E403">
            <v>1.26661243255758E-6</v>
          </cell>
          <cell r="F403">
            <v>7.78978298334341E-4</v>
          </cell>
          <cell r="G403">
            <v>2.0814601315565298E-3</v>
          </cell>
          <cell r="H403">
            <v>2.4911932945333199E-6</v>
          </cell>
          <cell r="I403">
            <v>1.5796527130265501E-7</v>
          </cell>
        </row>
        <row r="404">
          <cell r="A404" t="str">
            <v>T_B_u-ICEDSL-S3</v>
          </cell>
          <cell r="B404" t="str">
            <v>VAR_cap</v>
          </cell>
          <cell r="C404" t="str">
            <v>-</v>
          </cell>
          <cell r="D404">
            <v>6.80330654202999E-4</v>
          </cell>
          <cell r="E404">
            <v>8.2732774622168361E-4</v>
          </cell>
          <cell r="F404">
            <v>1.6063098591179372E-3</v>
          </cell>
          <cell r="G404">
            <v>3.1172546964149872E-3</v>
          </cell>
          <cell r="H404">
            <v>1.50666042429814E-3</v>
          </cell>
          <cell r="I404">
            <v>1.0112519044273499E-6</v>
          </cell>
        </row>
        <row r="405">
          <cell r="A405" t="str">
            <v>T_B_u-ICEDSL-S4</v>
          </cell>
          <cell r="B405" t="str">
            <v>VAR_fout</v>
          </cell>
          <cell r="C405" t="str">
            <v>CO2_T</v>
          </cell>
          <cell r="D405">
            <v>0.30918128703635611</v>
          </cell>
          <cell r="E405">
            <v>8.8356931881758568E-4</v>
          </cell>
          <cell r="F405">
            <v>4.9614417232420206E-3</v>
          </cell>
          <cell r="G405">
            <v>1.4744080859013179E-3</v>
          </cell>
          <cell r="H405">
            <v>2.6632921467075999E-3</v>
          </cell>
        </row>
        <row r="406">
          <cell r="A406" t="str">
            <v>T_B_u-ICEDSL-S4</v>
          </cell>
          <cell r="B406" t="str">
            <v>VAR_fout</v>
          </cell>
          <cell r="C406" t="str">
            <v>TPBSu</v>
          </cell>
          <cell r="D406">
            <v>1.6301185340998872E-4</v>
          </cell>
          <cell r="E406">
            <v>4.693755013557617E-7</v>
          </cell>
          <cell r="F406">
            <v>2.6962493200948752E-6</v>
          </cell>
          <cell r="G406">
            <v>8.6847732089707769E-7</v>
          </cell>
          <cell r="H406">
            <v>1.7779992492755655E-6</v>
          </cell>
        </row>
        <row r="407">
          <cell r="A407" t="str">
            <v>T_B_u-ICEDSL-S4</v>
          </cell>
          <cell r="B407" t="str">
            <v>VAR_fin</v>
          </cell>
          <cell r="C407" t="str">
            <v>TDSL</v>
          </cell>
          <cell r="D407">
            <v>4.2180257440157668E-3</v>
          </cell>
          <cell r="E407">
            <v>1.2054151689189437E-5</v>
          </cell>
          <cell r="F407">
            <v>6.768679022158286E-5</v>
          </cell>
          <cell r="G407">
            <v>2.0114707856771005E-5</v>
          </cell>
          <cell r="H407">
            <v>3.6334135698603018E-5</v>
          </cell>
        </row>
        <row r="408">
          <cell r="A408" t="str">
            <v>T_B_u-ICEDSL-S4</v>
          </cell>
          <cell r="B408" t="str">
            <v>VAR_ncap</v>
          </cell>
          <cell r="C408" t="str">
            <v>-</v>
          </cell>
          <cell r="F408">
            <v>2.42478516092315E-8</v>
          </cell>
          <cell r="G408">
            <v>1.5305058123401099E-8</v>
          </cell>
          <cell r="H408">
            <v>2.46543474019474E-8</v>
          </cell>
        </row>
        <row r="409">
          <cell r="A409" t="str">
            <v>T_B_u-ICEDSL-S4</v>
          </cell>
          <cell r="B409" t="str">
            <v>VAR_cap</v>
          </cell>
          <cell r="C409" t="str">
            <v>-</v>
          </cell>
          <cell r="D409">
            <v>3.6301547373321089E-6</v>
          </cell>
          <cell r="E409">
            <v>2.290174879120015E-8</v>
          </cell>
          <cell r="F409">
            <v>6.4238143124621561E-8</v>
          </cell>
          <cell r="G409">
            <v>4.0923991657678835E-8</v>
          </cell>
          <cell r="H409">
            <v>5.2459810263637701E-8</v>
          </cell>
          <cell r="I409">
            <v>4.3265578050123498E-9</v>
          </cell>
        </row>
        <row r="410">
          <cell r="A410" t="str">
            <v>T_B_c-ICENGAEXT</v>
          </cell>
          <cell r="B410" t="str">
            <v>VAR_fout</v>
          </cell>
          <cell r="C410" t="str">
            <v>CO2_T</v>
          </cell>
          <cell r="D410">
            <v>7.7181212090293603E-3</v>
          </cell>
          <cell r="E410">
            <v>7.7402826980020696E-3</v>
          </cell>
          <cell r="F410">
            <v>7.6482335859205603E-3</v>
          </cell>
        </row>
        <row r="411">
          <cell r="A411" t="str">
            <v>T_B_c-ICENGAEXT</v>
          </cell>
          <cell r="B411" t="str">
            <v>VAR_fout</v>
          </cell>
          <cell r="C411" t="str">
            <v>TPBSc</v>
          </cell>
          <cell r="D411">
            <v>1.3616530572357671E-3</v>
          </cell>
          <cell r="E411">
            <v>1.0947281646468358E-3</v>
          </cell>
          <cell r="F411">
            <v>6.8028862892428356E-4</v>
          </cell>
        </row>
        <row r="412">
          <cell r="A412" t="str">
            <v>T_B_c-ICENGAEXT</v>
          </cell>
          <cell r="B412" t="str">
            <v>VAR_fin</v>
          </cell>
          <cell r="C412" t="str">
            <v>TNGA</v>
          </cell>
          <cell r="D412">
            <v>1.3684612072747073E-4</v>
          </cell>
          <cell r="E412">
            <v>1.3723905492911453E-4</v>
          </cell>
          <cell r="F412">
            <v>1.3560697847376865E-4</v>
          </cell>
        </row>
        <row r="413">
          <cell r="A413" t="str">
            <v>T_B_c-ICENGAEXT</v>
          </cell>
          <cell r="B413" t="str">
            <v>VAR_cap</v>
          </cell>
          <cell r="C413" t="str">
            <v>-</v>
          </cell>
          <cell r="D413">
            <v>2.9722792607802899E-5</v>
          </cell>
          <cell r="E413">
            <v>2.3778234086242301E-5</v>
          </cell>
          <cell r="F413">
            <v>1.4861396303901497E-5</v>
          </cell>
        </row>
        <row r="414">
          <cell r="A414" t="str">
            <v>T_B_u-ICEDSLEXT</v>
          </cell>
          <cell r="B414" t="str">
            <v>VAR_fout</v>
          </cell>
          <cell r="C414" t="str">
            <v>CO2_T</v>
          </cell>
          <cell r="D414">
            <v>1.2709664501172899</v>
          </cell>
          <cell r="E414">
            <v>1.26941963397372</v>
          </cell>
          <cell r="F414">
            <v>1.2644100183837299</v>
          </cell>
        </row>
        <row r="415">
          <cell r="A415" t="str">
            <v>T_B_u-ICEDSLEXT</v>
          </cell>
          <cell r="B415" t="str">
            <v>VAR_fout</v>
          </cell>
          <cell r="C415" t="str">
            <v>TPBSu</v>
          </cell>
          <cell r="D415">
            <v>0.24220633753098997</v>
          </cell>
          <cell r="E415">
            <v>0.1937829951709126</v>
          </cell>
          <cell r="F415">
            <v>0.12111030235484296</v>
          </cell>
        </row>
        <row r="416">
          <cell r="A416" t="str">
            <v>T_B_u-ICEDSLEXT</v>
          </cell>
          <cell r="B416" t="str">
            <v>VAR_fin</v>
          </cell>
          <cell r="C416" t="str">
            <v>TDSL</v>
          </cell>
          <cell r="D416">
            <v>1.7339242157125401E-2</v>
          </cell>
          <cell r="E416">
            <v>1.731813961764966E-2</v>
          </cell>
          <cell r="F416">
            <v>1.7249795612329154E-2</v>
          </cell>
        </row>
        <row r="417">
          <cell r="A417" t="str">
            <v>T_B_u-ICEDSLEXT</v>
          </cell>
          <cell r="B417" t="str">
            <v>VAR_cap</v>
          </cell>
          <cell r="C417" t="str">
            <v>-</v>
          </cell>
          <cell r="D417">
            <v>4.5678362175525303E-3</v>
          </cell>
          <cell r="E417">
            <v>3.6542689740420198E-3</v>
          </cell>
          <cell r="F417">
            <v>2.2839181087762699E-3</v>
          </cell>
        </row>
        <row r="418">
          <cell r="A418" t="str">
            <v>D-T-ELC-LGV</v>
          </cell>
          <cell r="B418" t="str">
            <v>VAR_fout</v>
          </cell>
          <cell r="C418" t="str">
            <v>T-ELC-LGV_BatSTGin</v>
          </cell>
          <cell r="D418">
            <v>3.5266885999105602E-2</v>
          </cell>
          <cell r="E418">
            <v>7.8743734589652226E-2</v>
          </cell>
          <cell r="F418">
            <v>0.29109107438205284</v>
          </cell>
          <cell r="G418">
            <v>1.2368219073069973</v>
          </cell>
          <cell r="H418">
            <v>3.1234374158200309</v>
          </cell>
          <cell r="I418">
            <v>6.4407360776453642</v>
          </cell>
        </row>
        <row r="419">
          <cell r="A419" t="str">
            <v>D-T-ELC-LGV</v>
          </cell>
          <cell r="B419" t="str">
            <v>VAR_fin</v>
          </cell>
          <cell r="C419" t="str">
            <v>TELC</v>
          </cell>
          <cell r="D419">
            <v>3.5266885999105602E-2</v>
          </cell>
          <cell r="E419">
            <v>7.8743734589652226E-2</v>
          </cell>
          <cell r="F419">
            <v>0.29109107438205284</v>
          </cell>
          <cell r="G419">
            <v>1.2368219073069973</v>
          </cell>
          <cell r="H419">
            <v>3.1234374158200309</v>
          </cell>
          <cell r="I419">
            <v>6.4407360776453642</v>
          </cell>
        </row>
        <row r="420">
          <cell r="A420" t="str">
            <v>D-T-ELC-LGV</v>
          </cell>
          <cell r="B420" t="str">
            <v>VAR_ncap</v>
          </cell>
          <cell r="C420" t="str">
            <v>-</v>
          </cell>
          <cell r="D420">
            <v>3.73311062782496E-3</v>
          </cell>
          <cell r="E420">
            <v>4.5927186758660697E-3</v>
          </cell>
          <cell r="F420">
            <v>2.24448522677454E-2</v>
          </cell>
          <cell r="G420">
            <v>0.10157083383932</v>
          </cell>
          <cell r="H420">
            <v>0.159014745351957</v>
          </cell>
          <cell r="I420">
            <v>0.57416024865927795</v>
          </cell>
        </row>
        <row r="421">
          <cell r="A421" t="str">
            <v>D-T-ELC-LGV</v>
          </cell>
          <cell r="B421" t="str">
            <v>VAR_cap</v>
          </cell>
          <cell r="C421" t="str">
            <v>-</v>
          </cell>
          <cell r="D421">
            <v>3.73311062782496E-3</v>
          </cell>
          <cell r="E421">
            <v>8.3258293036910305E-3</v>
          </cell>
          <cell r="F421">
            <v>3.0770681571436399E-2</v>
          </cell>
          <cell r="G421">
            <v>0.13073139548985199</v>
          </cell>
          <cell r="H421">
            <v>0.33014545324515399</v>
          </cell>
          <cell r="I421">
            <v>0.68078136467397299</v>
          </cell>
        </row>
        <row r="422">
          <cell r="A422" t="str">
            <v>T_B_c-FCLH2O-S1</v>
          </cell>
          <cell r="B422" t="str">
            <v>VAR_fout</v>
          </cell>
          <cell r="C422" t="str">
            <v>TPBSc</v>
          </cell>
          <cell r="G422">
            <v>2.6646924428894705E-3</v>
          </cell>
          <cell r="H422">
            <v>1.0489571821887892E-2</v>
          </cell>
          <cell r="I422">
            <v>4.2016947006490212E-3</v>
          </cell>
        </row>
        <row r="423">
          <cell r="A423" t="str">
            <v>T_B_c-FCLH2O-S1</v>
          </cell>
          <cell r="B423" t="str">
            <v>VAR_fin</v>
          </cell>
          <cell r="C423" t="str">
            <v>TH2O</v>
          </cell>
          <cell r="G423">
            <v>1.1368056379178081E-2</v>
          </cell>
          <cell r="H423">
            <v>3.9391158795946832E-2</v>
          </cell>
          <cell r="I423">
            <v>1.5463309835872591E-2</v>
          </cell>
        </row>
        <row r="424">
          <cell r="A424" t="str">
            <v>T_B_c-FCLH2O-S1</v>
          </cell>
          <cell r="B424" t="str">
            <v>VAR_ncap</v>
          </cell>
          <cell r="C424" t="str">
            <v>-</v>
          </cell>
          <cell r="G424">
            <v>5.7971211933294703E-5</v>
          </cell>
          <cell r="H424">
            <v>2.0158554332894499E-4</v>
          </cell>
          <cell r="I424">
            <v>1.47544828435262E-5</v>
          </cell>
        </row>
        <row r="425">
          <cell r="A425" t="str">
            <v>T_B_c-FCLH2O-S1</v>
          </cell>
          <cell r="B425" t="str">
            <v>VAR_cap</v>
          </cell>
          <cell r="C425" t="str">
            <v>-</v>
          </cell>
          <cell r="G425">
            <v>5.7971211933294703E-5</v>
          </cell>
          <cell r="H425">
            <v>2.4002165051663422E-4</v>
          </cell>
          <cell r="I425">
            <v>1.2251308717240879E-4</v>
          </cell>
        </row>
        <row r="426">
          <cell r="A426" t="str">
            <v>T_B_c-FCLH2O-S2</v>
          </cell>
          <cell r="B426" t="str">
            <v>VAR_fout</v>
          </cell>
          <cell r="C426" t="str">
            <v>TPBSc</v>
          </cell>
          <cell r="G426">
            <v>5.6236087165575005E-5</v>
          </cell>
          <cell r="H426">
            <v>1.6220778993876913E-3</v>
          </cell>
          <cell r="I426">
            <v>6.5288976694194791E-4</v>
          </cell>
        </row>
        <row r="427">
          <cell r="A427" t="str">
            <v>T_B_c-FCLH2O-S2</v>
          </cell>
          <cell r="B427" t="str">
            <v>VAR_fin</v>
          </cell>
          <cell r="C427" t="str">
            <v>TH2O</v>
          </cell>
          <cell r="G427">
            <v>3.3255815199741774E-4</v>
          </cell>
          <cell r="H427">
            <v>8.6477804966398498E-3</v>
          </cell>
          <cell r="I427">
            <v>3.3332604865775263E-3</v>
          </cell>
        </row>
        <row r="428">
          <cell r="A428" t="str">
            <v>T_B_c-FCLH2O-S2</v>
          </cell>
          <cell r="B428" t="str">
            <v>VAR_ncap</v>
          </cell>
          <cell r="C428" t="str">
            <v>-</v>
          </cell>
          <cell r="G428">
            <v>1.23077049303276E-6</v>
          </cell>
          <cell r="H428">
            <v>1.8035499336877201E-5</v>
          </cell>
          <cell r="I428">
            <v>2.9735372500264598E-6</v>
          </cell>
        </row>
        <row r="429">
          <cell r="A429" t="str">
            <v>T_B_c-FCLH2O-S2</v>
          </cell>
          <cell r="B429" t="str">
            <v>VAR_cap</v>
          </cell>
          <cell r="C429" t="str">
            <v>-</v>
          </cell>
          <cell r="G429">
            <v>1.23077049303276E-6</v>
          </cell>
          <cell r="H429">
            <v>3.5398498324407403E-5</v>
          </cell>
          <cell r="I429">
            <v>1.50271886922263E-5</v>
          </cell>
        </row>
        <row r="430">
          <cell r="A430" t="str">
            <v>T_B_c-FCLH2O-S3</v>
          </cell>
          <cell r="B430" t="str">
            <v>VAR_fout</v>
          </cell>
          <cell r="C430" t="str">
            <v>TPBSc</v>
          </cell>
          <cell r="G430">
            <v>2.4168385143225427E-5</v>
          </cell>
          <cell r="H430">
            <v>2.0409304842745357E-3</v>
          </cell>
          <cell r="I430">
            <v>9.2175921449948184E-3</v>
          </cell>
        </row>
        <row r="431">
          <cell r="A431" t="str">
            <v>T_B_c-FCLH2O-S3</v>
          </cell>
          <cell r="B431" t="str">
            <v>VAR_fin</v>
          </cell>
          <cell r="C431" t="str">
            <v>TH2O</v>
          </cell>
          <cell r="G431">
            <v>2.136745545551111E-4</v>
          </cell>
          <cell r="H431">
            <v>1.5737493342748588E-2</v>
          </cell>
          <cell r="I431">
            <v>6.3483860038983736E-2</v>
          </cell>
        </row>
        <row r="432">
          <cell r="A432" t="str">
            <v>T_B_c-FCLH2O-S3</v>
          </cell>
          <cell r="B432" t="str">
            <v>VAR_ncap</v>
          </cell>
          <cell r="C432" t="str">
            <v>-</v>
          </cell>
          <cell r="G432">
            <v>5.1746946270323904E-7</v>
          </cell>
          <cell r="H432">
            <v>4.3557446789614701E-5</v>
          </cell>
          <cell r="I432">
            <v>1.85388861649916E-4</v>
          </cell>
        </row>
        <row r="433">
          <cell r="A433" t="str">
            <v>T_B_c-FCLH2O-S3</v>
          </cell>
          <cell r="B433" t="str">
            <v>VAR_cap</v>
          </cell>
          <cell r="C433" t="str">
            <v>-</v>
          </cell>
          <cell r="G433">
            <v>5.1746946270323904E-7</v>
          </cell>
          <cell r="H433">
            <v>4.4376354226500098E-5</v>
          </cell>
          <cell r="I433">
            <v>2.0030821262929501E-4</v>
          </cell>
        </row>
        <row r="434">
          <cell r="A434" t="str">
            <v>T_C-HYBGSLEXT</v>
          </cell>
          <cell r="B434" t="str">
            <v>VAR_fout</v>
          </cell>
          <cell r="C434" t="str">
            <v>CO2_T</v>
          </cell>
          <cell r="D434">
            <v>105.970645349083</v>
          </cell>
          <cell r="E434">
            <v>91.724570673915593</v>
          </cell>
          <cell r="F434">
            <v>68.278088717771595</v>
          </cell>
          <cell r="G434">
            <v>32.3954315976695</v>
          </cell>
        </row>
        <row r="435">
          <cell r="A435" t="str">
            <v>T_C-HYBGSLEXT</v>
          </cell>
          <cell r="B435" t="str">
            <v>VAR_fout</v>
          </cell>
          <cell r="C435" t="str">
            <v>TPCAR</v>
          </cell>
          <cell r="D435">
            <v>0.70904893748407638</v>
          </cell>
          <cell r="E435">
            <v>0.62769461396429493</v>
          </cell>
          <cell r="F435">
            <v>0.48283849728798767</v>
          </cell>
          <cell r="G435">
            <v>0.24142043768245933</v>
          </cell>
        </row>
        <row r="436">
          <cell r="A436" t="str">
            <v>T_C-HYBGSLEXT</v>
          </cell>
          <cell r="B436" t="str">
            <v>VAR_fin</v>
          </cell>
          <cell r="C436" t="str">
            <v>TGSL</v>
          </cell>
          <cell r="D436">
            <v>1.4359166036461091</v>
          </cell>
          <cell r="E436">
            <v>1.2428803614351713</v>
          </cell>
          <cell r="F436">
            <v>0.92517735389934441</v>
          </cell>
          <cell r="G436">
            <v>0.43896248777329949</v>
          </cell>
        </row>
        <row r="437">
          <cell r="A437" t="str">
            <v>T_C-HYBGSLEXT</v>
          </cell>
          <cell r="B437" t="str">
            <v>VAR_cap</v>
          </cell>
          <cell r="C437" t="str">
            <v>-</v>
          </cell>
          <cell r="D437">
            <v>6.5841999999999998E-2</v>
          </cell>
          <cell r="E437">
            <v>5.7063066666666697E-2</v>
          </cell>
          <cell r="F437">
            <v>4.38946666666667E-2</v>
          </cell>
          <cell r="G437">
            <v>2.1947333333333301E-2</v>
          </cell>
        </row>
        <row r="438">
          <cell r="A438" t="str">
            <v>T_B_c-FCLH2O-S4</v>
          </cell>
          <cell r="B438" t="str">
            <v>VAR_fout</v>
          </cell>
          <cell r="C438" t="str">
            <v>TPBSc</v>
          </cell>
          <cell r="H438">
            <v>1.0769063129243404E-6</v>
          </cell>
        </row>
        <row r="439">
          <cell r="A439" t="str">
            <v>T_B_c-FCLH2O-S4</v>
          </cell>
          <cell r="B439" t="str">
            <v>VAR_fin</v>
          </cell>
          <cell r="C439" t="str">
            <v>TH2O</v>
          </cell>
          <cell r="H439">
            <v>1.2779657535857138E-5</v>
          </cell>
        </row>
        <row r="440">
          <cell r="A440" t="str">
            <v>T_B_c-FCLH2O-S4</v>
          </cell>
          <cell r="B440" t="str">
            <v>VAR_ncap</v>
          </cell>
          <cell r="C440" t="str">
            <v>-</v>
          </cell>
          <cell r="H440">
            <v>2.24558420352956E-8</v>
          </cell>
        </row>
        <row r="441">
          <cell r="A441" t="str">
            <v>T_B_c-FCLH2O-S4</v>
          </cell>
          <cell r="B441" t="str">
            <v>VAR_cap</v>
          </cell>
          <cell r="C441" t="str">
            <v>-</v>
          </cell>
          <cell r="H441">
            <v>4.1935713484312102E-8</v>
          </cell>
          <cell r="I441">
            <v>3.9407450962688498E-9</v>
          </cell>
        </row>
        <row r="442">
          <cell r="A442" t="str">
            <v>TPAVDKEREXT</v>
          </cell>
          <cell r="B442" t="str">
            <v>VAR_fout</v>
          </cell>
          <cell r="C442" t="str">
            <v>CO2_T</v>
          </cell>
          <cell r="D442">
            <v>79.576349423418094</v>
          </cell>
          <cell r="E442">
            <v>100.796237247683</v>
          </cell>
          <cell r="F442">
            <v>132.626068984081</v>
          </cell>
          <cell r="G442">
            <v>185.675788544743</v>
          </cell>
          <cell r="H442">
            <v>154.38211110512901</v>
          </cell>
          <cell r="I442">
            <v>123.088433665514</v>
          </cell>
        </row>
        <row r="443">
          <cell r="A443" t="str">
            <v>TPAVDKEREXT</v>
          </cell>
          <cell r="B443" t="str">
            <v>VAR_fout</v>
          </cell>
          <cell r="C443" t="str">
            <v>TPAVD</v>
          </cell>
          <cell r="D443">
            <v>1.0930817228491501</v>
          </cell>
          <cell r="E443">
            <v>1.3845636984571901</v>
          </cell>
          <cell r="F443">
            <v>1.82178666186924</v>
          </cell>
          <cell r="G443">
            <v>2.5504916008893299</v>
          </cell>
          <cell r="H443">
            <v>2.1206333943012199</v>
          </cell>
          <cell r="I443">
            <v>1.6907751877131001</v>
          </cell>
        </row>
        <row r="444">
          <cell r="A444" t="str">
            <v>TPAVDKEREXT</v>
          </cell>
          <cell r="B444" t="str">
            <v>VAR_fin</v>
          </cell>
          <cell r="C444" t="str">
            <v>TKER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VAR_ncap</v>
          </cell>
          <cell r="C445" t="str">
            <v>-</v>
          </cell>
          <cell r="D445">
            <v>13.3711750196876</v>
          </cell>
          <cell r="E445">
            <v>14.025763678693499</v>
          </cell>
          <cell r="F445">
            <v>12.9298092479114</v>
          </cell>
          <cell r="G445">
            <v>13.7305652026823</v>
          </cell>
          <cell r="H445">
            <v>14.250088922696101</v>
          </cell>
          <cell r="I445">
            <v>14.201619943859299</v>
          </cell>
        </row>
        <row r="446">
          <cell r="A446" t="str">
            <v>TPAVDKEREXT</v>
          </cell>
          <cell r="B446" t="str">
            <v>VAR_cap</v>
          </cell>
          <cell r="C446" t="str">
            <v>-</v>
          </cell>
          <cell r="D446">
            <v>14.464256742536751</v>
          </cell>
          <cell r="E446">
            <v>28.490020421230149</v>
          </cell>
          <cell r="F446">
            <v>39.52425604850842</v>
          </cell>
          <cell r="G446">
            <v>45.804620862347335</v>
          </cell>
          <cell r="H446">
            <v>45.077242030303061</v>
          </cell>
          <cell r="I446">
            <v>34.421405317253239</v>
          </cell>
        </row>
        <row r="447">
          <cell r="A447" t="str">
            <v>T_C-ICE-GSL-S1</v>
          </cell>
          <cell r="B447" t="str">
            <v>VAR_fout</v>
          </cell>
          <cell r="C447" t="str">
            <v>CO2_T</v>
          </cell>
          <cell r="D447">
            <v>36.321211686615072</v>
          </cell>
          <cell r="E447">
            <v>40.571042051695159</v>
          </cell>
          <cell r="F447">
            <v>28.877438127473326</v>
          </cell>
          <cell r="G447">
            <v>22.045108914067438</v>
          </cell>
          <cell r="H447">
            <v>0.14026034407091692</v>
          </cell>
          <cell r="I447">
            <v>1.28175882829046E-2</v>
          </cell>
        </row>
        <row r="448">
          <cell r="A448" t="str">
            <v>T_C-ICE-GSL-S1</v>
          </cell>
          <cell r="B448" t="str">
            <v>VAR_fout</v>
          </cell>
          <cell r="C448" t="str">
            <v>TPCAR</v>
          </cell>
          <cell r="D448">
            <v>0.33638872599355052</v>
          </cell>
          <cell r="E448">
            <v>0.37177543826515025</v>
          </cell>
          <cell r="F448">
            <v>0.26419721419816095</v>
          </cell>
          <cell r="G448">
            <v>0.20367614321900535</v>
          </cell>
          <cell r="H448">
            <v>1.145633881323455E-3</v>
          </cell>
          <cell r="I448">
            <v>1.0909921397555366E-4</v>
          </cell>
        </row>
        <row r="449">
          <cell r="A449" t="str">
            <v>T_C-ICE-GSL-S1</v>
          </cell>
          <cell r="B449" t="str">
            <v>VAR_fin</v>
          </cell>
          <cell r="C449" t="str">
            <v>TGSL</v>
          </cell>
          <cell r="D449">
            <v>0.49215733992703292</v>
          </cell>
          <cell r="E449">
            <v>0.54974311723164104</v>
          </cell>
          <cell r="F449">
            <v>0.39129319955926062</v>
          </cell>
          <cell r="G449">
            <v>0.29871421292774258</v>
          </cell>
          <cell r="H449">
            <v>1.9005466676276005E-3</v>
          </cell>
          <cell r="I449">
            <v>1.736800580339375E-4</v>
          </cell>
        </row>
        <row r="450">
          <cell r="A450" t="str">
            <v>T_C-ICE-GSL-S1</v>
          </cell>
          <cell r="B450" t="str">
            <v>VAR_ncap</v>
          </cell>
          <cell r="C450" t="str">
            <v>-</v>
          </cell>
          <cell r="E450">
            <v>8.6273206962684104E-6</v>
          </cell>
          <cell r="F450">
            <v>8.8670984970453304E-4</v>
          </cell>
          <cell r="G450">
            <v>1.08906123539588E-4</v>
          </cell>
        </row>
        <row r="451">
          <cell r="A451" t="str">
            <v>T_C-ICE-GSL-S1</v>
          </cell>
          <cell r="B451" t="str">
            <v>VAR_cap</v>
          </cell>
          <cell r="C451" t="str">
            <v>-</v>
          </cell>
          <cell r="D451">
            <v>3.6539488578456805E-2</v>
          </cell>
          <cell r="E451">
            <v>3.9719260605033932E-2</v>
          </cell>
          <cell r="F451">
            <v>4.0129538711711016E-2</v>
          </cell>
          <cell r="G451">
            <v>3.0938167934393922E-2</v>
          </cell>
          <cell r="H451">
            <v>1.7035723604163209E-4</v>
          </cell>
          <cell r="I451">
            <v>1.6008298793730819E-5</v>
          </cell>
        </row>
        <row r="452">
          <cell r="A452" t="str">
            <v>V2G</v>
          </cell>
          <cell r="B452" t="str">
            <v>VAR_fout</v>
          </cell>
          <cell r="C452" t="str">
            <v>ELC35</v>
          </cell>
          <cell r="G452">
            <v>3.364281723910964E-2</v>
          </cell>
          <cell r="H452">
            <v>1.3711410192582958</v>
          </cell>
          <cell r="I452">
            <v>16.936326055642027</v>
          </cell>
        </row>
        <row r="453">
          <cell r="A453" t="str">
            <v>V2G</v>
          </cell>
          <cell r="B453" t="str">
            <v>VAR_fin</v>
          </cell>
          <cell r="C453" t="str">
            <v>T-ELC-Bus_c_BatSTGout_S1</v>
          </cell>
          <cell r="G453">
            <v>2.0674181150843763E-4</v>
          </cell>
          <cell r="H453">
            <v>2.4425231080059426E-3</v>
          </cell>
          <cell r="I453">
            <v>1.2041406107858208E-3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T-ELC-Bus_c_BatSTGout_S2</v>
          </cell>
          <cell r="G454">
            <v>1.918454697785652E-4</v>
          </cell>
          <cell r="H454">
            <v>3.6155029605867326E-3</v>
          </cell>
          <cell r="I454">
            <v>1.2781417303740481E-3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T-ELC-Bus_c_BatSTGout_S3</v>
          </cell>
          <cell r="G455">
            <v>1.3482878910648451E-4</v>
          </cell>
          <cell r="H455">
            <v>3.9943505863596166E-4</v>
          </cell>
          <cell r="I455">
            <v>5.4984687620814813E-4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T-ELC-Bus_c_BatSTGout_S4</v>
          </cell>
          <cell r="G456">
            <v>2.1128423895974737E-4</v>
          </cell>
          <cell r="H456">
            <v>3.2761779917685207E-4</v>
          </cell>
          <cell r="I456">
            <v>1.9941969832492474E-4</v>
          </cell>
        </row>
        <row r="457">
          <cell r="A457" t="str">
            <v>V2G</v>
          </cell>
          <cell r="B457" t="str">
            <v>VAR_fin</v>
          </cell>
          <cell r="C457" t="str">
            <v>T-ELC-car-BatSTGOut_S1</v>
          </cell>
          <cell r="G457">
            <v>3.9948659423565411E-3</v>
          </cell>
          <cell r="H457">
            <v>0.44086762444501082</v>
          </cell>
          <cell r="I457">
            <v>4.6571607298918067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T-ELC-car-BatSTGOut_S2</v>
          </cell>
          <cell r="G458">
            <v>2.4286407386796285E-3</v>
          </cell>
          <cell r="H458">
            <v>0.19141908738649077</v>
          </cell>
          <cell r="I458">
            <v>2.7929876883983864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T-ELC-car-BatSTGOut_S3</v>
          </cell>
          <cell r="G459">
            <v>4.7971501521298391E-3</v>
          </cell>
          <cell r="H459">
            <v>0.25107057975933578</v>
          </cell>
          <cell r="I459">
            <v>2.034730521350101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T-ELC-car-BatSTGOut_S4</v>
          </cell>
          <cell r="G460">
            <v>2.3424113056058305E-3</v>
          </cell>
          <cell r="H460">
            <v>0.19883017306816539</v>
          </cell>
          <cell r="I460">
            <v>2.6584387699383751</v>
          </cell>
        </row>
        <row r="461">
          <cell r="A461" t="str">
            <v>V2G</v>
          </cell>
          <cell r="B461" t="str">
            <v>VAR_fin</v>
          </cell>
          <cell r="C461" t="str">
            <v>T-ELC-car-PlgSTGOut_S1</v>
          </cell>
          <cell r="G461">
            <v>9.064704395734184E-4</v>
          </cell>
          <cell r="H461">
            <v>1.386893121770754E-3</v>
          </cell>
          <cell r="I461">
            <v>1.3846723234112385E-3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T-ELC-car-PlgSTGOut_S2</v>
          </cell>
          <cell r="G462">
            <v>1.4647591023725509E-4</v>
          </cell>
          <cell r="H462">
            <v>3.7909346480360196E-4</v>
          </cell>
          <cell r="I462">
            <v>4.0269146301364164E-4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T-ELC-car-PlgSTGOut_S3</v>
          </cell>
          <cell r="G463">
            <v>3.8724720175710419E-3</v>
          </cell>
          <cell r="H463">
            <v>0.20986484386898993</v>
          </cell>
          <cell r="I463">
            <v>4.7336127642109123</v>
          </cell>
        </row>
        <row r="464">
          <cell r="A464" t="str">
            <v>V2G</v>
          </cell>
          <cell r="B464" t="str">
            <v>VAR_fin</v>
          </cell>
          <cell r="C464" t="str">
            <v>T-ELC-TWSTGout_S1</v>
          </cell>
          <cell r="G464">
            <v>1.0347655518894374E-3</v>
          </cell>
          <cell r="H464">
            <v>2.9460737360647118E-3</v>
          </cell>
          <cell r="I464">
            <v>8.805696558468755E-4</v>
          </cell>
        </row>
        <row r="465">
          <cell r="A465" t="str">
            <v>V2G</v>
          </cell>
          <cell r="B465" t="str">
            <v>VAR_fin</v>
          </cell>
          <cell r="C465" t="str">
            <v>T-ELC-car-PlgSTGOut_S4</v>
          </cell>
          <cell r="G465">
            <v>1.111772317607652E-4</v>
          </cell>
          <cell r="H465">
            <v>1.2177060253258569E-2</v>
          </cell>
          <cell r="I465">
            <v>1.1127230127229146E-2</v>
          </cell>
        </row>
        <row r="466">
          <cell r="A466" t="str">
            <v>V2G</v>
          </cell>
          <cell r="B466" t="str">
            <v>VAR_fin</v>
          </cell>
          <cell r="C466" t="str">
            <v>T-ELC-TWSTGout_S2</v>
          </cell>
          <cell r="G466">
            <v>2.424931150271013E-3</v>
          </cell>
          <cell r="H466">
            <v>3.7338546457284507E-3</v>
          </cell>
          <cell r="I466">
            <v>2.4904247104980295E-3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T-ELC-TWSTGout_S3</v>
          </cell>
          <cell r="G467">
            <v>3.090803811499582E-3</v>
          </cell>
          <cell r="H467">
            <v>6.9992939370845395E-3</v>
          </cell>
          <cell r="I467">
            <v>4.1469576461595431E-3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T-ELC-TWSTGout_S4</v>
          </cell>
          <cell r="G468">
            <v>3.1216851808380779E-3</v>
          </cell>
          <cell r="H468">
            <v>8.147353020347782E-3</v>
          </cell>
          <cell r="I468">
            <v>6.7540757480130231E-3</v>
          </cell>
        </row>
        <row r="469">
          <cell r="A469" t="str">
            <v>V2G</v>
          </cell>
          <cell r="B469" t="str">
            <v>VAR_fin</v>
          </cell>
          <cell r="C469" t="str">
            <v>T-ELC-Bus_u_BatSTGout_S1</v>
          </cell>
          <cell r="G469">
            <v>1.1888324924969378E-4</v>
          </cell>
          <cell r="H469">
            <v>2.0570701993999504E-4</v>
          </cell>
          <cell r="I469">
            <v>1.2836121152268602E-4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T-ELC-Bus_u_BatSTGout_S2</v>
          </cell>
          <cell r="G470">
            <v>1.2859004446523004E-4</v>
          </cell>
          <cell r="H470">
            <v>1.5212905787871637E-4</v>
          </cell>
          <cell r="I470">
            <v>1.1042680890685548E-4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T-ELC-Bus_u_BatSTGout_S3</v>
          </cell>
          <cell r="G471">
            <v>1.0637129928916078E-4</v>
          </cell>
          <cell r="H471">
            <v>7.2427503664357606E-5</v>
          </cell>
          <cell r="I471">
            <v>5.848539589240481E-5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T-ELC-Bus_u_BatSTGout_S4</v>
          </cell>
          <cell r="G472">
            <v>1.2328221169824268E-4</v>
          </cell>
          <cell r="H472">
            <v>1.7267845885565844E-4</v>
          </cell>
          <cell r="I472">
            <v>1.2432551153342787E-4</v>
          </cell>
        </row>
        <row r="473">
          <cell r="A473" t="str">
            <v>V2G</v>
          </cell>
          <cell r="B473" t="str">
            <v>VAR_fin</v>
          </cell>
          <cell r="C473" t="str">
            <v>T-ELC-LGV_BatSTGout</v>
          </cell>
          <cell r="G473">
            <v>5.4518209468091574E-4</v>
          </cell>
          <cell r="H473">
            <v>6.2270614532973761E-4</v>
          </cell>
          <cell r="I473">
            <v>3.5058133553705196E-4</v>
          </cell>
        </row>
        <row r="474">
          <cell r="A474" t="str">
            <v>V2G</v>
          </cell>
          <cell r="B474" t="str">
            <v>VAR_fin</v>
          </cell>
          <cell r="C474" t="str">
            <v>T-ELC-HGV_BatSTGout</v>
          </cell>
          <cell r="G474">
            <v>3.6327526853002987E-3</v>
          </cell>
          <cell r="H474">
            <v>3.5329519280731962E-2</v>
          </cell>
          <cell r="I474">
            <v>2.8227416400401932E-2</v>
          </cell>
        </row>
        <row r="475">
          <cell r="A475" t="str">
            <v>V2G</v>
          </cell>
          <cell r="B475" t="str">
            <v>VAR_ncap</v>
          </cell>
          <cell r="C475" t="str">
            <v>-</v>
          </cell>
          <cell r="G475">
            <v>3.4415242138011301E-3</v>
          </cell>
          <cell r="H475">
            <v>0.94737808469449203</v>
          </cell>
          <cell r="I475">
            <v>4.4146562668234504</v>
          </cell>
        </row>
        <row r="476">
          <cell r="A476" t="str">
            <v>V2G</v>
          </cell>
          <cell r="B476" t="str">
            <v>VAR_cap</v>
          </cell>
          <cell r="C476" t="str">
            <v>-</v>
          </cell>
          <cell r="G476">
            <v>3.4415242138011301E-3</v>
          </cell>
          <cell r="H476">
            <v>1.1613738714548163</v>
          </cell>
          <cell r="I476">
            <v>5.1917236563669995</v>
          </cell>
        </row>
        <row r="477">
          <cell r="A477" t="str">
            <v>TPSHPELCEXT</v>
          </cell>
          <cell r="B477" t="str">
            <v>VAR_fout</v>
          </cell>
          <cell r="C477" t="str">
            <v>TPSHP</v>
          </cell>
          <cell r="E477">
            <v>2.19375700629445</v>
          </cell>
          <cell r="F477">
            <v>2.1937531985012901</v>
          </cell>
          <cell r="G477">
            <v>2.1937501415954399</v>
          </cell>
        </row>
        <row r="478">
          <cell r="A478" t="str">
            <v>TPSHPELCEXT</v>
          </cell>
          <cell r="B478" t="str">
            <v>VAR_fin</v>
          </cell>
          <cell r="C478" t="str">
            <v>TELC</v>
          </cell>
          <cell r="E478">
            <v>0.88909975585501255</v>
          </cell>
          <cell r="F478">
            <v>0.88909821260845123</v>
          </cell>
          <cell r="G478">
            <v>0.88909697368625229</v>
          </cell>
        </row>
        <row r="479">
          <cell r="A479" t="str">
            <v>TPSHPELCEXT</v>
          </cell>
          <cell r="B479" t="str">
            <v>VAR_ncap</v>
          </cell>
          <cell r="C479" t="str">
            <v>-</v>
          </cell>
          <cell r="D479">
            <v>1.35606161246955E-5</v>
          </cell>
          <cell r="E479">
            <v>2.1937438028054901</v>
          </cell>
          <cell r="F479">
            <v>1.9876555085865301E-6</v>
          </cell>
          <cell r="G479">
            <v>1.7776593508160699E-6</v>
          </cell>
        </row>
        <row r="480">
          <cell r="A480" t="str">
            <v>TPSHPELCEXT</v>
          </cell>
          <cell r="B480" t="str">
            <v>VAR_cap</v>
          </cell>
          <cell r="C480" t="str">
            <v>-</v>
          </cell>
          <cell r="D480">
            <v>1.35606161246955E-5</v>
          </cell>
          <cell r="E480">
            <v>2.1937573634216099</v>
          </cell>
          <cell r="F480">
            <v>2.1937546474116973</v>
          </cell>
          <cell r="G480">
            <v>2.1937507367457618</v>
          </cell>
          <cell r="H480">
            <v>-7.8692008464997798E-10</v>
          </cell>
          <cell r="I480">
            <v>-1.1039176325398507E-9</v>
          </cell>
        </row>
        <row r="481">
          <cell r="A481" t="str">
            <v>TFLGV-ICEGSL</v>
          </cell>
          <cell r="B481" t="str">
            <v>VAR_fout</v>
          </cell>
          <cell r="C481" t="str">
            <v>CO2_T</v>
          </cell>
          <cell r="D481">
            <v>27.334969050230896</v>
          </cell>
          <cell r="E481">
            <v>42.5876769335175</v>
          </cell>
          <cell r="F481">
            <v>68.445535058894222</v>
          </cell>
          <cell r="G481">
            <v>101.4625897006453</v>
          </cell>
          <cell r="H481">
            <v>10.993837629145144</v>
          </cell>
          <cell r="I481">
            <v>0.29853491217513328</v>
          </cell>
        </row>
        <row r="482">
          <cell r="A482" t="str">
            <v>TFLGV-ICEGSL</v>
          </cell>
          <cell r="B482" t="str">
            <v>VAR_fout</v>
          </cell>
          <cell r="C482" t="str">
            <v>TFLGV</v>
          </cell>
          <cell r="D482">
            <v>0.13009282625765448</v>
          </cell>
          <cell r="E482">
            <v>0.20268364840100025</v>
          </cell>
          <cell r="F482">
            <v>0.32574659529214717</v>
          </cell>
          <cell r="G482">
            <v>0.48288165350844781</v>
          </cell>
          <cell r="H482">
            <v>5.2321969195028607E-2</v>
          </cell>
          <cell r="I482">
            <v>1.4207899921187504E-3</v>
          </cell>
        </row>
        <row r="483">
          <cell r="A483" t="str">
            <v>TFLGV-ICEGSL</v>
          </cell>
          <cell r="B483" t="str">
            <v>VAR_fin</v>
          </cell>
          <cell r="C483" t="str">
            <v>TGSL</v>
          </cell>
          <cell r="D483">
            <v>0.37039253455597432</v>
          </cell>
          <cell r="E483">
            <v>0.57706879313709258</v>
          </cell>
          <cell r="F483">
            <v>0.92744627451076378</v>
          </cell>
          <cell r="G483">
            <v>1.3748318387621319</v>
          </cell>
          <cell r="H483">
            <v>0.14896798955481216</v>
          </cell>
          <cell r="I483">
            <v>4.045188511858179E-3</v>
          </cell>
        </row>
        <row r="484">
          <cell r="A484" t="str">
            <v>TFLGV-ICEGSL</v>
          </cell>
          <cell r="B484" t="str">
            <v>VAR_ncap</v>
          </cell>
          <cell r="C484" t="str">
            <v>-</v>
          </cell>
          <cell r="E484">
            <v>9.9297033134083102E-6</v>
          </cell>
          <cell r="F484">
            <v>1.23794573679367E-2</v>
          </cell>
          <cell r="G484">
            <v>2.74762991919104E-2</v>
          </cell>
          <cell r="H484">
            <v>1.2378330079571801E-4</v>
          </cell>
          <cell r="I484">
            <v>3.9408403467966901E-5</v>
          </cell>
        </row>
        <row r="485">
          <cell r="A485" t="str">
            <v>TFLGV-ICEGSL</v>
          </cell>
          <cell r="B485" t="str">
            <v>VAR_cap</v>
          </cell>
          <cell r="C485" t="str">
            <v>-</v>
          </cell>
          <cell r="D485">
            <v>1.2434976535814901E-2</v>
          </cell>
          <cell r="E485">
            <v>1.4131885506918556E-2</v>
          </cell>
          <cell r="F485">
            <v>2.6511331336016745E-2</v>
          </cell>
          <cell r="G485">
            <v>4.7564018024033393E-2</v>
          </cell>
          <cell r="H485">
            <v>5.1963460272264009E-3</v>
          </cell>
          <cell r="I485">
            <v>1.3761569267225658E-4</v>
          </cell>
        </row>
        <row r="486">
          <cell r="A486" t="str">
            <v>T_C-ICE-GSL-S2</v>
          </cell>
          <cell r="B486" t="str">
            <v>VAR_fout</v>
          </cell>
          <cell r="C486" t="str">
            <v>CO2_T</v>
          </cell>
          <cell r="D486">
            <v>274.26249892809756</v>
          </cell>
          <cell r="E486">
            <v>391.63623462765042</v>
          </cell>
          <cell r="F486">
            <v>362.37925559847349</v>
          </cell>
          <cell r="G486">
            <v>303.37416071459245</v>
          </cell>
          <cell r="H486">
            <v>0.1430550284979904</v>
          </cell>
          <cell r="I486">
            <v>1.8059749056522498E-2</v>
          </cell>
        </row>
        <row r="487">
          <cell r="A487" t="str">
            <v>T_C-ICE-GSL-S2</v>
          </cell>
          <cell r="B487" t="str">
            <v>VAR_fout</v>
          </cell>
          <cell r="C487" t="str">
            <v>TPCAR</v>
          </cell>
          <cell r="D487">
            <v>2.2510440883392451</v>
          </cell>
          <cell r="E487">
            <v>3.2076978527112199</v>
          </cell>
          <cell r="F487">
            <v>2.9922220017538983</v>
          </cell>
          <cell r="G487">
            <v>2.504647859886985</v>
          </cell>
          <cell r="H487">
            <v>9.9248412678119651E-4</v>
          </cell>
          <cell r="I487">
            <v>1.2346775227792622E-4</v>
          </cell>
        </row>
        <row r="488">
          <cell r="A488" t="str">
            <v>T_C-ICE-GSL-S2</v>
          </cell>
          <cell r="B488" t="str">
            <v>VAR_fin</v>
          </cell>
          <cell r="C488" t="str">
            <v>TGSL</v>
          </cell>
          <cell r="D488">
            <v>3.7162940234159634</v>
          </cell>
          <cell r="E488">
            <v>5.3067240464451331</v>
          </cell>
          <cell r="F488">
            <v>4.9102880162394644</v>
          </cell>
          <cell r="G488">
            <v>4.1107609852925773</v>
          </cell>
          <cell r="H488">
            <v>1.9384150202979729E-3</v>
          </cell>
          <cell r="I488">
            <v>2.4471204683634769E-4</v>
          </cell>
        </row>
        <row r="489">
          <cell r="A489" t="str">
            <v>T_C-ICE-GSL-S2</v>
          </cell>
          <cell r="B489" t="str">
            <v>VAR_ncap</v>
          </cell>
          <cell r="C489" t="str">
            <v>-</v>
          </cell>
          <cell r="E489">
            <v>7.8056966140001697E-6</v>
          </cell>
          <cell r="F489">
            <v>4.2929014462386901E-4</v>
          </cell>
          <cell r="G489">
            <v>5.1897843069023299E-5</v>
          </cell>
        </row>
        <row r="490">
          <cell r="A490" t="str">
            <v>T_C-ICE-GSL-S2</v>
          </cell>
          <cell r="B490" t="str">
            <v>VAR_cap</v>
          </cell>
          <cell r="C490" t="str">
            <v>-</v>
          </cell>
          <cell r="D490">
            <v>0.2174288641819028</v>
          </cell>
          <cell r="E490">
            <v>0.24337746523786</v>
          </cell>
          <cell r="F490">
            <v>0.24045684911282422</v>
          </cell>
          <cell r="G490">
            <v>0.19004011335874643</v>
          </cell>
          <cell r="H490">
            <v>9.7182443552511241E-5</v>
          </cell>
          <cell r="I490">
            <v>1.2151186413831202E-5</v>
          </cell>
        </row>
        <row r="491">
          <cell r="A491" t="str">
            <v>T_C-ICE-DSL-S1</v>
          </cell>
          <cell r="B491" t="str">
            <v>VAR_fout</v>
          </cell>
          <cell r="C491" t="str">
            <v>CO2_T</v>
          </cell>
          <cell r="D491">
            <v>0.37121236975398963</v>
          </cell>
          <cell r="E491">
            <v>0.43375545323803238</v>
          </cell>
          <cell r="F491">
            <v>0.33894372162763425</v>
          </cell>
          <cell r="G491">
            <v>0.25842932691756787</v>
          </cell>
          <cell r="H491">
            <v>3.3373122126647538E-2</v>
          </cell>
          <cell r="I491">
            <v>6.4032319884812098E-3</v>
          </cell>
        </row>
        <row r="492">
          <cell r="A492" t="str">
            <v>T_C-ICE-DSL-S1</v>
          </cell>
          <cell r="B492" t="str">
            <v>VAR_fout</v>
          </cell>
          <cell r="C492" t="str">
            <v>TPCAR</v>
          </cell>
          <cell r="D492">
            <v>3.7986852430044772E-3</v>
          </cell>
          <cell r="E492">
            <v>4.5360097049289864E-3</v>
          </cell>
          <cell r="F492">
            <v>3.5702159949801268E-3</v>
          </cell>
          <cell r="G492">
            <v>2.7585636683108272E-3</v>
          </cell>
          <cell r="H492">
            <v>2.977658067229768E-4</v>
          </cell>
          <cell r="I492">
            <v>5.6893337156119991E-5</v>
          </cell>
        </row>
        <row r="493">
          <cell r="A493" t="str">
            <v>T_C-ICE-DSL-S1</v>
          </cell>
          <cell r="B493" t="str">
            <v>VAR_fin</v>
          </cell>
          <cell r="C493" t="str">
            <v>TDSL</v>
          </cell>
          <cell r="D493">
            <v>5.0642888097406349E-3</v>
          </cell>
          <cell r="E493">
            <v>5.9175368791000377E-3</v>
          </cell>
          <cell r="F493">
            <v>4.624061686598015E-3</v>
          </cell>
          <cell r="G493">
            <v>3.5256388392574155E-3</v>
          </cell>
          <cell r="H493">
            <v>4.5529498126395098E-4</v>
          </cell>
          <cell r="I493">
            <v>8.7356507346264781E-5</v>
          </cell>
        </row>
        <row r="494">
          <cell r="A494" t="str">
            <v>T_C-ICE-DSL-S1</v>
          </cell>
          <cell r="B494" t="str">
            <v>VAR_ncap</v>
          </cell>
          <cell r="C494" t="str">
            <v>-</v>
          </cell>
          <cell r="E494">
            <v>1.2174518746227799E-5</v>
          </cell>
          <cell r="F494">
            <v>4.9249872931982797E-5</v>
          </cell>
          <cell r="G494">
            <v>2.7855165506521801E-5</v>
          </cell>
        </row>
        <row r="495">
          <cell r="A495" t="str">
            <v>T_C-ICE-DSL-S1</v>
          </cell>
          <cell r="B495" t="str">
            <v>VAR_cap</v>
          </cell>
          <cell r="C495" t="str">
            <v>-</v>
          </cell>
          <cell r="D495">
            <v>4.4473099909870303E-4</v>
          </cell>
          <cell r="E495">
            <v>4.8482819742925619E-4</v>
          </cell>
          <cell r="F495">
            <v>5.2950908097265344E-4</v>
          </cell>
          <cell r="G495">
            <v>4.0940633199593521E-4</v>
          </cell>
          <cell r="H495">
            <v>4.255581517250313E-5</v>
          </cell>
          <cell r="I495">
            <v>8.13590472101659E-6</v>
          </cell>
        </row>
        <row r="496">
          <cell r="A496" t="str">
            <v>T_C-ICE-GSL-S3</v>
          </cell>
          <cell r="B496" t="str">
            <v>VAR_fout</v>
          </cell>
          <cell r="C496" t="str">
            <v>CO2_T</v>
          </cell>
          <cell r="D496">
            <v>273.67094803933611</v>
          </cell>
          <cell r="E496">
            <v>423.60992737745738</v>
          </cell>
          <cell r="F496">
            <v>417.97348129055268</v>
          </cell>
          <cell r="G496">
            <v>336.76806641692741</v>
          </cell>
          <cell r="H496">
            <v>0.17276272186207758</v>
          </cell>
          <cell r="I496">
            <v>2.0912721737864501E-2</v>
          </cell>
        </row>
        <row r="497">
          <cell r="A497" t="str">
            <v>T_C-ICE-GSL-S3</v>
          </cell>
          <cell r="B497" t="str">
            <v>VAR_fout</v>
          </cell>
          <cell r="C497" t="str">
            <v>TPCAR</v>
          </cell>
          <cell r="D497">
            <v>1.913711398304035</v>
          </cell>
          <cell r="E497">
            <v>2.9619842024537975</v>
          </cell>
          <cell r="F497">
            <v>2.9221435060136316</v>
          </cell>
          <cell r="G497">
            <v>2.3738336642746614</v>
          </cell>
          <cell r="H497">
            <v>1.0923302448123519E-3</v>
          </cell>
          <cell r="I497">
            <v>1.3288697123006165E-4</v>
          </cell>
        </row>
        <row r="498">
          <cell r="A498" t="str">
            <v>T_C-ICE-GSL-S3</v>
          </cell>
          <cell r="B498" t="str">
            <v>VAR_fin</v>
          </cell>
          <cell r="C498" t="str">
            <v>TGSL</v>
          </cell>
          <cell r="D498">
            <v>3.7082784287172905</v>
          </cell>
          <cell r="E498">
            <v>5.7399719156836975</v>
          </cell>
          <cell r="F498">
            <v>5.663597307460063</v>
          </cell>
          <cell r="G498">
            <v>4.5632529324786884</v>
          </cell>
          <cell r="H498">
            <v>2.3409582908140592E-3</v>
          </cell>
          <cell r="I498">
            <v>2.8337021325019606E-4</v>
          </cell>
        </row>
        <row r="499">
          <cell r="A499" t="str">
            <v>T_C-ICE-GSL-S3</v>
          </cell>
          <cell r="B499" t="str">
            <v>VAR_ncap</v>
          </cell>
          <cell r="C499" t="str">
            <v>-</v>
          </cell>
          <cell r="E499">
            <v>6.6257541914369399E-6</v>
          </cell>
          <cell r="F499">
            <v>4.2930180067168899E-4</v>
          </cell>
          <cell r="G499">
            <v>4.2749918803825503E-5</v>
          </cell>
        </row>
        <row r="500">
          <cell r="A500" t="str">
            <v>T_C-ICE-GSL-S3</v>
          </cell>
          <cell r="B500" t="str">
            <v>VAR_cap</v>
          </cell>
          <cell r="C500" t="str">
            <v>-</v>
          </cell>
          <cell r="D500">
            <v>0.18201271789554899</v>
          </cell>
          <cell r="E500">
            <v>0.20366026986759991</v>
          </cell>
          <cell r="F500">
            <v>0.20094927247545169</v>
          </cell>
          <cell r="G500">
            <v>0.16323459552893674</v>
          </cell>
          <cell r="H500">
            <v>9.2128082175256491E-5</v>
          </cell>
          <cell r="I500">
            <v>1.1697026333779573E-5</v>
          </cell>
        </row>
        <row r="501">
          <cell r="A501" t="str">
            <v>T_C-ICE-DSL-S2</v>
          </cell>
          <cell r="B501" t="str">
            <v>VAR_fout</v>
          </cell>
          <cell r="C501" t="str">
            <v>CO2_T</v>
          </cell>
          <cell r="D501">
            <v>89.23637794038936</v>
          </cell>
          <cell r="E501">
            <v>93.814504587833227</v>
          </cell>
          <cell r="F501">
            <v>69.628948822737783</v>
          </cell>
          <cell r="G501">
            <v>60.690923027338812</v>
          </cell>
          <cell r="H501">
            <v>4.2641807692191641E-2</v>
          </cell>
          <cell r="I501">
            <v>8.3964510787670095E-3</v>
          </cell>
        </row>
        <row r="502">
          <cell r="A502" t="str">
            <v>T_C-ICE-DSL-S2</v>
          </cell>
          <cell r="B502" t="str">
            <v>VAR_fout</v>
          </cell>
          <cell r="C502" t="str">
            <v>TPCAR</v>
          </cell>
          <cell r="D502">
            <v>0.84867821535115784</v>
          </cell>
          <cell r="E502">
            <v>0.90142440253332157</v>
          </cell>
          <cell r="F502">
            <v>0.67662938011628737</v>
          </cell>
          <cell r="G502">
            <v>0.6319730495089958</v>
          </cell>
          <cell r="H502">
            <v>3.0640140243705724E-4</v>
          </cell>
          <cell r="I502">
            <v>5.9866309445130936E-5</v>
          </cell>
        </row>
        <row r="503">
          <cell r="A503" t="str">
            <v>T_C-ICE-DSL-S2</v>
          </cell>
          <cell r="B503" t="str">
            <v>VAR_fin</v>
          </cell>
          <cell r="C503" t="str">
            <v>TDSL</v>
          </cell>
          <cell r="D503">
            <v>1.2174130687638371</v>
          </cell>
          <cell r="E503">
            <v>1.2798704582241918</v>
          </cell>
          <cell r="F503">
            <v>0.9499174464220731</v>
          </cell>
          <cell r="G503">
            <v>0.82797985030475929</v>
          </cell>
          <cell r="H503">
            <v>5.8174362472294234E-4</v>
          </cell>
          <cell r="I503">
            <v>1.1454912795043679E-4</v>
          </cell>
        </row>
        <row r="504">
          <cell r="A504" t="str">
            <v>T_C-ICE-DSL-S2</v>
          </cell>
          <cell r="B504" t="str">
            <v>VAR_ncap</v>
          </cell>
          <cell r="C504" t="str">
            <v>-</v>
          </cell>
          <cell r="E504">
            <v>8.7433581727590003E-6</v>
          </cell>
          <cell r="F504">
            <v>3.1105526405478202E-5</v>
          </cell>
          <cell r="G504">
            <v>1.7129131934943502E-5</v>
          </cell>
        </row>
        <row r="505">
          <cell r="A505" t="str">
            <v>T_C-ICE-DSL-S2</v>
          </cell>
          <cell r="B505" t="str">
            <v>VAR_cap</v>
          </cell>
          <cell r="C505" t="str">
            <v>-</v>
          </cell>
          <cell r="D505">
            <v>6.4450128699914164E-2</v>
          </cell>
          <cell r="E505">
            <v>6.8393385007867069E-2</v>
          </cell>
          <cell r="F505">
            <v>6.7803108249252106E-2</v>
          </cell>
          <cell r="G505">
            <v>5.1439952653764824E-2</v>
          </cell>
          <cell r="H505">
            <v>2.8414639179892116E-5</v>
          </cell>
          <cell r="I505">
            <v>5.6412306956797943E-6</v>
          </cell>
        </row>
        <row r="506">
          <cell r="A506" t="str">
            <v>TPRLPH2OFCL</v>
          </cell>
          <cell r="B506" t="str">
            <v>VAR_fout</v>
          </cell>
          <cell r="C506" t="str">
            <v>TPRLP</v>
          </cell>
          <cell r="H506">
            <v>1.4767288551148202E-7</v>
          </cell>
          <cell r="I506">
            <v>2.7467213022273029E-7</v>
          </cell>
        </row>
        <row r="507">
          <cell r="A507" t="str">
            <v>TPRLPH2OFCL</v>
          </cell>
          <cell r="B507" t="str">
            <v>VAR_fin</v>
          </cell>
          <cell r="C507" t="str">
            <v>TH2O</v>
          </cell>
          <cell r="H507">
            <v>8.2306232230238784E-6</v>
          </cell>
          <cell r="I507">
            <v>1.4216927025154337E-5</v>
          </cell>
        </row>
        <row r="508">
          <cell r="A508" t="str">
            <v>TPRLPH2OFCL</v>
          </cell>
          <cell r="B508" t="str">
            <v>VAR_cap</v>
          </cell>
          <cell r="C508" t="str">
            <v>-</v>
          </cell>
          <cell r="H508">
            <v>1.21685881617816E-8</v>
          </cell>
          <cell r="I508">
            <v>1.21685881617816E-8</v>
          </cell>
        </row>
        <row r="509">
          <cell r="A509" t="str">
            <v>T_C-ICE-GSL-S4</v>
          </cell>
          <cell r="B509" t="str">
            <v>VAR_fout</v>
          </cell>
          <cell r="C509" t="str">
            <v>CO2_T</v>
          </cell>
          <cell r="D509">
            <v>273.7352549255084</v>
          </cell>
          <cell r="E509">
            <v>322.52668046970621</v>
          </cell>
          <cell r="F509">
            <v>580.83151231049101</v>
          </cell>
          <cell r="G509">
            <v>496.4770101034635</v>
          </cell>
          <cell r="H509">
            <v>16.240244905925884</v>
          </cell>
          <cell r="I509">
            <v>0.13769731072022501</v>
          </cell>
        </row>
        <row r="510">
          <cell r="A510" t="str">
            <v>T_C-ICE-GSL-S4</v>
          </cell>
          <cell r="B510" t="str">
            <v>VAR_fout</v>
          </cell>
          <cell r="C510" t="str">
            <v>TPCAR</v>
          </cell>
          <cell r="D510">
            <v>1.6872518605547326</v>
          </cell>
          <cell r="E510">
            <v>1.9730396126249905</v>
          </cell>
          <cell r="F510">
            <v>3.4941929024610237</v>
          </cell>
          <cell r="G510">
            <v>2.9916708881256926</v>
          </cell>
          <cell r="H510">
            <v>9.5853780704629618E-2</v>
          </cell>
          <cell r="I510">
            <v>8.830894565715915E-4</v>
          </cell>
        </row>
        <row r="511">
          <cell r="A511" t="str">
            <v>T_C-ICE-GSL-S4</v>
          </cell>
          <cell r="B511" t="str">
            <v>VAR_fin</v>
          </cell>
          <cell r="C511" t="str">
            <v>TGSL</v>
          </cell>
          <cell r="D511">
            <v>3.7091497957385946</v>
          </cell>
          <cell r="E511">
            <v>4.3702802231667581</v>
          </cell>
          <cell r="F511">
            <v>7.870345695264116</v>
          </cell>
          <cell r="G511">
            <v>6.7273307602095525</v>
          </cell>
          <cell r="H511">
            <v>0.22005751905048651</v>
          </cell>
          <cell r="I511">
            <v>1.865817218431233E-3</v>
          </cell>
        </row>
        <row r="512">
          <cell r="A512" t="str">
            <v>T_C-ICE-GSL-S4</v>
          </cell>
          <cell r="B512" t="str">
            <v>VAR_ncap</v>
          </cell>
          <cell r="C512" t="str">
            <v>-</v>
          </cell>
          <cell r="E512">
            <v>6.9545550893465698E-6</v>
          </cell>
          <cell r="F512">
            <v>0.12442017158702</v>
          </cell>
          <cell r="G512">
            <v>1.17227022832326E-4</v>
          </cell>
        </row>
        <row r="513">
          <cell r="A513" t="str">
            <v>T_C-ICE-GSL-S4</v>
          </cell>
          <cell r="B513" t="str">
            <v>VAR_cap</v>
          </cell>
          <cell r="C513" t="str">
            <v>-</v>
          </cell>
          <cell r="D513">
            <v>0.13316707653660431</v>
          </cell>
          <cell r="E513">
            <v>0.15536114288019817</v>
          </cell>
          <cell r="F513">
            <v>0.27522338306090049</v>
          </cell>
          <cell r="G513">
            <v>0.2356069555674237</v>
          </cell>
          <cell r="H513">
            <v>1.0763494741038694E-2</v>
          </cell>
          <cell r="I513">
            <v>9.7362690304951852E-5</v>
          </cell>
        </row>
        <row r="514">
          <cell r="A514" t="str">
            <v>T_C-ICE-DSL-S3</v>
          </cell>
          <cell r="B514" t="str">
            <v>VAR_fout</v>
          </cell>
          <cell r="C514" t="str">
            <v>CO2_T</v>
          </cell>
          <cell r="D514">
            <v>368.21762614550465</v>
          </cell>
          <cell r="E514">
            <v>390.43602562606998</v>
          </cell>
          <cell r="F514">
            <v>386.68133096463015</v>
          </cell>
          <cell r="G514">
            <v>295.33213883123159</v>
          </cell>
          <cell r="H514">
            <v>4.6118125725938028E-2</v>
          </cell>
          <cell r="I514">
            <v>9.1743687313718906E-3</v>
          </cell>
        </row>
        <row r="515">
          <cell r="A515" t="str">
            <v>T_C-ICE-DSL-S3</v>
          </cell>
          <cell r="B515" t="str">
            <v>VAR_fout</v>
          </cell>
          <cell r="C515" t="str">
            <v>TPCAR</v>
          </cell>
          <cell r="D515">
            <v>2.6532306614970449</v>
          </cell>
          <cell r="E515">
            <v>2.8359760426136504</v>
          </cell>
          <cell r="F515">
            <v>2.8062472217598069</v>
          </cell>
          <cell r="G515">
            <v>2.1806124374169773</v>
          </cell>
          <cell r="H515">
            <v>3.0361627801887229E-4</v>
          </cell>
          <cell r="I515">
            <v>6.080075546077731E-5</v>
          </cell>
        </row>
        <row r="516">
          <cell r="A516" t="str">
            <v>T_C-ICE-DSL-S3</v>
          </cell>
          <cell r="B516" t="str">
            <v>VAR_fin</v>
          </cell>
          <cell r="C516" t="str">
            <v>TDSL</v>
          </cell>
          <cell r="D516">
            <v>5.0234328259959753</v>
          </cell>
          <cell r="E516">
            <v>5.3265487807103575</v>
          </cell>
          <cell r="F516">
            <v>5.2753251154792604</v>
          </cell>
          <cell r="G516">
            <v>4.0290878421723146</v>
          </cell>
          <cell r="H516">
            <v>6.2916951877132403E-4</v>
          </cell>
          <cell r="I516">
            <v>1.2516191993686081E-4</v>
          </cell>
        </row>
        <row r="517">
          <cell r="A517" t="str">
            <v>T_C-ICE-DSL-S3</v>
          </cell>
          <cell r="B517" t="str">
            <v>VAR_ncap</v>
          </cell>
          <cell r="C517" t="str">
            <v>-</v>
          </cell>
          <cell r="E517">
            <v>6.1494495854530302E-6</v>
          </cell>
          <cell r="F517">
            <v>2.2367111970358401E-5</v>
          </cell>
          <cell r="G517">
            <v>1.3806882981810599E-5</v>
          </cell>
        </row>
        <row r="518">
          <cell r="A518" t="str">
            <v>T_C-ICE-DSL-S3</v>
          </cell>
          <cell r="B518" t="str">
            <v>VAR_cap</v>
          </cell>
          <cell r="C518" t="str">
            <v>-</v>
          </cell>
          <cell r="D518">
            <v>0.18323529786505868</v>
          </cell>
          <cell r="E518">
            <v>0.19499603888742312</v>
          </cell>
          <cell r="F518">
            <v>0.19298390829372986</v>
          </cell>
          <cell r="G518">
            <v>0.14995289078767157</v>
          </cell>
          <cell r="H518">
            <v>2.4503814404347514E-5</v>
          </cell>
          <cell r="I518">
            <v>5.0823638278591836E-6</v>
          </cell>
        </row>
        <row r="519">
          <cell r="A519" t="str">
            <v>T_C-ICE-DSL-S4</v>
          </cell>
          <cell r="B519" t="str">
            <v>VAR_fout</v>
          </cell>
          <cell r="C519" t="str">
            <v>CO2_T</v>
          </cell>
          <cell r="D519">
            <v>142.13389671396379</v>
          </cell>
          <cell r="E519">
            <v>162.04399723709932</v>
          </cell>
          <cell r="F519">
            <v>159.06212631847794</v>
          </cell>
          <cell r="G519">
            <v>122.46516410789232</v>
          </cell>
          <cell r="H519">
            <v>3.0842526831047559E-2</v>
          </cell>
          <cell r="I519">
            <v>6.2993599196529103E-3</v>
          </cell>
        </row>
        <row r="520">
          <cell r="A520" t="str">
            <v>T_C-ICE-DSL-S4</v>
          </cell>
          <cell r="B520" t="str">
            <v>VAR_fout</v>
          </cell>
          <cell r="C520" t="str">
            <v>TPCAR</v>
          </cell>
          <cell r="D520">
            <v>0.90362908110278961</v>
          </cell>
          <cell r="E520">
            <v>1.0075324306356201</v>
          </cell>
          <cell r="F520">
            <v>0.99132382173190248</v>
          </cell>
          <cell r="G520">
            <v>0.77407108397463376</v>
          </cell>
          <cell r="H520">
            <v>1.8867289006247709E-4</v>
          </cell>
          <cell r="I520">
            <v>3.9450650599331099E-5</v>
          </cell>
        </row>
        <row r="521">
          <cell r="A521" t="str">
            <v>T_C-ICE-DSL-S4</v>
          </cell>
          <cell r="B521" t="str">
            <v>VAR_fin</v>
          </cell>
          <cell r="C521" t="str">
            <v>TDSL</v>
          </cell>
          <cell r="D521">
            <v>1.9390708965070125</v>
          </cell>
          <cell r="E521">
            <v>2.2106957331118577</v>
          </cell>
          <cell r="F521">
            <v>2.1700153658728203</v>
          </cell>
          <cell r="G521">
            <v>1.67073893735187</v>
          </cell>
          <cell r="H521">
            <v>4.2077117095562928E-4</v>
          </cell>
          <cell r="I521">
            <v>8.5939425916137935E-5</v>
          </cell>
        </row>
        <row r="522">
          <cell r="A522" t="str">
            <v>T_C-ICE-DSL-S4</v>
          </cell>
          <cell r="B522" t="str">
            <v>VAR_ncap</v>
          </cell>
          <cell r="C522" t="str">
            <v>-</v>
          </cell>
          <cell r="E522">
            <v>3.6109183045764698E-6</v>
          </cell>
          <cell r="F522">
            <v>1.25466884789523E-5</v>
          </cell>
          <cell r="G522">
            <v>1.0262757805369099E-5</v>
          </cell>
        </row>
        <row r="523">
          <cell r="A523" t="str">
            <v>T_C-ICE-DSL-S4</v>
          </cell>
          <cell r="B523" t="str">
            <v>VAR_cap</v>
          </cell>
          <cell r="C523" t="str">
            <v>-</v>
          </cell>
          <cell r="D523">
            <v>7.1262278563488005E-2</v>
          </cell>
          <cell r="E523">
            <v>7.9336601744518315E-2</v>
          </cell>
          <cell r="F523">
            <v>7.8212874138231608E-2</v>
          </cell>
          <cell r="G523">
            <v>6.1070563188299523E-2</v>
          </cell>
          <cell r="H523">
            <v>1.7781665064105223E-5</v>
          </cell>
          <cell r="I523">
            <v>3.7503093340702204E-6</v>
          </cell>
        </row>
        <row r="524">
          <cell r="A524" t="str">
            <v>TFLGV-ICENGAExt</v>
          </cell>
          <cell r="B524" t="str">
            <v>VAR_fout</v>
          </cell>
          <cell r="C524" t="str">
            <v>CO2_T</v>
          </cell>
          <cell r="D524">
            <v>6.0481247331444399</v>
          </cell>
          <cell r="E524">
            <v>1.8304904047769099</v>
          </cell>
          <cell r="F524">
            <v>3.9465419863422402</v>
          </cell>
          <cell r="G524">
            <v>1.97159761006427</v>
          </cell>
        </row>
        <row r="525">
          <cell r="A525" t="str">
            <v>TFLGV-ICENGAExt</v>
          </cell>
          <cell r="B525" t="str">
            <v>VAR_fout</v>
          </cell>
          <cell r="C525" t="str">
            <v>TFLGV</v>
          </cell>
          <cell r="D525">
            <v>2.9766988598365414E-2</v>
          </cell>
          <cell r="E525">
            <v>9.0930695038519797E-3</v>
          </cell>
          <cell r="F525">
            <v>1.9876224607433605E-2</v>
          </cell>
          <cell r="G525">
            <v>9.9296845361671361E-3</v>
          </cell>
        </row>
        <row r="526">
          <cell r="A526" t="str">
            <v>TFLGV-ICENGAExt</v>
          </cell>
          <cell r="B526" t="str">
            <v>VAR_fin</v>
          </cell>
          <cell r="C526" t="str">
            <v>TNGA</v>
          </cell>
          <cell r="D526">
            <v>0.10723625413376672</v>
          </cell>
          <cell r="E526">
            <v>3.2455503630796211E-2</v>
          </cell>
          <cell r="F526">
            <v>6.9974148694011279E-2</v>
          </cell>
          <cell r="G526">
            <v>3.4957404433763703E-2</v>
          </cell>
        </row>
        <row r="527">
          <cell r="A527" t="str">
            <v>TFLGV-ICENGAExt</v>
          </cell>
          <cell r="B527" t="str">
            <v>VAR_cap</v>
          </cell>
          <cell r="C527" t="str">
            <v>-</v>
          </cell>
          <cell r="D527">
            <v>2.085E-3</v>
          </cell>
          <cell r="E527">
            <v>1.807E-3</v>
          </cell>
          <cell r="F527">
            <v>1.39E-3</v>
          </cell>
          <cell r="G527">
            <v>6.9499999999999998E-4</v>
          </cell>
        </row>
        <row r="528">
          <cell r="A528" t="str">
            <v>D-TGSL</v>
          </cell>
          <cell r="B528" t="str">
            <v>VAR_fout</v>
          </cell>
          <cell r="C528" t="str">
            <v>CO2</v>
          </cell>
          <cell r="D528">
            <v>5886.0807703404398</v>
          </cell>
          <cell r="E528">
            <v>5816.3793773648604</v>
          </cell>
          <cell r="F528">
            <v>5434.6956511296703</v>
          </cell>
          <cell r="G528">
            <v>3053.9158782961999</v>
          </cell>
          <cell r="H528">
            <v>426.302309647931</v>
          </cell>
          <cell r="I528">
            <v>59.238108695471198</v>
          </cell>
        </row>
        <row r="529">
          <cell r="A529" t="str">
            <v>D-TGSL</v>
          </cell>
          <cell r="B529" t="str">
            <v>VAR_fout</v>
          </cell>
          <cell r="C529" t="str">
            <v>TGSL</v>
          </cell>
          <cell r="D529">
            <v>83.136024408691114</v>
          </cell>
          <cell r="E529">
            <v>82.151587429567002</v>
          </cell>
          <cell r="F529">
            <v>76.760713281501566</v>
          </cell>
          <cell r="G529">
            <v>43.1343886976221</v>
          </cell>
          <cell r="H529">
            <v>10.489288263781471</v>
          </cell>
          <cell r="I529">
            <v>5.1747783666914735</v>
          </cell>
        </row>
        <row r="530">
          <cell r="A530" t="str">
            <v>D-TGSL</v>
          </cell>
          <cell r="B530" t="str">
            <v>VAR_fin</v>
          </cell>
          <cell r="C530" t="str">
            <v>GSL</v>
          </cell>
          <cell r="D530">
            <v>79.757192010033009</v>
          </cell>
          <cell r="E530">
            <v>78.81272869058084</v>
          </cell>
          <cell r="F530">
            <v>73.640862481431867</v>
          </cell>
          <cell r="G530">
            <v>41.380973960653016</v>
          </cell>
          <cell r="H530">
            <v>5.7764540602700665</v>
          </cell>
          <cell r="I530">
            <v>0.80268439966763061</v>
          </cell>
        </row>
        <row r="531">
          <cell r="A531" t="str">
            <v>D-TGSL</v>
          </cell>
          <cell r="B531" t="str">
            <v>VAR_fin</v>
          </cell>
          <cell r="C531" t="str">
            <v>ETH</v>
          </cell>
          <cell r="D531">
            <v>4.6188312993355023</v>
          </cell>
          <cell r="E531">
            <v>4.56417438121602</v>
          </cell>
          <cell r="F531">
            <v>4.2647599869051591</v>
          </cell>
          <cell r="G531">
            <v>2.3967790110325615</v>
          </cell>
          <cell r="H531">
            <v>4.8692851011539009</v>
          </cell>
          <cell r="I531">
            <v>4.4493697676437911</v>
          </cell>
        </row>
        <row r="532">
          <cell r="A532" t="str">
            <v>T_TW-BEVELC-S1</v>
          </cell>
          <cell r="B532" t="str">
            <v>VAR_fout</v>
          </cell>
          <cell r="C532" t="str">
            <v>TPTWL</v>
          </cell>
          <cell r="D532">
            <v>1.8349857450394285E-2</v>
          </cell>
          <cell r="E532">
            <v>0.55600454887991646</v>
          </cell>
          <cell r="F532">
            <v>0.55628557310818783</v>
          </cell>
          <cell r="G532">
            <v>0.47830742684467675</v>
          </cell>
          <cell r="H532">
            <v>6.6209494126547846E-3</v>
          </cell>
          <cell r="I532">
            <v>0.86900522186729723</v>
          </cell>
        </row>
        <row r="533">
          <cell r="A533" t="str">
            <v>T_TW-BEVELC-S1</v>
          </cell>
          <cell r="B533" t="str">
            <v>VAR_fin</v>
          </cell>
          <cell r="C533" t="str">
            <v>T-ELC-TWSTGout_S1</v>
          </cell>
          <cell r="D533">
            <v>1.6533001280070265E-3</v>
          </cell>
          <cell r="E533">
            <v>4.9849774210962219E-2</v>
          </cell>
          <cell r="F533">
            <v>4.9874641609588093E-2</v>
          </cell>
          <cell r="G533">
            <v>4.2879997003519875E-2</v>
          </cell>
          <cell r="H533">
            <v>5.7223448312578484E-4</v>
          </cell>
          <cell r="I533">
            <v>7.2944804658439874E-2</v>
          </cell>
        </row>
        <row r="534">
          <cell r="A534" t="str">
            <v>T_TW-BEVELC-S1</v>
          </cell>
          <cell r="B534" t="str">
            <v>VAR_ncap</v>
          </cell>
          <cell r="C534" t="str">
            <v>-</v>
          </cell>
          <cell r="D534">
            <v>4.4048540774425699E-4</v>
          </cell>
          <cell r="E534">
            <v>0.1830347315342</v>
          </cell>
          <cell r="F534">
            <v>1.4911359669548001E-4</v>
          </cell>
          <cell r="G534">
            <v>2.3310654703699699E-4</v>
          </cell>
          <cell r="H534">
            <v>1.00101278121026E-3</v>
          </cell>
          <cell r="I534">
            <v>0.29985100544346299</v>
          </cell>
        </row>
        <row r="535">
          <cell r="A535" t="str">
            <v>T_TW-BEVELC-S1</v>
          </cell>
          <cell r="B535" t="str">
            <v>VAR_cap</v>
          </cell>
          <cell r="C535" t="str">
            <v>-</v>
          </cell>
          <cell r="D535">
            <v>6.3814051011297432E-3</v>
          </cell>
          <cell r="E535">
            <v>0.19136997540936387</v>
          </cell>
          <cell r="F535">
            <v>0.1915186932704184</v>
          </cell>
          <cell r="G535">
            <v>0.1646832239226981</v>
          </cell>
          <cell r="H535">
            <v>2.3258962548847214E-3</v>
          </cell>
          <cell r="I535">
            <v>0.30057818235569572</v>
          </cell>
        </row>
        <row r="536">
          <cell r="A536" t="str">
            <v>T_TW-BEVELC-S2</v>
          </cell>
          <cell r="B536" t="str">
            <v>VAR_fout</v>
          </cell>
          <cell r="C536" t="str">
            <v>TPTWL</v>
          </cell>
          <cell r="D536">
            <v>2.2558018116454969E-3</v>
          </cell>
          <cell r="E536">
            <v>3.0449746432896136E-3</v>
          </cell>
          <cell r="F536">
            <v>3.0800684557276236E-3</v>
          </cell>
          <cell r="G536">
            <v>2.8383142686505352E-3</v>
          </cell>
          <cell r="H536">
            <v>1.1061237960286194E-3</v>
          </cell>
          <cell r="I536">
            <v>7.5896309625801358E-4</v>
          </cell>
        </row>
        <row r="537">
          <cell r="A537" t="str">
            <v>T_TW-BEVELC-S2</v>
          </cell>
          <cell r="B537" t="str">
            <v>VAR_fin</v>
          </cell>
          <cell r="C537" t="str">
            <v>T-ELC-TWSTGout_S2</v>
          </cell>
          <cell r="D537">
            <v>3.5894551144545679E-4</v>
          </cell>
          <cell r="E537">
            <v>4.8414548910791894E-4</v>
          </cell>
          <cell r="F537">
            <v>4.8934478557086309E-4</v>
          </cell>
          <cell r="G537">
            <v>4.4993674040760638E-4</v>
          </cell>
          <cell r="H537">
            <v>1.6916220669737714E-4</v>
          </cell>
          <cell r="I537">
            <v>1.1428259798508119E-4</v>
          </cell>
        </row>
        <row r="538">
          <cell r="A538" t="str">
            <v>T_TW-BEVELC-S2</v>
          </cell>
          <cell r="B538" t="str">
            <v>VAR_ncap</v>
          </cell>
          <cell r="C538" t="str">
            <v>-</v>
          </cell>
          <cell r="D538">
            <v>4.9130079392534599E-5</v>
          </cell>
          <cell r="E538">
            <v>9.6623160326262899E-5</v>
          </cell>
          <cell r="F538">
            <v>7.4876593895881603E-5</v>
          </cell>
          <cell r="G538">
            <v>8.7821779476399901E-5</v>
          </cell>
          <cell r="H538">
            <v>1.3375729262875101E-4</v>
          </cell>
          <cell r="I538">
            <v>1.2998216523572899E-4</v>
          </cell>
        </row>
        <row r="539">
          <cell r="A539" t="str">
            <v>T_TW-BEVELC-S2</v>
          </cell>
          <cell r="B539" t="str">
            <v>VAR_cap</v>
          </cell>
          <cell r="C539" t="str">
            <v>-</v>
          </cell>
          <cell r="D539">
            <v>8.3407271581094182E-4</v>
          </cell>
          <cell r="E539">
            <v>1.0485786418079209E-3</v>
          </cell>
          <cell r="F539">
            <v>1.1232598503606828E-3</v>
          </cell>
          <cell r="G539">
            <v>1.0460056933538468E-3</v>
          </cell>
          <cell r="H539">
            <v>4.1393407249196428E-4</v>
          </cell>
          <cell r="I539">
            <v>2.9762501046627909E-4</v>
          </cell>
        </row>
        <row r="540">
          <cell r="A540" t="str">
            <v>T_TW-BEVELC-S3</v>
          </cell>
          <cell r="B540" t="str">
            <v>VAR_fout</v>
          </cell>
          <cell r="C540" t="str">
            <v>TPTWL</v>
          </cell>
          <cell r="D540">
            <v>3.4442640840327767E-4</v>
          </cell>
          <cell r="E540">
            <v>6.5868241443227415E-4</v>
          </cell>
          <cell r="F540">
            <v>7.3207927882798702E-4</v>
          </cell>
          <cell r="G540">
            <v>8.3865867515179194E-4</v>
          </cell>
          <cell r="H540">
            <v>7.6107710060213294E-4</v>
          </cell>
          <cell r="I540">
            <v>4.0260338965767008E-4</v>
          </cell>
        </row>
        <row r="541">
          <cell r="A541" t="str">
            <v>T_TW-BEVELC-S3</v>
          </cell>
          <cell r="B541" t="str">
            <v>VAR_fin</v>
          </cell>
          <cell r="C541" t="str">
            <v>T-ELC-TWSTGout_S3</v>
          </cell>
          <cell r="D541">
            <v>8.4208885940369519E-5</v>
          </cell>
          <cell r="E541">
            <v>1.6073093806027281E-4</v>
          </cell>
          <cell r="F541">
            <v>1.7826531118771114E-4</v>
          </cell>
          <cell r="G541">
            <v>2.0344531605373786E-4</v>
          </cell>
          <cell r="H541">
            <v>1.8119297859878336E-4</v>
          </cell>
          <cell r="I541">
            <v>9.2902313436936466E-5</v>
          </cell>
        </row>
        <row r="542">
          <cell r="A542" t="str">
            <v>T_TW-BEVELC-S3</v>
          </cell>
          <cell r="B542" t="str">
            <v>VAR_ncap</v>
          </cell>
          <cell r="C542" t="str">
            <v>-</v>
          </cell>
          <cell r="D542">
            <v>2.2266321788172599E-5</v>
          </cell>
          <cell r="E542">
            <v>4.4179752481226098E-5</v>
          </cell>
          <cell r="F542">
            <v>4.3426775236176097E-5</v>
          </cell>
          <cell r="G542">
            <v>4.6243839949565302E-5</v>
          </cell>
          <cell r="H542">
            <v>5.11696277137973E-5</v>
          </cell>
          <cell r="I542">
            <v>4.6064366505929201E-5</v>
          </cell>
        </row>
        <row r="543">
          <cell r="A543" t="str">
            <v>T_TW-BEVELC-S3</v>
          </cell>
          <cell r="B543" t="str">
            <v>VAR_cap</v>
          </cell>
          <cell r="C543" t="str">
            <v>-</v>
          </cell>
          <cell r="D543">
            <v>1.2926632178817261E-4</v>
          </cell>
          <cell r="E543">
            <v>2.2840268644109597E-4</v>
          </cell>
          <cell r="F543">
            <v>2.7176301351883217E-4</v>
          </cell>
          <cell r="G543">
            <v>3.1790591564719999E-4</v>
          </cell>
          <cell r="H543">
            <v>2.918014351722117E-4</v>
          </cell>
          <cell r="I543">
            <v>1.5718592602741697E-4</v>
          </cell>
        </row>
        <row r="544">
          <cell r="A544" t="str">
            <v>T_TW-BEVELC-S4</v>
          </cell>
          <cell r="B544" t="str">
            <v>VAR_fout</v>
          </cell>
          <cell r="C544" t="str">
            <v>TPTWL</v>
          </cell>
          <cell r="D544">
            <v>1.9289287330994656E-4</v>
          </cell>
          <cell r="E544">
            <v>4.0027157393054502E-4</v>
          </cell>
          <cell r="F544">
            <v>5.2499743449121116E-4</v>
          </cell>
          <cell r="G544">
            <v>6.3310281656859418E-4</v>
          </cell>
          <cell r="H544">
            <v>9.5883874050387919E-4</v>
          </cell>
          <cell r="I544">
            <v>6.1991186724262386E-4</v>
          </cell>
        </row>
        <row r="545">
          <cell r="A545" t="str">
            <v>T_TW-BEVELC-S4</v>
          </cell>
          <cell r="B545" t="str">
            <v>VAR_fin</v>
          </cell>
          <cell r="C545" t="str">
            <v>T-ELC-TWSTGout_S4</v>
          </cell>
          <cell r="D545">
            <v>5.1232439109549252E-5</v>
          </cell>
          <cell r="E545">
            <v>1.0600054775935057E-4</v>
          </cell>
          <cell r="F545">
            <v>1.3848217119817707E-4</v>
          </cell>
          <cell r="G545">
            <v>1.6615504516088585E-4</v>
          </cell>
          <cell r="H545">
            <v>2.4795856659466962E-4</v>
          </cell>
          <cell r="I545">
            <v>1.5647189407316632E-4</v>
          </cell>
        </row>
        <row r="546">
          <cell r="A546" t="str">
            <v>T_TW-BEVELC-S4</v>
          </cell>
          <cell r="B546" t="str">
            <v>VAR_ncap</v>
          </cell>
          <cell r="C546" t="str">
            <v>-</v>
          </cell>
          <cell r="D546">
            <v>5.93571104680501E-5</v>
          </cell>
          <cell r="E546">
            <v>5.3251783827580901E-5</v>
          </cell>
          <cell r="F546">
            <v>5.5401015468284301E-5</v>
          </cell>
          <cell r="G546">
            <v>4.6236154161640399E-5</v>
          </cell>
          <cell r="H546">
            <v>5.96028733500819E-5</v>
          </cell>
          <cell r="I546">
            <v>4.3497719234913801E-5</v>
          </cell>
        </row>
        <row r="547">
          <cell r="A547" t="str">
            <v>T_TW-BEVELC-S4</v>
          </cell>
          <cell r="B547" t="str">
            <v>VAR_cap</v>
          </cell>
          <cell r="C547" t="str">
            <v>-</v>
          </cell>
          <cell r="D547">
            <v>7.2357110468050098E-5</v>
          </cell>
          <cell r="E547">
            <v>1.3959039886966878E-4</v>
          </cell>
          <cell r="F547">
            <v>1.949655694042349E-4</v>
          </cell>
          <cell r="G547">
            <v>2.4114853485646232E-4</v>
          </cell>
          <cell r="H547">
            <v>3.6774098611640948E-4</v>
          </cell>
          <cell r="I547">
            <v>2.4214202484489468E-4</v>
          </cell>
        </row>
        <row r="548">
          <cell r="A548" t="str">
            <v>T_B_u-BeVELCEXT</v>
          </cell>
          <cell r="B548" t="str">
            <v>VAR_fout</v>
          </cell>
          <cell r="C548" t="str">
            <v>TPBSu</v>
          </cell>
          <cell r="D548">
            <v>1.987943219253073E-3</v>
          </cell>
          <cell r="E548">
            <v>1.6038692557973622E-3</v>
          </cell>
          <cell r="F548">
            <v>1.0001867495017999E-3</v>
          </cell>
        </row>
        <row r="549">
          <cell r="A549" t="str">
            <v>T_B_u-BeVELCEXT</v>
          </cell>
          <cell r="B549" t="str">
            <v>VAR_fin</v>
          </cell>
          <cell r="C549" t="str">
            <v>TELC</v>
          </cell>
          <cell r="D549">
            <v>4.743810480576198E-4</v>
          </cell>
          <cell r="E549">
            <v>4.7539648980570289E-4</v>
          </cell>
          <cell r="F549">
            <v>4.6553431608273559E-4</v>
          </cell>
        </row>
        <row r="550">
          <cell r="A550" t="str">
            <v>T_B_u-BeVELCEXT</v>
          </cell>
          <cell r="B550" t="str">
            <v>VAR_cap</v>
          </cell>
          <cell r="C550" t="str">
            <v>-</v>
          </cell>
          <cell r="D550">
            <v>3.77895550061805E-5</v>
          </cell>
          <cell r="E550">
            <v>3.02316440049444E-5</v>
          </cell>
          <cell r="F550">
            <v>1.8894777503090199E-5</v>
          </cell>
        </row>
        <row r="551">
          <cell r="A551" t="str">
            <v>T_B_u-HYBDSL-S1</v>
          </cell>
          <cell r="B551" t="str">
            <v>VAR_fout</v>
          </cell>
          <cell r="C551" t="str">
            <v>CO2_T</v>
          </cell>
          <cell r="E551">
            <v>15.54880978866</v>
          </cell>
          <cell r="F551">
            <v>15.375850309943935</v>
          </cell>
          <cell r="G551">
            <v>0.19250050272766731</v>
          </cell>
          <cell r="H551">
            <v>0.1843677277229949</v>
          </cell>
          <cell r="I551">
            <v>7.3073008825587555</v>
          </cell>
        </row>
        <row r="552">
          <cell r="A552" t="str">
            <v>T_B_u-HYBDSL-S1</v>
          </cell>
          <cell r="B552" t="str">
            <v>VAR_fout</v>
          </cell>
          <cell r="C552" t="str">
            <v>TPBSu</v>
          </cell>
          <cell r="E552">
            <v>3.4473323390357059E-2</v>
          </cell>
          <cell r="F552">
            <v>3.409481550547204E-2</v>
          </cell>
          <cell r="G552">
            <v>4.6373478041734505E-4</v>
          </cell>
          <cell r="H552">
            <v>4.9767575353764173E-4</v>
          </cell>
          <cell r="I552">
            <v>2.2408961293076575E-2</v>
          </cell>
        </row>
        <row r="553">
          <cell r="A553" t="str">
            <v>T_B_u-HYBDSL-S1</v>
          </cell>
          <cell r="B553" t="str">
            <v>VAR_fin</v>
          </cell>
          <cell r="C553" t="str">
            <v>TDSL</v>
          </cell>
          <cell r="E553">
            <v>0.21212564513860904</v>
          </cell>
          <cell r="F553">
            <v>0.20976603424207202</v>
          </cell>
          <cell r="G553">
            <v>2.626200582914968E-3</v>
          </cell>
          <cell r="H553">
            <v>2.5152486728921577E-3</v>
          </cell>
          <cell r="I553">
            <v>9.9690325819355427E-2</v>
          </cell>
        </row>
        <row r="554">
          <cell r="A554" t="str">
            <v>T_B_u-HYBDSL-S1</v>
          </cell>
          <cell r="B554" t="str">
            <v>VAR_ncap</v>
          </cell>
          <cell r="C554" t="str">
            <v>-</v>
          </cell>
          <cell r="E554">
            <v>6.5018261510144798E-4</v>
          </cell>
          <cell r="F554">
            <v>2.0785733318326802E-6</v>
          </cell>
          <cell r="G554">
            <v>5.4484392270606403E-6</v>
          </cell>
          <cell r="H554">
            <v>4.5367872482000097E-6</v>
          </cell>
          <cell r="I554">
            <v>5.9983916147468498E-4</v>
          </cell>
        </row>
        <row r="555">
          <cell r="A555" t="str">
            <v>T_B_u-HYBDSL-S1</v>
          </cell>
          <cell r="B555" t="str">
            <v>VAR_cap</v>
          </cell>
          <cell r="C555" t="str">
            <v>-</v>
          </cell>
          <cell r="E555">
            <v>6.5018261510144798E-4</v>
          </cell>
          <cell r="F555">
            <v>6.4328757490562678E-4</v>
          </cell>
          <cell r="G555">
            <v>9.5946181375159215E-6</v>
          </cell>
          <cell r="H555">
            <v>1.0289963366594083E-5</v>
          </cell>
          <cell r="I555">
            <v>6.0295324077980163E-4</v>
          </cell>
        </row>
        <row r="556">
          <cell r="A556" t="str">
            <v>T_B_u-HYBDSL-S2</v>
          </cell>
          <cell r="B556" t="str">
            <v>VAR_fout</v>
          </cell>
          <cell r="C556" t="str">
            <v>CO2_T</v>
          </cell>
          <cell r="E556">
            <v>0.29478480727935602</v>
          </cell>
          <cell r="F556">
            <v>0.32398837926099811</v>
          </cell>
          <cell r="G556">
            <v>0.36943695946866328</v>
          </cell>
          <cell r="H556">
            <v>0.11975933319036391</v>
          </cell>
          <cell r="I556">
            <v>4.5213203153263395E-2</v>
          </cell>
        </row>
        <row r="557">
          <cell r="A557" t="str">
            <v>T_B_u-HYBDSL-S2</v>
          </cell>
          <cell r="B557" t="str">
            <v>VAR_fout</v>
          </cell>
          <cell r="C557" t="str">
            <v>TPBSu</v>
          </cell>
          <cell r="E557">
            <v>4.6849443368038616E-4</v>
          </cell>
          <cell r="F557">
            <v>5.1734768892979573E-4</v>
          </cell>
          <cell r="G557">
            <v>6.0745324831564082E-4</v>
          </cell>
          <cell r="H557">
            <v>2.3062153360179358E-4</v>
          </cell>
          <cell r="I557">
            <v>9.2241805771404027E-5</v>
          </cell>
        </row>
        <row r="558">
          <cell r="A558" t="str">
            <v>T_B_u-HYBDSL-S2</v>
          </cell>
          <cell r="B558" t="str">
            <v>VAR_fin</v>
          </cell>
          <cell r="C558" t="str">
            <v>TDSL</v>
          </cell>
          <cell r="E558">
            <v>4.0216208360075818E-3</v>
          </cell>
          <cell r="F558">
            <v>4.4200324592223476E-3</v>
          </cell>
          <cell r="G558">
            <v>5.0400676598726128E-3</v>
          </cell>
          <cell r="H558">
            <v>1.633824463715741E-3</v>
          </cell>
          <cell r="I558">
            <v>6.1682405393265281E-4</v>
          </cell>
        </row>
        <row r="559">
          <cell r="A559" t="str">
            <v>T_B_u-HYBDSL-S2</v>
          </cell>
          <cell r="B559" t="str">
            <v>VAR_ncap</v>
          </cell>
          <cell r="C559" t="str">
            <v>-</v>
          </cell>
          <cell r="E559">
            <v>8.8606903679120902E-6</v>
          </cell>
          <cell r="F559">
            <v>1.00678305871262E-6</v>
          </cell>
          <cell r="G559">
            <v>2.8835761730055202E-6</v>
          </cell>
          <cell r="H559">
            <v>1.6904254592478599E-6</v>
          </cell>
          <cell r="I559">
            <v>6.2984793894153697E-7</v>
          </cell>
        </row>
        <row r="560">
          <cell r="A560" t="str">
            <v>T_B_u-HYBDSL-S2</v>
          </cell>
          <cell r="B560" t="str">
            <v>VAR_cap</v>
          </cell>
          <cell r="C560" t="str">
            <v>-</v>
          </cell>
          <cell r="E560">
            <v>8.8606903679120902E-6</v>
          </cell>
          <cell r="F560">
            <v>9.8674734266247096E-6</v>
          </cell>
          <cell r="G560">
            <v>1.1577048632449201E-5</v>
          </cell>
          <cell r="H560">
            <v>4.4997181915780398E-6</v>
          </cell>
          <cell r="I560">
            <v>1.88097433376691E-6</v>
          </cell>
        </row>
        <row r="561">
          <cell r="A561" t="str">
            <v>T_B_u-HYBDSL-S3</v>
          </cell>
          <cell r="B561" t="str">
            <v>VAR_fout</v>
          </cell>
          <cell r="C561" t="str">
            <v>CO2_T</v>
          </cell>
          <cell r="E561">
            <v>9.2294455965481195</v>
          </cell>
          <cell r="F561">
            <v>9.251552435251007</v>
          </cell>
          <cell r="G561">
            <v>5.5800678317724319</v>
          </cell>
          <cell r="H561">
            <v>22.510166085789592</v>
          </cell>
          <cell r="I561">
            <v>5.0120738347614626</v>
          </cell>
        </row>
        <row r="562">
          <cell r="A562" t="str">
            <v>T_B_u-HYBDSL-S3</v>
          </cell>
          <cell r="B562" t="str">
            <v>VAR_fout</v>
          </cell>
          <cell r="C562" t="str">
            <v>TPBSu</v>
          </cell>
          <cell r="E562">
            <v>9.8509320565602805E-3</v>
          </cell>
          <cell r="F562">
            <v>9.8758129067154626E-3</v>
          </cell>
          <cell r="G562">
            <v>5.9697652428509504E-3</v>
          </cell>
          <cell r="H562">
            <v>2.9784430560576912E-2</v>
          </cell>
          <cell r="I562">
            <v>6.7531443013765938E-3</v>
          </cell>
        </row>
        <row r="563">
          <cell r="A563" t="str">
            <v>T_B_u-HYBDSL-S3</v>
          </cell>
          <cell r="B563" t="str">
            <v>VAR_fin</v>
          </cell>
          <cell r="C563" t="str">
            <v>TDSL</v>
          </cell>
          <cell r="E563">
            <v>0.12591330963912847</v>
          </cell>
          <cell r="F563">
            <v>0.12621490361870399</v>
          </cell>
          <cell r="G563">
            <v>7.6126436995531191E-2</v>
          </cell>
          <cell r="H563">
            <v>0.30709639953328188</v>
          </cell>
          <cell r="I563">
            <v>6.8377542084057968E-2</v>
          </cell>
        </row>
        <row r="564">
          <cell r="A564" t="str">
            <v>T_B_u-HYBDSL-S3</v>
          </cell>
          <cell r="B564" t="str">
            <v>VAR_ncap</v>
          </cell>
          <cell r="C564" t="str">
            <v>-</v>
          </cell>
          <cell r="E564">
            <v>1.8577333183844E-4</v>
          </cell>
          <cell r="F564">
            <v>5.18523680072192E-7</v>
          </cell>
          <cell r="G564">
            <v>2.0080912330609899E-6</v>
          </cell>
          <cell r="H564">
            <v>3.70622709865494E-4</v>
          </cell>
          <cell r="I564">
            <v>4.4004298961686001E-7</v>
          </cell>
        </row>
        <row r="565">
          <cell r="A565" t="str">
            <v>T_B_u-HYBDSL-S3</v>
          </cell>
          <cell r="B565" t="str">
            <v>VAR_cap</v>
          </cell>
          <cell r="C565" t="str">
            <v>-</v>
          </cell>
          <cell r="E565">
            <v>1.8577333183844E-4</v>
          </cell>
          <cell r="F565">
            <v>1.8629185551851299E-4</v>
          </cell>
          <cell r="G565">
            <v>1.12596152010776E-4</v>
          </cell>
          <cell r="H565">
            <v>5.6172154742213697E-4</v>
          </cell>
          <cell r="I565">
            <v>1.2738619564451299E-4</v>
          </cell>
        </row>
        <row r="566">
          <cell r="A566" t="str">
            <v>T_C-HY-GSL-S1</v>
          </cell>
          <cell r="B566" t="str">
            <v>VAR_fout</v>
          </cell>
          <cell r="C566" t="str">
            <v>CO2_T</v>
          </cell>
          <cell r="D566">
            <v>3.3426427202934148</v>
          </cell>
          <cell r="E566">
            <v>3.9266537333025511</v>
          </cell>
          <cell r="F566">
            <v>2.7906465262083686</v>
          </cell>
          <cell r="G566">
            <v>3.9151143242539104</v>
          </cell>
          <cell r="H566">
            <v>1.5703830550519302</v>
          </cell>
          <cell r="I566">
            <v>0.2557155155979644</v>
          </cell>
        </row>
        <row r="567">
          <cell r="A567" t="str">
            <v>T_C-HY-GSL-S1</v>
          </cell>
          <cell r="B567" t="str">
            <v>VAR_fout</v>
          </cell>
          <cell r="C567" t="str">
            <v>TPCAR</v>
          </cell>
          <cell r="D567">
            <v>5.1535250252795269E-2</v>
          </cell>
          <cell r="E567">
            <v>6.1610294015410863E-2</v>
          </cell>
          <cell r="F567">
            <v>4.3678776414759458E-2</v>
          </cell>
          <cell r="G567">
            <v>5.6010125295280377E-2</v>
          </cell>
          <cell r="H567">
            <v>1.9283406473074801E-2</v>
          </cell>
          <cell r="I567">
            <v>3.2138203224931733E-3</v>
          </cell>
        </row>
        <row r="568">
          <cell r="A568" t="str">
            <v>T_C-HY-GSL-S1</v>
          </cell>
          <cell r="B568" t="str">
            <v>VAR_fin</v>
          </cell>
          <cell r="C568" t="str">
            <v>TGSL</v>
          </cell>
          <cell r="D568">
            <v>4.5293261792593728E-2</v>
          </cell>
          <cell r="E568">
            <v>5.3206690153151055E-2</v>
          </cell>
          <cell r="F568">
            <v>3.7813638566508885E-2</v>
          </cell>
          <cell r="G568">
            <v>5.3050329596936431E-2</v>
          </cell>
          <cell r="H568">
            <v>2.1278903184985473E-2</v>
          </cell>
          <cell r="I568">
            <v>3.4649798861512847E-3</v>
          </cell>
        </row>
        <row r="569">
          <cell r="A569" t="str">
            <v>T_C-HY-GSL-S1</v>
          </cell>
          <cell r="B569" t="str">
            <v>VAR_ncap</v>
          </cell>
          <cell r="C569" t="str">
            <v>-</v>
          </cell>
          <cell r="E569">
            <v>2.26523081694296E-5</v>
          </cell>
          <cell r="F569">
            <v>1.47346940652713E-4</v>
          </cell>
          <cell r="G569">
            <v>3.3959814083443598E-3</v>
          </cell>
          <cell r="H569">
            <v>6.4916098081439495E-5</v>
          </cell>
        </row>
        <row r="570">
          <cell r="A570" t="str">
            <v>T_C-HY-GSL-S1</v>
          </cell>
          <cell r="B570" t="str">
            <v>VAR_cap</v>
          </cell>
          <cell r="C570" t="str">
            <v>-</v>
          </cell>
          <cell r="D570">
            <v>5.6690801421885924E-3</v>
          </cell>
          <cell r="E570">
            <v>6.5819218723466239E-3</v>
          </cell>
          <cell r="F570">
            <v>6.6185441504089887E-3</v>
          </cell>
          <cell r="G570">
            <v>8.4958353329269692E-3</v>
          </cell>
          <cell r="H570">
            <v>2.9252095200253017E-3</v>
          </cell>
          <cell r="I570">
            <v>4.8699109987781694E-4</v>
          </cell>
        </row>
        <row r="571">
          <cell r="A571" t="str">
            <v>T_B_u-HYBDSL-S4</v>
          </cell>
          <cell r="B571" t="str">
            <v>VAR_fout</v>
          </cell>
          <cell r="C571" t="str">
            <v>CO2_T</v>
          </cell>
          <cell r="F571">
            <v>8.9350436512144105E-4</v>
          </cell>
          <cell r="G571">
            <v>6.9101256325025304E-4</v>
          </cell>
          <cell r="H571">
            <v>2.1068019785430271E-3</v>
          </cell>
        </row>
        <row r="572">
          <cell r="A572" t="str">
            <v>T_B_u-HYBDSL-S4</v>
          </cell>
          <cell r="B572" t="str">
            <v>VAR_fout</v>
          </cell>
          <cell r="C572" t="str">
            <v>TPBSu</v>
          </cell>
          <cell r="F572">
            <v>6.6849153299976551E-7</v>
          </cell>
          <cell r="G572">
            <v>5.3376059215752882E-7</v>
          </cell>
          <cell r="H572">
            <v>1.8629689884642356E-6</v>
          </cell>
        </row>
        <row r="573">
          <cell r="A573" t="str">
            <v>T_B_u-HYBDSL-S4</v>
          </cell>
          <cell r="B573" t="str">
            <v>VAR_fin</v>
          </cell>
          <cell r="C573" t="str">
            <v>TDSL</v>
          </cell>
          <cell r="F573">
            <v>1.2189691202202473E-5</v>
          </cell>
          <cell r="G573">
            <v>9.4271836732640283E-6</v>
          </cell>
          <cell r="H573">
            <v>2.8742182517640142E-5</v>
          </cell>
        </row>
        <row r="574">
          <cell r="A574" t="str">
            <v>T_B_u-HYBDSL-S4</v>
          </cell>
          <cell r="B574" t="str">
            <v>VAR_ncap</v>
          </cell>
          <cell r="C574" t="str">
            <v>-</v>
          </cell>
          <cell r="F574">
            <v>1.8686891757072899E-8</v>
          </cell>
          <cell r="G574">
            <v>1.3839977801488299E-8</v>
          </cell>
          <cell r="H574">
            <v>2.5661760840551201E-8</v>
          </cell>
        </row>
        <row r="575">
          <cell r="A575" t="str">
            <v>T_B_u-HYBDSL-S4</v>
          </cell>
          <cell r="B575" t="str">
            <v>VAR_cap</v>
          </cell>
          <cell r="C575" t="str">
            <v>-</v>
          </cell>
          <cell r="F575">
            <v>1.8686891757072899E-8</v>
          </cell>
          <cell r="G575">
            <v>2.7513115878518899E-8</v>
          </cell>
          <cell r="H575">
            <v>5.3473723295617199E-8</v>
          </cell>
          <cell r="I575">
            <v>4.5033474155668498E-9</v>
          </cell>
        </row>
        <row r="576">
          <cell r="A576" t="str">
            <v>TFRLFDSLEXT</v>
          </cell>
          <cell r="B576" t="str">
            <v>VAR_fout</v>
          </cell>
          <cell r="C576" t="str">
            <v>CO2_T</v>
          </cell>
          <cell r="D576">
            <v>29.016583786948601</v>
          </cell>
          <cell r="E576">
            <v>20.292585443414101</v>
          </cell>
          <cell r="F576">
            <v>6.7590971377330103E-3</v>
          </cell>
        </row>
        <row r="577">
          <cell r="A577" t="str">
            <v>TFRLFDSLEXT</v>
          </cell>
          <cell r="B577" t="str">
            <v>VAR_fout</v>
          </cell>
          <cell r="C577" t="str">
            <v>TFRLF</v>
          </cell>
          <cell r="D577">
            <v>1.6044523605812436E-3</v>
          </cell>
          <cell r="E577">
            <v>1.1220647770268093E-3</v>
          </cell>
          <cell r="F577">
            <v>3.7373970132595277E-7</v>
          </cell>
        </row>
        <row r="578">
          <cell r="A578" t="str">
            <v>TFRLFDSLEXT</v>
          </cell>
          <cell r="B578" t="str">
            <v>VAR_fin</v>
          </cell>
          <cell r="C578" t="str">
            <v>TDSL</v>
          </cell>
          <cell r="D578">
            <v>0.39586062465141331</v>
          </cell>
          <cell r="E578">
            <v>0.27684291191560773</v>
          </cell>
          <cell r="F578">
            <v>9.2211420705770963E-5</v>
          </cell>
        </row>
        <row r="579">
          <cell r="A579" t="str">
            <v>TFRLFDSLEXT</v>
          </cell>
          <cell r="B579" t="str">
            <v>VAR_ncap</v>
          </cell>
          <cell r="C579" t="str">
            <v>-</v>
          </cell>
          <cell r="D579">
            <v>1.4820589620718601E-4</v>
          </cell>
        </row>
        <row r="580">
          <cell r="A580" t="str">
            <v>TFRLFDSLEXT</v>
          </cell>
          <cell r="B580" t="str">
            <v>VAR_cap</v>
          </cell>
          <cell r="C580" t="str">
            <v>-</v>
          </cell>
          <cell r="D580">
            <v>1.4820589620718601E-4</v>
          </cell>
          <cell r="E580">
            <v>1.4820589620718601E-4</v>
          </cell>
          <cell r="F580">
            <v>1.7520626784800746E-7</v>
          </cell>
          <cell r="G580">
            <v>5.4174549665015042E-8</v>
          </cell>
          <cell r="H580">
            <v>2.7985194508999738E-8</v>
          </cell>
          <cell r="I580">
            <v>5.7683228312985484E-9</v>
          </cell>
        </row>
        <row r="581">
          <cell r="A581" t="str">
            <v>T_C-HY-GSL-S2</v>
          </cell>
          <cell r="B581" t="str">
            <v>VAR_fout</v>
          </cell>
          <cell r="C581" t="str">
            <v>CO2_T</v>
          </cell>
          <cell r="D581">
            <v>10.20994127367061</v>
          </cell>
          <cell r="E581">
            <v>15.159225299484158</v>
          </cell>
          <cell r="F581">
            <v>70.599289857352559</v>
          </cell>
          <cell r="G581">
            <v>61.45241475280617</v>
          </cell>
          <cell r="H581">
            <v>3.6181616827743501</v>
          </cell>
          <cell r="I581">
            <v>4.2044131147334005E-2</v>
          </cell>
        </row>
        <row r="582">
          <cell r="A582" t="str">
            <v>T_C-HY-GSL-S2</v>
          </cell>
          <cell r="B582" t="str">
            <v>VAR_fout</v>
          </cell>
          <cell r="C582" t="str">
            <v>TPCAR</v>
          </cell>
          <cell r="D582">
            <v>0.22161634791889717</v>
          </cell>
          <cell r="E582">
            <v>0.38964486597773668</v>
          </cell>
          <cell r="F582">
            <v>1.799678954010981</v>
          </cell>
          <cell r="G582">
            <v>1.5615525505964662</v>
          </cell>
          <cell r="H582">
            <v>8.8919796899180489E-2</v>
          </cell>
          <cell r="I582">
            <v>4.4670397449811231E-4</v>
          </cell>
        </row>
        <row r="583">
          <cell r="A583" t="str">
            <v>T_C-HY-GSL-S2</v>
          </cell>
          <cell r="B583" t="str">
            <v>VAR_fin</v>
          </cell>
          <cell r="C583" t="str">
            <v>TGSL</v>
          </cell>
          <cell r="D583">
            <v>0.13834608771911391</v>
          </cell>
          <cell r="E583">
            <v>0.2054095569035794</v>
          </cell>
          <cell r="F583">
            <v>0.95662994386656652</v>
          </cell>
          <cell r="G583">
            <v>0.83268854678599058</v>
          </cell>
          <cell r="H583">
            <v>4.9026581067403117E-2</v>
          </cell>
          <cell r="I583">
            <v>5.6970367408311644E-4</v>
          </cell>
        </row>
        <row r="584">
          <cell r="A584" t="str">
            <v>T_C-HY-GSL-S2</v>
          </cell>
          <cell r="B584" t="str">
            <v>VAR_ncap</v>
          </cell>
          <cell r="C584" t="str">
            <v>-</v>
          </cell>
          <cell r="E584">
            <v>3.3702640453391302E-4</v>
          </cell>
          <cell r="F584">
            <v>0.110263906732815</v>
          </cell>
          <cell r="G584">
            <v>8.5225796581931898E-5</v>
          </cell>
          <cell r="H584">
            <v>3.8746981548451999E-5</v>
          </cell>
        </row>
        <row r="585">
          <cell r="A585" t="str">
            <v>T_C-HY-GSL-S2</v>
          </cell>
          <cell r="B585" t="str">
            <v>VAR_cap</v>
          </cell>
          <cell r="C585" t="str">
            <v>-</v>
          </cell>
          <cell r="D585">
            <v>1.7227228643563096E-2</v>
          </cell>
          <cell r="E585">
            <v>2.956305501660238E-2</v>
          </cell>
          <cell r="F585">
            <v>0.13725736051965412</v>
          </cell>
          <cell r="G585">
            <v>0.11848100065538766</v>
          </cell>
          <cell r="H585">
            <v>9.3599709141180994E-3</v>
          </cell>
          <cell r="I585">
            <v>4.4657693202207261E-5</v>
          </cell>
        </row>
        <row r="586">
          <cell r="A586" t="str">
            <v>TPSHPNGAEXT</v>
          </cell>
          <cell r="B586" t="str">
            <v>VAR_fout</v>
          </cell>
          <cell r="C586" t="str">
            <v>TPSHP</v>
          </cell>
          <cell r="E586">
            <v>2.3553862504210798E-6</v>
          </cell>
          <cell r="F586">
            <v>5.0000292973687799</v>
          </cell>
          <cell r="G586">
            <v>5.8500536347852199</v>
          </cell>
        </row>
        <row r="587">
          <cell r="A587" t="str">
            <v>TPSHPNGAEXT</v>
          </cell>
          <cell r="B587" t="str">
            <v>VAR_fout</v>
          </cell>
          <cell r="C587" t="str">
            <v>CO2_T</v>
          </cell>
          <cell r="E587">
            <v>1.4117387892218899E-4</v>
          </cell>
          <cell r="F587">
            <v>299.68483110060799</v>
          </cell>
          <cell r="G587">
            <v>350.63241257260199</v>
          </cell>
        </row>
        <row r="588">
          <cell r="A588" t="str">
            <v>TPSHPNGAEXT</v>
          </cell>
          <cell r="B588" t="str">
            <v>VAR_fin</v>
          </cell>
          <cell r="C588" t="str">
            <v>TNGA</v>
          </cell>
          <cell r="E588">
            <v>2.5030829596132725E-6</v>
          </cell>
          <cell r="F588">
            <v>5.3135608351171539</v>
          </cell>
          <cell r="G588">
            <v>6.2168867477411709</v>
          </cell>
        </row>
        <row r="589">
          <cell r="A589" t="str">
            <v>TPSHPNGAEXT</v>
          </cell>
          <cell r="B589" t="str">
            <v>VAR_ncap</v>
          </cell>
          <cell r="C589" t="str">
            <v>-</v>
          </cell>
          <cell r="D589">
            <v>1.045677496763E-5</v>
          </cell>
          <cell r="E589">
            <v>2.2408759056086699E-5</v>
          </cell>
          <cell r="F589">
            <v>4.9999995827137402</v>
          </cell>
          <cell r="G589">
            <v>0.85002699197778497</v>
          </cell>
        </row>
        <row r="590">
          <cell r="A590" t="str">
            <v>TPSHPNGAEXT</v>
          </cell>
          <cell r="B590" t="str">
            <v>VAR_cap</v>
          </cell>
          <cell r="C590" t="str">
            <v>-</v>
          </cell>
          <cell r="D590">
            <v>1.045677496763E-5</v>
          </cell>
          <cell r="E590">
            <v>3.2865534023716698E-5</v>
          </cell>
          <cell r="F590">
            <v>5.0000309141706554</v>
          </cell>
          <cell r="G590">
            <v>5.8500544406759367</v>
          </cell>
          <cell r="H590">
            <v>-1.638404967252427E-10</v>
          </cell>
          <cell r="I590">
            <v>-1.6909630085049088E-9</v>
          </cell>
        </row>
        <row r="591">
          <cell r="A591" t="str">
            <v>T_C-HY-DSL-S1</v>
          </cell>
          <cell r="B591" t="str">
            <v>VAR_fout</v>
          </cell>
          <cell r="C591" t="str">
            <v>CO2_T</v>
          </cell>
          <cell r="D591">
            <v>2.4023320012350898E-3</v>
          </cell>
          <cell r="E591">
            <v>1.7106541803022159E-2</v>
          </cell>
          <cell r="F591">
            <v>8.4017398744903049E-2</v>
          </cell>
          <cell r="G591">
            <v>0.11508043349635072</v>
          </cell>
          <cell r="H591">
            <v>0.57010140070605875</v>
          </cell>
          <cell r="I591">
            <v>0.16745864255272572</v>
          </cell>
        </row>
        <row r="592">
          <cell r="A592" t="str">
            <v>T_C-HY-DSL-S1</v>
          </cell>
          <cell r="B592" t="str">
            <v>VAR_fout</v>
          </cell>
          <cell r="C592" t="str">
            <v>TPCAR</v>
          </cell>
          <cell r="D592">
            <v>1.370742377175318E-5</v>
          </cell>
          <cell r="E592">
            <v>3.5195536418617404E-4</v>
          </cell>
          <cell r="F592">
            <v>1.6072733161222508E-3</v>
          </cell>
          <cell r="G592">
            <v>1.8993450141217855E-3</v>
          </cell>
          <cell r="H592">
            <v>7.236459430971863E-3</v>
          </cell>
          <cell r="I592">
            <v>2.1212777232543665E-3</v>
          </cell>
        </row>
        <row r="593">
          <cell r="A593" t="str">
            <v>T_C-HY-DSL-S1</v>
          </cell>
          <cell r="B593" t="str">
            <v>VAR_fin</v>
          </cell>
          <cell r="C593" t="str">
            <v>TDSL</v>
          </cell>
          <cell r="D593">
            <v>3.2773970003207327E-5</v>
          </cell>
          <cell r="E593">
            <v>2.3337710508897956E-4</v>
          </cell>
          <cell r="F593">
            <v>1.1462128068881728E-3</v>
          </cell>
          <cell r="G593">
            <v>1.5699922714372573E-3</v>
          </cell>
          <cell r="H593">
            <v>7.7776453029475886E-3</v>
          </cell>
          <cell r="I593">
            <v>2.2845653827111316E-3</v>
          </cell>
        </row>
        <row r="594">
          <cell r="A594" t="str">
            <v>T_C-HY-DSL-S1</v>
          </cell>
          <cell r="B594" t="str">
            <v>VAR_ncap</v>
          </cell>
          <cell r="C594" t="str">
            <v>-</v>
          </cell>
          <cell r="E594">
            <v>3.6586819656448798E-5</v>
          </cell>
          <cell r="F594">
            <v>2.0564060133617201E-4</v>
          </cell>
          <cell r="G594">
            <v>8.1362276253550605E-5</v>
          </cell>
          <cell r="H594">
            <v>6.3960551635367299E-5</v>
          </cell>
        </row>
        <row r="595">
          <cell r="A595" t="str">
            <v>T_C-HY-DSL-S1</v>
          </cell>
          <cell r="B595" t="str">
            <v>VAR_cap</v>
          </cell>
          <cell r="C595" t="str">
            <v>-</v>
          </cell>
          <cell r="D595">
            <v>1.5999999999999999E-6</v>
          </cell>
          <cell r="E595">
            <v>3.76997338047536E-5</v>
          </cell>
          <cell r="F595">
            <v>2.3853630958211401E-4</v>
          </cell>
          <cell r="G595">
            <v>2.8378345083277944E-4</v>
          </cell>
          <cell r="H595">
            <v>1.0945844307917252E-3</v>
          </cell>
          <cell r="I595">
            <v>3.2096589251749485E-4</v>
          </cell>
        </row>
        <row r="596">
          <cell r="A596" t="str">
            <v>T_C-HY-GSL-S3</v>
          </cell>
          <cell r="B596" t="str">
            <v>VAR_fout</v>
          </cell>
          <cell r="C596" t="str">
            <v>CO2_T</v>
          </cell>
          <cell r="D596">
            <v>7.5948191283511104</v>
          </cell>
          <cell r="E596">
            <v>109.05664855219925</v>
          </cell>
          <cell r="F596">
            <v>103.08116540661031</v>
          </cell>
          <cell r="G596">
            <v>82.511714732575129</v>
          </cell>
          <cell r="H596">
            <v>5.4484929446977415E-2</v>
          </cell>
          <cell r="I596">
            <v>1.589183320828454E-2</v>
          </cell>
        </row>
        <row r="597">
          <cell r="A597" t="str">
            <v>T_C-HY-GSL-S3</v>
          </cell>
          <cell r="B597" t="str">
            <v>VAR_fout</v>
          </cell>
          <cell r="C597" t="str">
            <v>TPCAR</v>
          </cell>
          <cell r="D597">
            <v>0.20252420535785945</v>
          </cell>
          <cell r="E597">
            <v>3.6985957271775005</v>
          </cell>
          <cell r="F597">
            <v>3.4928878269475194</v>
          </cell>
          <cell r="G597">
            <v>2.810911971197295</v>
          </cell>
          <cell r="H597">
            <v>5.3716487980470275E-4</v>
          </cell>
          <cell r="I597">
            <v>1.5257832420074787E-4</v>
          </cell>
        </row>
        <row r="598">
          <cell r="A598" t="str">
            <v>T_C-HY-GSL-S3</v>
          </cell>
          <cell r="B598" t="str">
            <v>VAR_fin</v>
          </cell>
          <cell r="C598" t="str">
            <v>TGSL</v>
          </cell>
          <cell r="D598">
            <v>0.10291082829744057</v>
          </cell>
          <cell r="E598">
            <v>1.4777323652059526</v>
          </cell>
          <cell r="F598">
            <v>1.3967637588971589</v>
          </cell>
          <cell r="G598">
            <v>1.1180449150755447</v>
          </cell>
          <cell r="H598">
            <v>7.3827817678831259E-4</v>
          </cell>
          <cell r="I598">
            <v>2.1533649333718889E-4</v>
          </cell>
        </row>
        <row r="599">
          <cell r="A599" t="str">
            <v>T_C-HY-GSL-S3</v>
          </cell>
          <cell r="B599" t="str">
            <v>VAR_ncap</v>
          </cell>
          <cell r="C599" t="str">
            <v>-</v>
          </cell>
          <cell r="E599">
            <v>0.23145207222362699</v>
          </cell>
          <cell r="F599">
            <v>3.5746873625326099E-5</v>
          </cell>
          <cell r="G599">
            <v>1.7493525060052599E-5</v>
          </cell>
          <cell r="H599">
            <v>1.3231793859487899E-5</v>
          </cell>
        </row>
        <row r="600">
          <cell r="A600" t="str">
            <v>T_C-HY-GSL-S3</v>
          </cell>
          <cell r="B600" t="str">
            <v>VAR_cap</v>
          </cell>
          <cell r="C600" t="str">
            <v>-</v>
          </cell>
          <cell r="D600">
            <v>1.4248958813427618E-2</v>
          </cell>
          <cell r="E600">
            <v>0.25430541514568594</v>
          </cell>
          <cell r="F600">
            <v>0.24018806795131456</v>
          </cell>
          <cell r="G600">
            <v>0.19328008803020769</v>
          </cell>
          <cell r="H600">
            <v>4.2169943788748964E-5</v>
          </cell>
          <cell r="I600">
            <v>1.2489600700589597E-5</v>
          </cell>
        </row>
        <row r="601">
          <cell r="A601" t="str">
            <v>T_C-HY-DSL-S2</v>
          </cell>
          <cell r="B601" t="str">
            <v>VAR_fout</v>
          </cell>
          <cell r="C601" t="str">
            <v>CO2_T</v>
          </cell>
          <cell r="D601">
            <v>0.20064718595141984</v>
          </cell>
          <cell r="E601">
            <v>49.344142238347324</v>
          </cell>
          <cell r="F601">
            <v>116.25667718447778</v>
          </cell>
          <cell r="G601">
            <v>98.697394056247376</v>
          </cell>
          <cell r="H601">
            <v>4.3759136967230505</v>
          </cell>
          <cell r="I601">
            <v>4.0779167989069803E-2</v>
          </cell>
        </row>
        <row r="602">
          <cell r="A602" t="str">
            <v>T_C-HY-DSL-S2</v>
          </cell>
          <cell r="B602" t="str">
            <v>VAR_fout</v>
          </cell>
          <cell r="C602" t="str">
            <v>TPCAR</v>
          </cell>
          <cell r="D602">
            <v>3.2100870144306619E-3</v>
          </cell>
          <cell r="E602">
            <v>1.8050714981358023</v>
          </cell>
          <cell r="F602">
            <v>3.5600469978102143</v>
          </cell>
          <cell r="G602">
            <v>3.0003963113651499</v>
          </cell>
          <cell r="H602">
            <v>0.11453365581517909</v>
          </cell>
          <cell r="I602">
            <v>4.3596737050291323E-4</v>
          </cell>
        </row>
        <row r="603">
          <cell r="A603" t="str">
            <v>T_C-HY-DSL-S2</v>
          </cell>
          <cell r="B603" t="str">
            <v>VAR_fin</v>
          </cell>
          <cell r="C603" t="str">
            <v>TDSL</v>
          </cell>
          <cell r="D603">
            <v>2.7373422367178704E-3</v>
          </cell>
          <cell r="E603">
            <v>0.67318065809477989</v>
          </cell>
          <cell r="F603">
            <v>1.5860392521756863</v>
          </cell>
          <cell r="G603">
            <v>1.3464855942189291</v>
          </cell>
          <cell r="H603">
            <v>5.9698686176303528E-2</v>
          </cell>
          <cell r="I603">
            <v>5.5633244186998471E-4</v>
          </cell>
        </row>
        <row r="604">
          <cell r="A604" t="str">
            <v>T_C-HY-DSL-S2</v>
          </cell>
          <cell r="B604" t="str">
            <v>VAR_ncap</v>
          </cell>
          <cell r="C604" t="str">
            <v>-</v>
          </cell>
          <cell r="E604">
            <v>0.138276200319529</v>
          </cell>
          <cell r="F604">
            <v>0.14289875261746299</v>
          </cell>
          <cell r="G604">
            <v>3.6895522511928702E-5</v>
          </cell>
          <cell r="H604">
            <v>3.7944796796311597E-5</v>
          </cell>
        </row>
        <row r="605">
          <cell r="A605" t="str">
            <v>T_C-HY-DSL-S2</v>
          </cell>
          <cell r="B605" t="str">
            <v>VAR_cap</v>
          </cell>
          <cell r="C605" t="str">
            <v>-</v>
          </cell>
          <cell r="D605">
            <v>2.5986386435055E-4</v>
          </cell>
          <cell r="E605">
            <v>0.13695596013993039</v>
          </cell>
          <cell r="F605">
            <v>0.27011597802913134</v>
          </cell>
          <cell r="G605">
            <v>0.22765493759149014</v>
          </cell>
          <cell r="H605">
            <v>1.2062588673971097E-2</v>
          </cell>
          <cell r="I605">
            <v>4.3550181654602176E-5</v>
          </cell>
        </row>
        <row r="606">
          <cell r="A606" t="str">
            <v>D-T-ELC-Bus_c_S1</v>
          </cell>
          <cell r="B606" t="str">
            <v>VAR_fout</v>
          </cell>
          <cell r="C606" t="str">
            <v>T-ELC-Bus_c_BatSTGin_S1</v>
          </cell>
          <cell r="D606">
            <v>3.9084500298750842E-4</v>
          </cell>
          <cell r="E606">
            <v>9.8058024827764019E-4</v>
          </cell>
          <cell r="F606">
            <v>1.080240212035872E-3</v>
          </cell>
          <cell r="G606">
            <v>1.5256367123439722E-2</v>
          </cell>
          <cell r="H606">
            <v>5.1557595579275403E-2</v>
          </cell>
          <cell r="I606">
            <v>0.11085519868793663</v>
          </cell>
        </row>
        <row r="607">
          <cell r="A607" t="str">
            <v>D-T-ELC-Bus_c_S1</v>
          </cell>
          <cell r="B607" t="str">
            <v>VAR_fin</v>
          </cell>
          <cell r="C607" t="str">
            <v>TELC</v>
          </cell>
          <cell r="D607">
            <v>3.9084500298750842E-4</v>
          </cell>
          <cell r="E607">
            <v>9.8058024827764019E-4</v>
          </cell>
          <cell r="F607">
            <v>1.080240212035872E-3</v>
          </cell>
          <cell r="G607">
            <v>1.5256367123439722E-2</v>
          </cell>
          <cell r="H607">
            <v>5.1557595579275403E-2</v>
          </cell>
          <cell r="I607">
            <v>0.11085519868793663</v>
          </cell>
        </row>
        <row r="608">
          <cell r="A608" t="str">
            <v>D-T-ELC-Bus_c_S1</v>
          </cell>
          <cell r="B608" t="str">
            <v>VAR_ncap</v>
          </cell>
          <cell r="C608" t="str">
            <v>-</v>
          </cell>
          <cell r="D608">
            <v>6.72406919111003E-5</v>
          </cell>
          <cell r="E608">
            <v>4.2622211646818302E-5</v>
          </cell>
          <cell r="F608">
            <v>1.27823517978572E-5</v>
          </cell>
          <cell r="G608">
            <v>1.54460374294657E-3</v>
          </cell>
          <cell r="H608">
            <v>5.5995596030859202E-3</v>
          </cell>
          <cell r="I608">
            <v>1.09517381627423E-2</v>
          </cell>
        </row>
        <row r="609">
          <cell r="A609" t="str">
            <v>D-T-ELC-Bus_c_S1</v>
          </cell>
          <cell r="B609" t="str">
            <v>VAR_cap</v>
          </cell>
          <cell r="C609" t="str">
            <v>-</v>
          </cell>
          <cell r="D609">
            <v>6.72406919111003E-5</v>
          </cell>
          <cell r="E609">
            <v>1.09862903557919E-4</v>
          </cell>
          <cell r="F609">
            <v>1.22645255355776E-4</v>
          </cell>
          <cell r="G609">
            <v>1.6435608543328201E-3</v>
          </cell>
          <cell r="H609">
            <v>6.0305639274682299E-3</v>
          </cell>
          <cell r="I609">
            <v>1.37875725461978E-2</v>
          </cell>
        </row>
        <row r="610">
          <cell r="A610" t="str">
            <v>T_C-HY-GSL-S4</v>
          </cell>
          <cell r="B610" t="str">
            <v>VAR_fout</v>
          </cell>
          <cell r="C610" t="str">
            <v>CO2_T</v>
          </cell>
          <cell r="D610">
            <v>6.2479220788406913</v>
          </cell>
          <cell r="E610">
            <v>9.5553285392794294</v>
          </cell>
          <cell r="F610">
            <v>9.1379398154211238</v>
          </cell>
          <cell r="G610">
            <v>7.7615619333396824</v>
          </cell>
          <cell r="H610">
            <v>6.7315941893371672E-2</v>
          </cell>
          <cell r="I610">
            <v>2.1277285427707439E-2</v>
          </cell>
        </row>
        <row r="611">
          <cell r="A611" t="str">
            <v>T_C-HY-GSL-S4</v>
          </cell>
          <cell r="B611" t="str">
            <v>VAR_fout</v>
          </cell>
          <cell r="C611" t="str">
            <v>TPCAR</v>
          </cell>
          <cell r="D611">
            <v>0.10200201820270174</v>
          </cell>
          <cell r="E611">
            <v>0.18103974425745456</v>
          </cell>
          <cell r="F611">
            <v>0.17309837886136539</v>
          </cell>
          <cell r="G611">
            <v>0.1460321127876191</v>
          </cell>
          <cell r="H611">
            <v>6.4243518046892063E-4</v>
          </cell>
          <cell r="I611">
            <v>2.0164704017219644E-4</v>
          </cell>
        </row>
        <row r="612">
          <cell r="A612" t="str">
            <v>T_C-HY-GSL-S4</v>
          </cell>
          <cell r="B612" t="str">
            <v>VAR_fin</v>
          </cell>
          <cell r="C612" t="str">
            <v>TGSL</v>
          </cell>
          <cell r="D612">
            <v>8.466019077019904E-2</v>
          </cell>
          <cell r="E612">
            <v>0.12947599646720101</v>
          </cell>
          <cell r="F612">
            <v>0.12382032270218299</v>
          </cell>
          <cell r="G612">
            <v>0.10517021589891169</v>
          </cell>
          <cell r="H612">
            <v>9.1214013405652714E-4</v>
          </cell>
          <cell r="I612">
            <v>2.8831010064644252E-4</v>
          </cell>
        </row>
        <row r="613">
          <cell r="A613" t="str">
            <v>T_C-HY-GSL-S4</v>
          </cell>
          <cell r="B613" t="str">
            <v>VAR_ncap</v>
          </cell>
          <cell r="C613" t="str">
            <v>-</v>
          </cell>
          <cell r="E613">
            <v>4.1643066589984999E-4</v>
          </cell>
          <cell r="F613">
            <v>3.4512128991904002E-5</v>
          </cell>
          <cell r="G613">
            <v>2.1566850100573499E-5</v>
          </cell>
          <cell r="H613">
            <v>2.2933921657156998E-5</v>
          </cell>
        </row>
        <row r="614">
          <cell r="A614" t="str">
            <v>T_C-HY-GSL-S4</v>
          </cell>
          <cell r="B614" t="str">
            <v>VAR_cap</v>
          </cell>
          <cell r="C614" t="str">
            <v>-</v>
          </cell>
          <cell r="D614">
            <v>8.0876424319545198E-3</v>
          </cell>
          <cell r="E614">
            <v>1.4256837862701014E-2</v>
          </cell>
          <cell r="F614">
            <v>1.3689559592664406E-2</v>
          </cell>
          <cell r="G614">
            <v>1.1515076909571915E-2</v>
          </cell>
          <cell r="H614">
            <v>6.1194722465226015E-5</v>
          </cell>
          <cell r="I614">
            <v>1.9815991443199036E-5</v>
          </cell>
        </row>
        <row r="615">
          <cell r="A615" t="str">
            <v>T_C-HY-DSL-S3</v>
          </cell>
          <cell r="B615" t="str">
            <v>VAR_fout</v>
          </cell>
          <cell r="C615" t="str">
            <v>CO2_T</v>
          </cell>
          <cell r="D615">
            <v>2.1237318759264516</v>
          </cell>
          <cell r="E615">
            <v>3.3262085262269974</v>
          </cell>
          <cell r="F615">
            <v>3.1920596946331083</v>
          </cell>
          <cell r="G615">
            <v>2.4039600435986448</v>
          </cell>
          <cell r="H615">
            <v>5.1750116618050818E-2</v>
          </cell>
          <cell r="I615">
            <v>1.5632060921372089E-2</v>
          </cell>
        </row>
        <row r="616">
          <cell r="A616" t="str">
            <v>T_C-HY-DSL-S3</v>
          </cell>
          <cell r="B616" t="str">
            <v>VAR_fout</v>
          </cell>
          <cell r="C616" t="str">
            <v>TPCAR</v>
          </cell>
          <cell r="D616">
            <v>2.6044561198322148E-2</v>
          </cell>
          <cell r="E616">
            <v>5.3916630703494978E-2</v>
          </cell>
          <cell r="F616">
            <v>5.1564117509279327E-2</v>
          </cell>
          <cell r="G616">
            <v>4.1156030642610419E-2</v>
          </cell>
          <cell r="H616">
            <v>5.0548916379841474E-4</v>
          </cell>
          <cell r="I616">
            <v>1.5099191924333985E-4</v>
          </cell>
        </row>
        <row r="617">
          <cell r="A617" t="str">
            <v>T_C-HY-DSL-S3</v>
          </cell>
          <cell r="B617" t="str">
            <v>VAR_fin</v>
          </cell>
          <cell r="C617" t="str">
            <v>TDSL</v>
          </cell>
          <cell r="D617">
            <v>2.8973149739787804E-2</v>
          </cell>
          <cell r="E617">
            <v>4.5378015364624914E-2</v>
          </cell>
          <cell r="F617">
            <v>4.3547881236468036E-2</v>
          </cell>
          <cell r="G617">
            <v>3.2796180676652659E-2</v>
          </cell>
          <cell r="H617">
            <v>7.0600431948227526E-4</v>
          </cell>
          <cell r="I617">
            <v>2.1326140411148797E-4</v>
          </cell>
        </row>
        <row r="618">
          <cell r="A618" t="str">
            <v>T_C-HY-DSL-S3</v>
          </cell>
          <cell r="B618" t="str">
            <v>VAR_ncap</v>
          </cell>
          <cell r="C618" t="str">
            <v>-</v>
          </cell>
          <cell r="E618">
            <v>3.4742727345090299E-5</v>
          </cell>
          <cell r="F618">
            <v>2.8727128043235199E-5</v>
          </cell>
          <cell r="G618">
            <v>1.3500994742595899E-5</v>
          </cell>
          <cell r="H618">
            <v>1.3064657493255901E-5</v>
          </cell>
        </row>
        <row r="619">
          <cell r="A619" t="str">
            <v>T_C-HY-DSL-S3</v>
          </cell>
          <cell r="B619" t="str">
            <v>VAR_cap</v>
          </cell>
          <cell r="C619" t="str">
            <v>-</v>
          </cell>
          <cell r="D619">
            <v>1.8564895179339937E-3</v>
          </cell>
          <cell r="E619">
            <v>3.7085917517870708E-3</v>
          </cell>
          <cell r="F619">
            <v>3.5586284735908539E-3</v>
          </cell>
          <cell r="G619">
            <v>2.8402828034028685E-3</v>
          </cell>
          <cell r="H619">
            <v>3.9716553845047146E-5</v>
          </cell>
          <cell r="I619">
            <v>1.2352774232538771E-5</v>
          </cell>
        </row>
        <row r="620">
          <cell r="A620" t="str">
            <v>D-T-ELC-Bus_c_S2</v>
          </cell>
          <cell r="B620" t="str">
            <v>VAR_fout</v>
          </cell>
          <cell r="C620" t="str">
            <v>T-ELC-Bus_c_BatSTGin_S2</v>
          </cell>
          <cell r="D620">
            <v>8.2898645567113069E-4</v>
          </cell>
          <cell r="E620">
            <v>1.1919570307994348E-3</v>
          </cell>
          <cell r="F620">
            <v>1.1917721450150028E-3</v>
          </cell>
          <cell r="G620">
            <v>1.6101229244125711E-3</v>
          </cell>
          <cell r="H620">
            <v>9.8385692623308166E-2</v>
          </cell>
          <cell r="I620">
            <v>0.14535785649083724</v>
          </cell>
        </row>
        <row r="621">
          <cell r="A621" t="str">
            <v>D-T-ELC-Bus_c_S2</v>
          </cell>
          <cell r="B621" t="str">
            <v>VAR_fin</v>
          </cell>
          <cell r="C621" t="str">
            <v>TELC</v>
          </cell>
          <cell r="D621">
            <v>8.2898645567113069E-4</v>
          </cell>
          <cell r="E621">
            <v>1.1919570307994348E-3</v>
          </cell>
          <cell r="F621">
            <v>1.1917721450150028E-3</v>
          </cell>
          <cell r="G621">
            <v>1.6101229244125711E-3</v>
          </cell>
          <cell r="H621">
            <v>9.8385692623308166E-2</v>
          </cell>
          <cell r="I621">
            <v>0.14535785649083724</v>
          </cell>
        </row>
        <row r="622">
          <cell r="A622" t="str">
            <v>D-T-ELC-Bus_c_S2</v>
          </cell>
          <cell r="B622" t="str">
            <v>VAR_ncap</v>
          </cell>
          <cell r="C622" t="str">
            <v>-</v>
          </cell>
          <cell r="D622">
            <v>1.02830979041345E-4</v>
          </cell>
          <cell r="E622">
            <v>2.7161551671442499E-5</v>
          </cell>
          <cell r="F622">
            <v>9.1016530692022303E-6</v>
          </cell>
          <cell r="G622">
            <v>8.8114112816488902E-5</v>
          </cell>
          <cell r="H622">
            <v>8.4469732226235307E-3</v>
          </cell>
          <cell r="I622">
            <v>1.35128616793659E-2</v>
          </cell>
        </row>
        <row r="623">
          <cell r="A623" t="str">
            <v>D-T-ELC-Bus_c_S2</v>
          </cell>
          <cell r="B623" t="str">
            <v>VAR_cap</v>
          </cell>
          <cell r="C623" t="str">
            <v>-</v>
          </cell>
          <cell r="D623">
            <v>1.02830979041345E-4</v>
          </cell>
          <cell r="E623">
            <v>1.29992530712788E-4</v>
          </cell>
          <cell r="F623">
            <v>1.3909418378199001E-4</v>
          </cell>
          <cell r="G623">
            <v>1.9601962990292699E-4</v>
          </cell>
          <cell r="H623">
            <v>1.21037413993175E-2</v>
          </cell>
          <cell r="I623">
            <v>1.8388045854665601E-2</v>
          </cell>
        </row>
        <row r="624">
          <cell r="A624" t="str">
            <v>T_C-HY-DSL-S4</v>
          </cell>
          <cell r="B624" t="str">
            <v>VAR_fout</v>
          </cell>
          <cell r="C624" t="str">
            <v>CO2_T</v>
          </cell>
          <cell r="D624">
            <v>2.5877444335794015</v>
          </cell>
          <cell r="E624">
            <v>11.023536733631108</v>
          </cell>
          <cell r="F624">
            <v>10.42867271989657</v>
          </cell>
          <cell r="G624">
            <v>8.4722948685480901</v>
          </cell>
          <cell r="H624">
            <v>6.3856289770752223E-2</v>
          </cell>
          <cell r="I624">
            <v>2.0898158136761959E-2</v>
          </cell>
        </row>
        <row r="625">
          <cell r="A625" t="str">
            <v>T_C-HY-DSL-S4</v>
          </cell>
          <cell r="B625" t="str">
            <v>VAR_fout</v>
          </cell>
          <cell r="C625" t="str">
            <v>TPCAR</v>
          </cell>
          <cell r="D625">
            <v>4.7486972738117417E-2</v>
          </cell>
          <cell r="E625">
            <v>0.24459009138021334</v>
          </cell>
          <cell r="F625">
            <v>0.23193273341692527</v>
          </cell>
          <cell r="G625">
            <v>0.19018813219897487</v>
          </cell>
          <cell r="H625">
            <v>6.1508115496791433E-4</v>
          </cell>
          <cell r="I625">
            <v>1.9925690240301408E-4</v>
          </cell>
        </row>
        <row r="626">
          <cell r="A626" t="str">
            <v>T_C-HY-DSL-S4</v>
          </cell>
          <cell r="B626" t="str">
            <v>VAR_fin</v>
          </cell>
          <cell r="C626" t="str">
            <v>TDSL</v>
          </cell>
          <cell r="D626">
            <v>3.5303471126594828E-2</v>
          </cell>
          <cell r="E626">
            <v>0.15038931423780527</v>
          </cell>
          <cell r="F626">
            <v>0.14227384338194521</v>
          </cell>
          <cell r="G626">
            <v>0.11558383176736825</v>
          </cell>
          <cell r="H626">
            <v>8.7116357122445326E-4</v>
          </cell>
          <cell r="I626">
            <v>2.8510447662703867E-4</v>
          </cell>
        </row>
        <row r="627">
          <cell r="A627" t="str">
            <v>T_C-HY-DSL-S4</v>
          </cell>
          <cell r="B627" t="str">
            <v>VAR_ncap</v>
          </cell>
          <cell r="C627" t="str">
            <v>-</v>
          </cell>
          <cell r="E627">
            <v>1.0631988489013301E-2</v>
          </cell>
          <cell r="F627">
            <v>3.4451090180577903E-5</v>
          </cell>
          <cell r="G627">
            <v>1.64804909458369E-5</v>
          </cell>
          <cell r="H627">
            <v>2.2617287062752099E-5</v>
          </cell>
        </row>
        <row r="628">
          <cell r="A628" t="str">
            <v>T_C-HY-DSL-S4</v>
          </cell>
          <cell r="B628" t="str">
            <v>VAR_cap</v>
          </cell>
          <cell r="C628" t="str">
            <v>-</v>
          </cell>
          <cell r="D628">
            <v>3.7730346420031002E-3</v>
          </cell>
          <cell r="E628">
            <v>1.9260267487473271E-2</v>
          </cell>
          <cell r="F628">
            <v>1.8285646154454067E-2</v>
          </cell>
          <cell r="G628">
            <v>1.4993122845645393E-2</v>
          </cell>
          <cell r="H628">
            <v>5.8641653717911688E-5</v>
          </cell>
          <cell r="I628">
            <v>1.9569066434985577E-5</v>
          </cell>
        </row>
        <row r="629">
          <cell r="A629" t="str">
            <v>D-T-ELC-Bus_c_S3</v>
          </cell>
          <cell r="B629" t="str">
            <v>VAR_fout</v>
          </cell>
          <cell r="C629" t="str">
            <v>T-ELC-Bus_c_BatSTGin_S3</v>
          </cell>
          <cell r="D629">
            <v>4.0507910662130437E-4</v>
          </cell>
          <cell r="E629">
            <v>7.6171548243461086E-4</v>
          </cell>
          <cell r="F629">
            <v>6.7350997111121009E-4</v>
          </cell>
          <cell r="G629">
            <v>8.1128013954072365E-4</v>
          </cell>
          <cell r="H629">
            <v>3.7776580718917531E-3</v>
          </cell>
          <cell r="I629">
            <v>7.2705979462635894E-3</v>
          </cell>
        </row>
        <row r="630">
          <cell r="A630" t="str">
            <v>D-T-ELC-Bus_c_S3</v>
          </cell>
          <cell r="B630" t="str">
            <v>VAR_fin</v>
          </cell>
          <cell r="C630" t="str">
            <v>TELC</v>
          </cell>
          <cell r="D630">
            <v>4.0507910662130437E-4</v>
          </cell>
          <cell r="E630">
            <v>7.6171548243461086E-4</v>
          </cell>
          <cell r="F630">
            <v>6.7350997111121009E-4</v>
          </cell>
          <cell r="G630">
            <v>8.1128013954072365E-4</v>
          </cell>
          <cell r="H630">
            <v>3.7776580718917531E-3</v>
          </cell>
          <cell r="I630">
            <v>7.2705979462635894E-3</v>
          </cell>
        </row>
        <row r="631">
          <cell r="A631" t="str">
            <v>D-T-ELC-Bus_c_S3</v>
          </cell>
          <cell r="B631" t="str">
            <v>VAR_ncap</v>
          </cell>
          <cell r="C631" t="str">
            <v>-</v>
          </cell>
          <cell r="D631">
            <v>5.8232353085909097E-5</v>
          </cell>
          <cell r="E631">
            <v>2.6309223390163699E-5</v>
          </cell>
          <cell r="F631">
            <v>5.7717210659377796E-6</v>
          </cell>
          <cell r="G631">
            <v>5.5295282287263699E-5</v>
          </cell>
          <cell r="H631">
            <v>3.6785532743171498E-4</v>
          </cell>
          <cell r="I631">
            <v>7.5019170648152203E-4</v>
          </cell>
        </row>
        <row r="632">
          <cell r="A632" t="str">
            <v>D-T-ELC-Bus_c_S3</v>
          </cell>
          <cell r="B632" t="str">
            <v>VAR_cap</v>
          </cell>
          <cell r="C632" t="str">
            <v>-</v>
          </cell>
          <cell r="D632">
            <v>5.8232353085909097E-5</v>
          </cell>
          <cell r="E632">
            <v>8.4541576476072799E-5</v>
          </cell>
          <cell r="F632">
            <v>9.0313297542010603E-5</v>
          </cell>
          <cell r="G632">
            <v>1.02848586749201E-4</v>
          </cell>
          <cell r="H632">
            <v>4.6151929158562898E-4</v>
          </cell>
          <cell r="I632">
            <v>8.76189971854982E-4</v>
          </cell>
        </row>
        <row r="633">
          <cell r="A633" t="str">
            <v>D-T-ELC-Bus_c_S4</v>
          </cell>
          <cell r="B633" t="str">
            <v>VAR_fout</v>
          </cell>
          <cell r="C633" t="str">
            <v>T-ELC-Bus_c_BatSTGin_S4</v>
          </cell>
          <cell r="E633">
            <v>4.3656890235260431E-5</v>
          </cell>
          <cell r="F633">
            <v>1.0338319909507771E-4</v>
          </cell>
          <cell r="G633">
            <v>2.7522661778900002E-4</v>
          </cell>
          <cell r="H633">
            <v>4.3849789354040344E-4</v>
          </cell>
          <cell r="I633">
            <v>2.4056079080464438E-4</v>
          </cell>
        </row>
        <row r="634">
          <cell r="A634" t="str">
            <v>D-T-ELC-Bus_c_S4</v>
          </cell>
          <cell r="B634" t="str">
            <v>VAR_fin</v>
          </cell>
          <cell r="C634" t="str">
            <v>TELC</v>
          </cell>
          <cell r="E634">
            <v>4.3656890235260431E-5</v>
          </cell>
          <cell r="F634">
            <v>1.0338319909507771E-4</v>
          </cell>
          <cell r="G634">
            <v>2.7522661778900002E-4</v>
          </cell>
          <cell r="H634">
            <v>4.3849789354040344E-4</v>
          </cell>
          <cell r="I634">
            <v>2.4056079080464438E-4</v>
          </cell>
        </row>
        <row r="635">
          <cell r="A635" t="str">
            <v>D-T-ELC-Bus_c_S4</v>
          </cell>
          <cell r="B635" t="str">
            <v>VAR_ncap</v>
          </cell>
          <cell r="C635" t="str">
            <v>-</v>
          </cell>
          <cell r="D635">
            <v>7.2443394247335603E-6</v>
          </cell>
          <cell r="E635">
            <v>6.16367209529379E-6</v>
          </cell>
          <cell r="F635">
            <v>5.4575820517417801E-6</v>
          </cell>
          <cell r="G635">
            <v>3.2764863041383103E-5</v>
          </cell>
          <cell r="H635">
            <v>6.2676829708913602E-5</v>
          </cell>
          <cell r="I635">
            <v>3.2937415865774197E-5</v>
          </cell>
        </row>
        <row r="636">
          <cell r="A636" t="str">
            <v>D-T-ELC-Bus_c_S4</v>
          </cell>
          <cell r="B636" t="str">
            <v>VAR_cap</v>
          </cell>
          <cell r="C636" t="str">
            <v>-</v>
          </cell>
          <cell r="D636">
            <v>7.2443394247335603E-6</v>
          </cell>
          <cell r="E636">
            <v>1.34080115200274E-5</v>
          </cell>
          <cell r="F636">
            <v>1.8865593571769102E-5</v>
          </cell>
          <cell r="G636">
            <v>3.9742327772713498E-5</v>
          </cell>
          <cell r="H636">
            <v>8.7677369318623502E-5</v>
          </cell>
          <cell r="I636">
            <v>4.3936487240468601E-5</v>
          </cell>
        </row>
        <row r="637">
          <cell r="A637" t="str">
            <v>D-TH2O</v>
          </cell>
          <cell r="B637" t="str">
            <v>VAR_fout</v>
          </cell>
          <cell r="C637" t="str">
            <v>TH2O</v>
          </cell>
          <cell r="D637">
            <v>5.0942804820577614E-3</v>
          </cell>
          <cell r="E637">
            <v>1.4825545275635418E-2</v>
          </cell>
          <cell r="F637">
            <v>1.4855541007396986E-2</v>
          </cell>
          <cell r="G637">
            <v>5.9985517567561625E-2</v>
          </cell>
          <cell r="H637">
            <v>1.3974286299296224</v>
          </cell>
          <cell r="I637">
            <v>3.1590961284363437</v>
          </cell>
        </row>
        <row r="638">
          <cell r="A638" t="str">
            <v>D-TH2O</v>
          </cell>
          <cell r="B638" t="str">
            <v>VAR_fin</v>
          </cell>
          <cell r="C638" t="str">
            <v>H2</v>
          </cell>
          <cell r="D638">
            <v>5.0942804820577614E-3</v>
          </cell>
          <cell r="E638">
            <v>1.4825545275635418E-2</v>
          </cell>
          <cell r="F638">
            <v>1.4855541007396986E-2</v>
          </cell>
          <cell r="G638">
            <v>5.9985517567561625E-2</v>
          </cell>
          <cell r="H638">
            <v>1.3974286299296224</v>
          </cell>
          <cell r="I638">
            <v>3.1590961284363437</v>
          </cell>
        </row>
        <row r="639">
          <cell r="A639" t="str">
            <v>D-TH2O</v>
          </cell>
          <cell r="B639" t="str">
            <v>VAR_ncap</v>
          </cell>
          <cell r="C639" t="str">
            <v>-</v>
          </cell>
          <cell r="D639">
            <v>9.7899641754303789E-4</v>
          </cell>
          <cell r="E639">
            <v>1.74208576295277E-3</v>
          </cell>
          <cell r="F639">
            <v>2.8277326115750501E-6</v>
          </cell>
          <cell r="G639">
            <v>7.7138536149774003E-3</v>
          </cell>
          <cell r="H639">
            <v>9.2781220536995807E-2</v>
          </cell>
          <cell r="I639">
            <v>0.31562459839899498</v>
          </cell>
        </row>
        <row r="640">
          <cell r="A640" t="str">
            <v>D-TH2O</v>
          </cell>
          <cell r="B640" t="str">
            <v>VAR_cap</v>
          </cell>
          <cell r="C640" t="str">
            <v>-</v>
          </cell>
          <cell r="D640">
            <v>9.7899641754303789E-4</v>
          </cell>
          <cell r="E640">
            <v>2.7210821804958098E-3</v>
          </cell>
          <cell r="F640">
            <v>2.7239099131073901E-3</v>
          </cell>
          <cell r="G640">
            <v>1.0437763528084801E-2</v>
          </cell>
          <cell r="H640">
            <v>0.24822797200934499</v>
          </cell>
          <cell r="I640">
            <v>0.56385257040834003</v>
          </cell>
        </row>
        <row r="641">
          <cell r="A641" t="str">
            <v>TFHGV-HYBDSL</v>
          </cell>
          <cell r="B641" t="str">
            <v>VAR_fout</v>
          </cell>
          <cell r="C641" t="str">
            <v>CO2_T</v>
          </cell>
          <cell r="E641">
            <v>386.46317915517699</v>
          </cell>
          <cell r="F641">
            <v>542.29879020730095</v>
          </cell>
          <cell r="G641">
            <v>784.582083914946</v>
          </cell>
          <cell r="H641">
            <v>790.52779088468503</v>
          </cell>
          <cell r="I641">
            <v>195.13077070559339</v>
          </cell>
        </row>
        <row r="642">
          <cell r="A642" t="str">
            <v>TFHGV-HYBDSL</v>
          </cell>
          <cell r="B642" t="str">
            <v>VAR_fout</v>
          </cell>
          <cell r="C642" t="str">
            <v>TFHGV</v>
          </cell>
          <cell r="E642">
            <v>0.86185428851026269</v>
          </cell>
          <cell r="F642">
            <v>1.2093843946939677</v>
          </cell>
          <cell r="G642">
            <v>1.749702093712014</v>
          </cell>
          <cell r="H642">
            <v>1.762961657174946</v>
          </cell>
          <cell r="I642">
            <v>0.435162521616066</v>
          </cell>
        </row>
        <row r="643">
          <cell r="A643" t="str">
            <v>TFHGV-HYBDSL</v>
          </cell>
          <cell r="B643" t="str">
            <v>VAR_fin</v>
          </cell>
          <cell r="C643" t="str">
            <v>TDSL</v>
          </cell>
          <cell r="E643">
            <v>5.2723489652820854</v>
          </cell>
          <cell r="F643">
            <v>7.3983463875484592</v>
          </cell>
          <cell r="G643">
            <v>10.703711922441288</v>
          </cell>
          <cell r="H643">
            <v>10.784826615070731</v>
          </cell>
          <cell r="I643">
            <v>2.6620841842509315</v>
          </cell>
        </row>
        <row r="644">
          <cell r="A644" t="str">
            <v>TFHGV-HYBDSL</v>
          </cell>
          <cell r="B644" t="str">
            <v>VAR_ncap</v>
          </cell>
          <cell r="C644" t="str">
            <v>-</v>
          </cell>
          <cell r="E644">
            <v>1.6213445033043498E-2</v>
          </cell>
          <cell r="F644">
            <v>6.5387352152790398E-3</v>
          </cell>
          <cell r="G644">
            <v>2.32101681305205E-2</v>
          </cell>
          <cell r="H644">
            <v>1.23640948493878E-2</v>
          </cell>
          <cell r="I644">
            <v>8.2406066387346703E-3</v>
          </cell>
        </row>
        <row r="645">
          <cell r="A645" t="str">
            <v>TFHGV-HYBDSL</v>
          </cell>
          <cell r="B645" t="str">
            <v>VAR_cap</v>
          </cell>
          <cell r="C645" t="str">
            <v>-</v>
          </cell>
          <cell r="E645">
            <v>1.6213445033043498E-2</v>
          </cell>
          <cell r="F645">
            <v>2.2752180248322599E-2</v>
          </cell>
          <cell r="G645">
            <v>3.2916300881277699E-2</v>
          </cell>
          <cell r="H645">
            <v>3.5209204003658401E-2</v>
          </cell>
          <cell r="I645">
            <v>1.04103647832275E-2</v>
          </cell>
        </row>
        <row r="646">
          <cell r="A646" t="str">
            <v>D-TKER</v>
          </cell>
          <cell r="B646" t="str">
            <v>VAR_fout</v>
          </cell>
          <cell r="C646" t="str">
            <v>CO2</v>
          </cell>
          <cell r="D646">
            <v>80.763254672403804</v>
          </cell>
          <cell r="E646">
            <v>102.299643522715</v>
          </cell>
          <cell r="F646">
            <v>134.604226798182</v>
          </cell>
          <cell r="G646">
            <v>186.642505115262</v>
          </cell>
          <cell r="H646">
            <v>156.145779997933</v>
          </cell>
          <cell r="I646">
            <v>1.3286737924060799E-5</v>
          </cell>
        </row>
        <row r="647">
          <cell r="A647" t="str">
            <v>D-TKER</v>
          </cell>
          <cell r="B647" t="str">
            <v>VAR_fout</v>
          </cell>
          <cell r="C647" t="str">
            <v>TKER</v>
          </cell>
          <cell r="D647">
            <v>1.0930817228491501</v>
          </cell>
          <cell r="E647">
            <v>1.3845636984571901</v>
          </cell>
          <cell r="F647">
            <v>1.82178666186924</v>
          </cell>
          <cell r="G647">
            <v>2.5260932323221801</v>
          </cell>
          <cell r="H647">
            <v>2.1133385338182098</v>
          </cell>
          <cell r="I647">
            <v>1.79827948241915E-7</v>
          </cell>
        </row>
        <row r="648">
          <cell r="A648" t="str">
            <v>D-TKER</v>
          </cell>
          <cell r="B648" t="str">
            <v>VAR_fin</v>
          </cell>
          <cell r="C648" t="str">
            <v>KER</v>
          </cell>
          <cell r="D648">
            <v>1.1093853663791744</v>
          </cell>
          <cell r="E648">
            <v>1.4052148835537817</v>
          </cell>
          <cell r="F648">
            <v>1.8489591593156731</v>
          </cell>
          <cell r="G648">
            <v>2.5637706746601885</v>
          </cell>
          <cell r="H648">
            <v>2.1448596153562201</v>
          </cell>
          <cell r="I648">
            <v>1.825101363195179E-7</v>
          </cell>
        </row>
        <row r="649">
          <cell r="A649" t="str">
            <v>T_B_u-BEVELC-S1</v>
          </cell>
          <cell r="B649" t="str">
            <v>VAR_fout</v>
          </cell>
          <cell r="C649" t="str">
            <v>TPBSu</v>
          </cell>
          <cell r="D649">
            <v>1.0154096707289413E-6</v>
          </cell>
          <cell r="E649">
            <v>5.8241686341467568E-4</v>
          </cell>
          <cell r="F649">
            <v>2.6656186753975493E-3</v>
          </cell>
          <cell r="G649">
            <v>2.3950965982648512E-2</v>
          </cell>
          <cell r="H649">
            <v>5.8582257813814445E-2</v>
          </cell>
          <cell r="I649">
            <v>0.10299012598741554</v>
          </cell>
        </row>
        <row r="650">
          <cell r="A650" t="str">
            <v>T_B_u-BEVELC-S1</v>
          </cell>
          <cell r="B650" t="str">
            <v>VAR_fin</v>
          </cell>
          <cell r="C650" t="str">
            <v>T-ELC-Bus_u_BatSTGout_S1</v>
          </cell>
          <cell r="D650">
            <v>2.68135161945283E-6</v>
          </cell>
          <cell r="E650">
            <v>1.4842520045226966E-3</v>
          </cell>
          <cell r="F650">
            <v>6.5263767083529704E-3</v>
          </cell>
          <cell r="G650">
            <v>5.3553106612557015E-2</v>
          </cell>
          <cell r="H650">
            <v>0.1236101095056449</v>
          </cell>
          <cell r="I650">
            <v>0.19217544687186577</v>
          </cell>
        </row>
        <row r="651">
          <cell r="A651" t="str">
            <v>T_B_u-BEVELC-S1</v>
          </cell>
          <cell r="B651" t="str">
            <v>VAR_ncap</v>
          </cell>
          <cell r="C651" t="str">
            <v>-</v>
          </cell>
          <cell r="E651">
            <v>1.0994200707878599E-5</v>
          </cell>
          <cell r="F651">
            <v>3.9803795308420098E-5</v>
          </cell>
          <cell r="G651">
            <v>4.5096205706157601E-4</v>
          </cell>
          <cell r="H651">
            <v>1.3906787236830101E-4</v>
          </cell>
          <cell r="I651">
            <v>1.89122921679065E-3</v>
          </cell>
        </row>
        <row r="652">
          <cell r="A652" t="str">
            <v>T_B_u-BEVELC-S1</v>
          </cell>
          <cell r="B652" t="str">
            <v>VAR_cap</v>
          </cell>
          <cell r="C652" t="str">
            <v>-</v>
          </cell>
          <cell r="D652">
            <v>3.02390998593531E-8</v>
          </cell>
          <cell r="E652">
            <v>1.1035691565825153E-5</v>
          </cell>
          <cell r="F652">
            <v>5.0817372282574348E-5</v>
          </cell>
          <cell r="G652">
            <v>4.523064596144932E-4</v>
          </cell>
          <cell r="H652">
            <v>1.1124996860705871E-3</v>
          </cell>
          <cell r="I652">
            <v>2.1316886557267573E-3</v>
          </cell>
        </row>
        <row r="653">
          <cell r="A653" t="str">
            <v>TPSHPH2OEXT</v>
          </cell>
          <cell r="B653" t="str">
            <v>VAR_fout</v>
          </cell>
          <cell r="C653" t="str">
            <v>TPSHP</v>
          </cell>
          <cell r="G653">
            <v>9.5045932213553997E-7</v>
          </cell>
        </row>
        <row r="654">
          <cell r="A654" t="str">
            <v>TPSHPH2OEXT</v>
          </cell>
          <cell r="B654" t="str">
            <v>VAR_fin</v>
          </cell>
          <cell r="C654" t="str">
            <v>TH2O</v>
          </cell>
          <cell r="G654">
            <v>5.2995307658466094E-7</v>
          </cell>
        </row>
        <row r="655">
          <cell r="A655" t="str">
            <v>TPSHPH2OEXT</v>
          </cell>
          <cell r="B655" t="str">
            <v>VAR_ncap</v>
          </cell>
          <cell r="C655" t="str">
            <v>-</v>
          </cell>
          <cell r="G655">
            <v>1.52469075351027E-6</v>
          </cell>
        </row>
        <row r="656">
          <cell r="A656" t="str">
            <v>TPSHPH2OEXT</v>
          </cell>
          <cell r="B656" t="str">
            <v>VAR_cap</v>
          </cell>
          <cell r="C656" t="str">
            <v>-</v>
          </cell>
          <cell r="G656">
            <v>1.52469075351027E-6</v>
          </cell>
          <cell r="H656">
            <v>-2.4497647146898358E-9</v>
          </cell>
          <cell r="I656">
            <v>-1.1622376805399462E-9</v>
          </cell>
        </row>
        <row r="657">
          <cell r="A657" t="str">
            <v>T_B_u-BEVELC-S2</v>
          </cell>
          <cell r="B657" t="str">
            <v>VAR_fout</v>
          </cell>
          <cell r="C657" t="str">
            <v>TPBSu</v>
          </cell>
          <cell r="D657">
            <v>3.7765751619235459E-4</v>
          </cell>
          <cell r="E657">
            <v>6.9571367789286525E-4</v>
          </cell>
          <cell r="F657">
            <v>7.8022211011565955E-4</v>
          </cell>
          <cell r="G657">
            <v>7.1128531715608588E-4</v>
          </cell>
          <cell r="H657">
            <v>3.9103235189738503E-2</v>
          </cell>
          <cell r="I657">
            <v>4.5422836591999236E-2</v>
          </cell>
        </row>
        <row r="658">
          <cell r="A658" t="str">
            <v>T_B_u-BEVELC-S2</v>
          </cell>
          <cell r="B658" t="str">
            <v>VAR_fin</v>
          </cell>
          <cell r="C658" t="str">
            <v>T-ELC-Bus_u_BatSTGout_S2</v>
          </cell>
          <cell r="D658">
            <v>1.372398243694141E-3</v>
          </cell>
          <cell r="E658">
            <v>2.5032541128241536E-3</v>
          </cell>
          <cell r="F658">
            <v>2.7814826670357461E-3</v>
          </cell>
          <cell r="G658">
            <v>2.2527298141816554E-3</v>
          </cell>
          <cell r="H658">
            <v>0.11103284671420649</v>
          </cell>
          <cell r="I658">
            <v>0.11974223748070352</v>
          </cell>
        </row>
        <row r="659">
          <cell r="A659" t="str">
            <v>T_B_u-BEVELC-S2</v>
          </cell>
          <cell r="B659" t="str">
            <v>VAR_ncap</v>
          </cell>
          <cell r="C659" t="str">
            <v>-</v>
          </cell>
          <cell r="E659">
            <v>2.2619579386300398E-6</v>
          </cell>
          <cell r="F659">
            <v>1.9353613232541702E-6</v>
          </cell>
          <cell r="G659">
            <v>1.0293586570068601E-5</v>
          </cell>
          <cell r="H659">
            <v>4.7727006371029601E-4</v>
          </cell>
          <cell r="I659">
            <v>5.7184659238684497E-4</v>
          </cell>
        </row>
        <row r="660">
          <cell r="A660" t="str">
            <v>T_B_u-BEVELC-S2</v>
          </cell>
          <cell r="B660" t="str">
            <v>VAR_cap</v>
          </cell>
          <cell r="C660" t="str">
            <v>-</v>
          </cell>
          <cell r="D660">
            <v>7.9226441631504902E-6</v>
          </cell>
          <cell r="E660">
            <v>1.313256272062724E-5</v>
          </cell>
          <cell r="F660">
            <v>1.506792404388141E-5</v>
          </cell>
          <cell r="G660">
            <v>1.351646150330211E-5</v>
          </cell>
          <cell r="H660">
            <v>7.3766866762580124E-4</v>
          </cell>
          <cell r="I660">
            <v>8.5681114488352582E-4</v>
          </cell>
        </row>
        <row r="661">
          <cell r="A661" t="str">
            <v>TFHGV-ICEDSL</v>
          </cell>
          <cell r="B661" t="str">
            <v>VAR_fout</v>
          </cell>
          <cell r="C661" t="str">
            <v>CO2_T</v>
          </cell>
          <cell r="D661">
            <v>380.91752256945182</v>
          </cell>
          <cell r="E661">
            <v>0.1726018616871986</v>
          </cell>
          <cell r="F661">
            <v>0.24707329490887436</v>
          </cell>
          <cell r="G661">
            <v>0.18539024764852147</v>
          </cell>
          <cell r="H661">
            <v>5.2491899376584397E-2</v>
          </cell>
          <cell r="I661">
            <v>1.8326378163545522E-2</v>
          </cell>
        </row>
        <row r="662">
          <cell r="A662" t="str">
            <v>TFHGV-ICEDSL</v>
          </cell>
          <cell r="B662" t="str">
            <v>VAR_fout</v>
          </cell>
          <cell r="C662" t="str">
            <v>TFHGV</v>
          </cell>
          <cell r="D662">
            <v>0.61686560489840325</v>
          </cell>
          <cell r="E662">
            <v>2.7951497504778369E-4</v>
          </cell>
          <cell r="F662">
            <v>4.0011553285899341E-4</v>
          </cell>
          <cell r="G662">
            <v>3.0022474809390928E-4</v>
          </cell>
          <cell r="H662">
            <v>8.5006452427766413E-5</v>
          </cell>
          <cell r="I662">
            <v>2.9678110566287123E-5</v>
          </cell>
        </row>
        <row r="663">
          <cell r="A663" t="str">
            <v>TFHGV-ICEDSL</v>
          </cell>
          <cell r="B663" t="str">
            <v>VAR_fin</v>
          </cell>
          <cell r="C663" t="str">
            <v>TDSL</v>
          </cell>
          <cell r="D663">
            <v>5.1966919859406984</v>
          </cell>
          <cell r="E663">
            <v>2.3547320830450023E-3</v>
          </cell>
          <cell r="F663">
            <v>3.3707134366831363E-3</v>
          </cell>
          <cell r="G663">
            <v>2.5291984672376716E-3</v>
          </cell>
          <cell r="H663">
            <v>7.1612413883471169E-4</v>
          </cell>
          <cell r="I663">
            <v>2.5001880168547773E-4</v>
          </cell>
        </row>
        <row r="664">
          <cell r="A664" t="str">
            <v>TFHGV-ICEDSL</v>
          </cell>
          <cell r="B664" t="str">
            <v>VAR_ncap</v>
          </cell>
          <cell r="C664" t="str">
            <v>-</v>
          </cell>
          <cell r="E664">
            <v>3.74667394123839E-7</v>
          </cell>
          <cell r="F664">
            <v>3.44616594912295E-6</v>
          </cell>
          <cell r="G664">
            <v>2.5840802669971299E-6</v>
          </cell>
          <cell r="H664">
            <v>1.38785507402669E-6</v>
          </cell>
          <cell r="I664">
            <v>4.1642428654352897E-7</v>
          </cell>
        </row>
        <row r="665">
          <cell r="A665" t="str">
            <v>TFHGV-ICEDSL</v>
          </cell>
          <cell r="B665" t="str">
            <v>VAR_cap</v>
          </cell>
          <cell r="C665" t="str">
            <v>-</v>
          </cell>
          <cell r="D665">
            <v>1.160636106507483E-2</v>
          </cell>
          <cell r="E665">
            <v>5.3088181063230128E-6</v>
          </cell>
          <cell r="F665">
            <v>8.3036060318474048E-6</v>
          </cell>
          <cell r="G665">
            <v>5.9943575289132106E-6</v>
          </cell>
          <cell r="H665">
            <v>1.9642603868774999E-6</v>
          </cell>
          <cell r="I665">
            <v>6.5997708089905496E-7</v>
          </cell>
        </row>
        <row r="666">
          <cell r="A666" t="str">
            <v>D-T-ELC-Bus_u_S1</v>
          </cell>
          <cell r="B666" t="str">
            <v>VAR_fout</v>
          </cell>
          <cell r="C666" t="str">
            <v>T-ELC-Bus_u_BatSTGin_S1</v>
          </cell>
          <cell r="D666">
            <v>8.4898721934028989E-6</v>
          </cell>
          <cell r="E666">
            <v>1.4900609605741145E-3</v>
          </cell>
          <cell r="F666">
            <v>6.5315940649786318E-3</v>
          </cell>
          <cell r="G666">
            <v>5.3678750957140461E-2</v>
          </cell>
          <cell r="H666">
            <v>0.1238250050630218</v>
          </cell>
          <cell r="I666">
            <v>0.19231992008779536</v>
          </cell>
        </row>
        <row r="667">
          <cell r="A667" t="str">
            <v>D-T-ELC-Bus_u_S1</v>
          </cell>
          <cell r="B667" t="str">
            <v>VAR_fin</v>
          </cell>
          <cell r="C667" t="str">
            <v>TELC</v>
          </cell>
          <cell r="D667">
            <v>8.4898721934028989E-6</v>
          </cell>
          <cell r="E667">
            <v>1.4900609605741145E-3</v>
          </cell>
          <cell r="F667">
            <v>6.5315940649786318E-3</v>
          </cell>
          <cell r="G667">
            <v>5.3678750957140461E-2</v>
          </cell>
          <cell r="H667">
            <v>0.1238250050630218</v>
          </cell>
          <cell r="I667">
            <v>0.19231992008779536</v>
          </cell>
        </row>
        <row r="668">
          <cell r="A668" t="str">
            <v>D-T-ELC-Bus_u_S1</v>
          </cell>
          <cell r="B668" t="str">
            <v>VAR_ncap</v>
          </cell>
          <cell r="C668" t="str">
            <v>-</v>
          </cell>
          <cell r="D668">
            <v>1.2172436358382899E-4</v>
          </cell>
          <cell r="E668">
            <v>1.2176300495962E-4</v>
          </cell>
          <cell r="F668">
            <v>4.83164886555273E-4</v>
          </cell>
          <cell r="G668">
            <v>4.9976281692748602E-3</v>
          </cell>
          <cell r="H668">
            <v>6.9839105397794003E-3</v>
          </cell>
          <cell r="I668">
            <v>1.5909719787507801E-2</v>
          </cell>
        </row>
        <row r="669">
          <cell r="A669" t="str">
            <v>D-T-ELC-Bus_u_S1</v>
          </cell>
          <cell r="B669" t="str">
            <v>VAR_cap</v>
          </cell>
          <cell r="C669" t="str">
            <v>-</v>
          </cell>
          <cell r="D669">
            <v>1.2172436358382899E-4</v>
          </cell>
          <cell r="E669">
            <v>2.4348736854344801E-4</v>
          </cell>
          <cell r="F669">
            <v>7.2665225509872095E-4</v>
          </cell>
          <cell r="G669">
            <v>5.6754883412228002E-3</v>
          </cell>
          <cell r="H669">
            <v>1.30900774054554E-2</v>
          </cell>
          <cell r="I669">
            <v>2.03284100638122E-2</v>
          </cell>
        </row>
        <row r="670">
          <cell r="A670" t="str">
            <v>T-Plg-DSL-mix_S1</v>
          </cell>
          <cell r="B670" t="str">
            <v>VAR_fout</v>
          </cell>
          <cell r="C670" t="str">
            <v>CO2_T</v>
          </cell>
          <cell r="D670">
            <v>1.3142117444581299E-3</v>
          </cell>
          <cell r="E670">
            <v>0.28836366676243896</v>
          </cell>
          <cell r="F670">
            <v>0.22244060828239981</v>
          </cell>
          <cell r="G670">
            <v>0.19480135995456951</v>
          </cell>
          <cell r="H670">
            <v>7.6732992870844494E-2</v>
          </cell>
          <cell r="I670">
            <v>3.3972298633973691E-2</v>
          </cell>
        </row>
        <row r="671">
          <cell r="A671" t="str">
            <v>T-Plg-DSL-mix_S1</v>
          </cell>
          <cell r="B671" t="str">
            <v>VAR_fout</v>
          </cell>
          <cell r="C671" t="str">
            <v>T-PEVmix-ELC_DSL_S1</v>
          </cell>
          <cell r="D671">
            <v>1.3059745159401881E-5</v>
          </cell>
          <cell r="E671">
            <v>2.8655625830683066E-3</v>
          </cell>
          <cell r="F671">
            <v>2.2104639298199742E-3</v>
          </cell>
          <cell r="G671">
            <v>1.9358038219028022E-3</v>
          </cell>
          <cell r="H671">
            <v>8.0976910372215262E-4</v>
          </cell>
          <cell r="I671">
            <v>3.9703374197215888E-4</v>
          </cell>
        </row>
        <row r="672">
          <cell r="A672" t="str">
            <v>T-Plg-DSL-mix_S1</v>
          </cell>
          <cell r="B672" t="str">
            <v>VAR_fin</v>
          </cell>
          <cell r="C672" t="str">
            <v>TDSL</v>
          </cell>
          <cell r="D672">
            <v>1.792921888755971E-5</v>
          </cell>
          <cell r="E672">
            <v>3.9340200104016169E-3</v>
          </cell>
          <cell r="F672">
            <v>3.0346604131296006E-3</v>
          </cell>
          <cell r="G672">
            <v>2.657590176733551E-3</v>
          </cell>
          <cell r="H672">
            <v>1.0468348277059276E-3</v>
          </cell>
          <cell r="I672">
            <v>4.634692855930917E-4</v>
          </cell>
        </row>
        <row r="673">
          <cell r="A673" t="str">
            <v>T_B_u-BEVELC-S3</v>
          </cell>
          <cell r="B673" t="str">
            <v>VAR_fout</v>
          </cell>
          <cell r="C673" t="str">
            <v>TPBSu</v>
          </cell>
          <cell r="D673">
            <v>8.663936792503139E-4</v>
          </cell>
          <cell r="E673">
            <v>1.8600330390516377E-3</v>
          </cell>
          <cell r="F673">
            <v>3.9762586822690408E-4</v>
          </cell>
          <cell r="G673">
            <v>1.878198367964759E-4</v>
          </cell>
          <cell r="H673">
            <v>6.5426391712818791E-2</v>
          </cell>
          <cell r="I673">
            <v>0.19083357135924431</v>
          </cell>
        </row>
        <row r="674">
          <cell r="A674" t="str">
            <v>T_B_u-BEVELC-S3</v>
          </cell>
          <cell r="B674" t="str">
            <v>VAR_fin</v>
          </cell>
          <cell r="C674" t="str">
            <v>T-ELC-Bus_u_BatSTGout_S3</v>
          </cell>
          <cell r="D674">
            <v>4.7351574105309428E-3</v>
          </cell>
          <cell r="E674">
            <v>1.0092411163664074E-2</v>
          </cell>
          <cell r="F674">
            <v>2.1385520785438192E-3</v>
          </cell>
          <cell r="G674">
            <v>9.3371879258148291E-4</v>
          </cell>
          <cell r="H674">
            <v>0.27374932172727612</v>
          </cell>
          <cell r="I674">
            <v>0.73616997779388182</v>
          </cell>
        </row>
        <row r="675">
          <cell r="A675" t="str">
            <v>T_B_u-BEVELC-S3</v>
          </cell>
          <cell r="B675" t="str">
            <v>VAR_ncap</v>
          </cell>
          <cell r="C675" t="str">
            <v>-</v>
          </cell>
          <cell r="E675">
            <v>6.9879661761061503E-7</v>
          </cell>
          <cell r="F675">
            <v>6.1526895427841602E-7</v>
          </cell>
          <cell r="G675">
            <v>1.6370901873304401E-6</v>
          </cell>
          <cell r="H675">
            <v>1.2259413490777499E-3</v>
          </cell>
          <cell r="I675">
            <v>3.1787847022364001E-3</v>
          </cell>
        </row>
        <row r="676">
          <cell r="A676" t="str">
            <v>T_B_u-BEVELC-S3</v>
          </cell>
          <cell r="B676" t="str">
            <v>VAR_cap</v>
          </cell>
          <cell r="C676" t="str">
            <v>-</v>
          </cell>
          <cell r="D676">
            <v>2.1463261951884101E-5</v>
          </cell>
          <cell r="E676">
            <v>3.5050128137910017E-5</v>
          </cell>
          <cell r="F676">
            <v>7.7337154119068278E-6</v>
          </cell>
          <cell r="G676">
            <v>3.5230422287834888E-6</v>
          </cell>
          <cell r="H676">
            <v>1.2338561067092499E-3</v>
          </cell>
          <cell r="I676">
            <v>3.5986956615579602E-3</v>
          </cell>
        </row>
        <row r="677">
          <cell r="A677" t="str">
            <v>D-T-ELC-Bus_u_S2</v>
          </cell>
          <cell r="B677" t="str">
            <v>VAR_fout</v>
          </cell>
          <cell r="C677" t="str">
            <v>T-ELC-Bus_u_BatSTGin_S2</v>
          </cell>
          <cell r="D677">
            <v>1.3633109070338917E-3</v>
          </cell>
          <cell r="E677">
            <v>2.4900929755389332E-3</v>
          </cell>
          <cell r="F677">
            <v>2.7671843383588412E-3</v>
          </cell>
          <cell r="G677">
            <v>2.3672409619209973E-3</v>
          </cell>
          <cell r="H677">
            <v>0.11119118525515785</v>
          </cell>
          <cell r="I677">
            <v>0.11985971298183254</v>
          </cell>
        </row>
        <row r="678">
          <cell r="A678" t="str">
            <v>D-T-ELC-Bus_u_S2</v>
          </cell>
          <cell r="B678" t="str">
            <v>VAR_fin</v>
          </cell>
          <cell r="C678" t="str">
            <v>TELC</v>
          </cell>
          <cell r="D678">
            <v>1.3633109070338917E-3</v>
          </cell>
          <cell r="E678">
            <v>2.4900929755389332E-3</v>
          </cell>
          <cell r="F678">
            <v>2.7671843383588412E-3</v>
          </cell>
          <cell r="G678">
            <v>2.3672409619209973E-3</v>
          </cell>
          <cell r="H678">
            <v>0.11119118525515785</v>
          </cell>
          <cell r="I678">
            <v>0.11985971298183254</v>
          </cell>
        </row>
        <row r="679">
          <cell r="A679" t="str">
            <v>D-T-ELC-Bus_u_S2</v>
          </cell>
          <cell r="B679" t="str">
            <v>VAR_ncap</v>
          </cell>
          <cell r="C679" t="str">
            <v>-</v>
          </cell>
          <cell r="D679">
            <v>1.6170774728442E-4</v>
          </cell>
          <cell r="E679">
            <v>1.16774065353123E-4</v>
          </cell>
          <cell r="F679">
            <v>7.4136097541330302E-5</v>
          </cell>
          <cell r="G679">
            <v>1.06636769713505E-4</v>
          </cell>
          <cell r="H679">
            <v>7.5419528920743001E-3</v>
          </cell>
          <cell r="I679">
            <v>8.1513378408138108E-3</v>
          </cell>
        </row>
        <row r="680">
          <cell r="A680" t="str">
            <v>D-T-ELC-Bus_u_S2</v>
          </cell>
          <cell r="B680" t="str">
            <v>VAR_cap</v>
          </cell>
          <cell r="C680" t="str">
            <v>-</v>
          </cell>
          <cell r="D680">
            <v>1.6170774728442E-4</v>
          </cell>
          <cell r="E680">
            <v>2.78481812637543E-4</v>
          </cell>
          <cell r="F680">
            <v>3.5261791017887297E-4</v>
          </cell>
          <cell r="G680">
            <v>4.0039593687673098E-4</v>
          </cell>
          <cell r="H680">
            <v>1.1754233231458499E-2</v>
          </cell>
          <cell r="I680">
            <v>1.26695598670881E-2</v>
          </cell>
        </row>
        <row r="681">
          <cell r="A681" t="str">
            <v>T-Plg-DSL-mix_S2</v>
          </cell>
          <cell r="B681" t="str">
            <v>VAR_fout</v>
          </cell>
          <cell r="C681" t="str">
            <v>CO2_T</v>
          </cell>
          <cell r="D681">
            <v>3.53130561742749E-4</v>
          </cell>
          <cell r="E681">
            <v>5.9599073148239499E-2</v>
          </cell>
          <cell r="F681">
            <v>0.2450832352055401</v>
          </cell>
          <cell r="G681">
            <v>0.35130847669744492</v>
          </cell>
          <cell r="H681">
            <v>6.6395243269521487</v>
          </cell>
          <cell r="I681">
            <v>2.149373418770085</v>
          </cell>
        </row>
        <row r="682">
          <cell r="A682" t="str">
            <v>T-Plg-DSL-mix_S2</v>
          </cell>
          <cell r="B682" t="str">
            <v>VAR_fout</v>
          </cell>
          <cell r="C682" t="str">
            <v>T-PEVmix-ELC_DSL_S2</v>
          </cell>
          <cell r="D682">
            <v>2.8690006145128872E-6</v>
          </cell>
          <cell r="E682">
            <v>4.8421121254087668E-4</v>
          </cell>
          <cell r="F682">
            <v>1.9911727519175519E-3</v>
          </cell>
          <cell r="G682">
            <v>2.8541971291139584E-3</v>
          </cell>
          <cell r="H682">
            <v>5.8349347265924716E-2</v>
          </cell>
          <cell r="I682">
            <v>2.181111477840297E-2</v>
          </cell>
        </row>
        <row r="683">
          <cell r="A683" t="str">
            <v>T-Plg-DSL-mix_S2</v>
          </cell>
          <cell r="B683" t="str">
            <v>VAR_fin</v>
          </cell>
          <cell r="C683" t="str">
            <v>TDSL</v>
          </cell>
          <cell r="D683">
            <v>4.8176065722066743E-6</v>
          </cell>
          <cell r="E683">
            <v>8.1308421757489142E-4</v>
          </cell>
          <cell r="F683">
            <v>3.3435639182201899E-3</v>
          </cell>
          <cell r="G683">
            <v>4.7927486589010139E-3</v>
          </cell>
          <cell r="H683">
            <v>9.0580140886113991E-2</v>
          </cell>
          <cell r="I683">
            <v>2.9322966149660026E-2</v>
          </cell>
        </row>
        <row r="684">
          <cell r="A684" t="str">
            <v>T_B_u-BEVELC-S4</v>
          </cell>
          <cell r="B684" t="str">
            <v>VAR_fout</v>
          </cell>
          <cell r="C684" t="str">
            <v>TPBSu</v>
          </cell>
          <cell r="D684">
            <v>2.6074991567630807E-5</v>
          </cell>
          <cell r="E684">
            <v>1.3879490997390554E-5</v>
          </cell>
          <cell r="F684">
            <v>3.6602090681106144E-5</v>
          </cell>
          <cell r="G684">
            <v>1.2217801572168721E-5</v>
          </cell>
          <cell r="H684">
            <v>1.9534990724746334E-5</v>
          </cell>
          <cell r="I684">
            <v>9.5314119321136494E-6</v>
          </cell>
        </row>
        <row r="685">
          <cell r="A685" t="str">
            <v>T_B_u-BEVELC-S4</v>
          </cell>
          <cell r="B685" t="str">
            <v>VAR_fin</v>
          </cell>
          <cell r="C685" t="str">
            <v>T-ELC-Bus_u_BatSTGout_S4</v>
          </cell>
          <cell r="D685">
            <v>2.137520294129875E-4</v>
          </cell>
          <cell r="E685">
            <v>1.11739679479729E-4</v>
          </cell>
          <cell r="F685">
            <v>2.8816746835805263E-4</v>
          </cell>
          <cell r="G685">
            <v>8.6653673370200743E-5</v>
          </cell>
          <cell r="H685">
            <v>1.2429963734784811E-4</v>
          </cell>
          <cell r="I685">
            <v>5.5898126268433432E-5</v>
          </cell>
        </row>
        <row r="686">
          <cell r="A686" t="str">
            <v>T_B_u-BEVELC-S4</v>
          </cell>
          <cell r="B686" t="str">
            <v>VAR_ncap</v>
          </cell>
          <cell r="C686" t="str">
            <v>-</v>
          </cell>
          <cell r="E686">
            <v>1.6365518500344999E-7</v>
          </cell>
          <cell r="F686">
            <v>2.16776645195272E-7</v>
          </cell>
          <cell r="G686">
            <v>1.96738873740882E-7</v>
          </cell>
          <cell r="H686">
            <v>3.3032636243616602E-7</v>
          </cell>
          <cell r="I686">
            <v>1.4516495927945999E-7</v>
          </cell>
        </row>
        <row r="687">
          <cell r="A687" t="str">
            <v>T_B_u-BEVELC-S4</v>
          </cell>
          <cell r="B687" t="str">
            <v>VAR_cap</v>
          </cell>
          <cell r="C687" t="str">
            <v>-</v>
          </cell>
          <cell r="D687">
            <v>4.2334739803094299E-7</v>
          </cell>
          <cell r="E687">
            <v>4.2973900311413993E-7</v>
          </cell>
          <cell r="F687">
            <v>6.0822069211176012E-7</v>
          </cell>
          <cell r="G687">
            <v>2.8416119300698486E-7</v>
          </cell>
          <cell r="H687">
            <v>4.4129473919353897E-7</v>
          </cell>
          <cell r="I687">
            <v>2.0105011656772578E-7</v>
          </cell>
        </row>
        <row r="688">
          <cell r="A688" t="str">
            <v>D-TBDS1</v>
          </cell>
          <cell r="B688" t="str">
            <v>VAR_fout</v>
          </cell>
          <cell r="C688" t="str">
            <v>TDSL</v>
          </cell>
          <cell r="D688">
            <v>2.9709356765161905</v>
          </cell>
          <cell r="E688">
            <v>2.9709313257849996</v>
          </cell>
          <cell r="F688">
            <v>2.9709301603022231</v>
          </cell>
          <cell r="G688">
            <v>2.9465332138606231</v>
          </cell>
          <cell r="H688">
            <v>2.9648280371821385</v>
          </cell>
          <cell r="I688">
            <v>14.392830044581427</v>
          </cell>
        </row>
        <row r="689">
          <cell r="A689" t="str">
            <v>D-TBDS1</v>
          </cell>
          <cell r="B689" t="str">
            <v>VAR_fout</v>
          </cell>
          <cell r="C689" t="str">
            <v>TKER</v>
          </cell>
          <cell r="G689">
            <v>2.43993302446701E-2</v>
          </cell>
          <cell r="H689">
            <v>7.29726395877361E-3</v>
          </cell>
          <cell r="I689">
            <v>1.6907759507476401</v>
          </cell>
        </row>
        <row r="690">
          <cell r="A690" t="str">
            <v>D-TBDS1</v>
          </cell>
          <cell r="B690" t="str">
            <v>VAR_fin</v>
          </cell>
          <cell r="C690" t="str">
            <v>BDS</v>
          </cell>
          <cell r="D690">
            <v>3.0152480780576734</v>
          </cell>
          <cell r="E690">
            <v>3.0152436624340173</v>
          </cell>
          <cell r="F690">
            <v>3.0152424795677133</v>
          </cell>
          <cell r="G690">
            <v>3.0152439485383948</v>
          </cell>
          <cell r="H690">
            <v>3.0164554462924213</v>
          </cell>
          <cell r="I690">
            <v>16.323496878592998</v>
          </cell>
        </row>
        <row r="691">
          <cell r="A691" t="str">
            <v>D-T-ELC-Bus_u_S3</v>
          </cell>
          <cell r="B691" t="str">
            <v>VAR_fout</v>
          </cell>
          <cell r="C691" t="str">
            <v>T-ELC-Bus_u_BatSTGin_S3</v>
          </cell>
          <cell r="D691">
            <v>4.7212613698142314E-3</v>
          </cell>
          <cell r="E691">
            <v>1.0072458732067475E-2</v>
          </cell>
          <cell r="F691">
            <v>2.1164422286516025E-3</v>
          </cell>
          <cell r="G691">
            <v>1.0202096239571329E-3</v>
          </cell>
          <cell r="H691">
            <v>0.27384338744205949</v>
          </cell>
          <cell r="I691">
            <v>0.73629656192934978</v>
          </cell>
        </row>
        <row r="692">
          <cell r="A692" t="str">
            <v>D-T-ELC-Bus_u_S3</v>
          </cell>
          <cell r="B692" t="str">
            <v>VAR_fin</v>
          </cell>
          <cell r="C692" t="str">
            <v>TELC</v>
          </cell>
          <cell r="D692">
            <v>4.7212613698142314E-3</v>
          </cell>
          <cell r="E692">
            <v>1.0072458732067475E-2</v>
          </cell>
          <cell r="F692">
            <v>2.1164422286516025E-3</v>
          </cell>
          <cell r="G692">
            <v>1.0202096239571329E-3</v>
          </cell>
          <cell r="H692">
            <v>0.27384338744205949</v>
          </cell>
          <cell r="I692">
            <v>0.73629656192934978</v>
          </cell>
        </row>
        <row r="693">
          <cell r="A693" t="str">
            <v>D-T-ELC-Bus_u_S3</v>
          </cell>
          <cell r="B693" t="str">
            <v>VAR_ncap</v>
          </cell>
          <cell r="C693" t="str">
            <v>-</v>
          </cell>
          <cell r="D693">
            <v>5.5455001395047403E-4</v>
          </cell>
          <cell r="E693">
            <v>5.1650661282817397E-4</v>
          </cell>
          <cell r="F693">
            <v>4.1520501258079798E-5</v>
          </cell>
          <cell r="G693">
            <v>5.3909774959847401E-5</v>
          </cell>
          <cell r="H693">
            <v>2.87499830460341E-2</v>
          </cell>
          <cell r="I693">
            <v>6.7978581378526706E-2</v>
          </cell>
        </row>
        <row r="694">
          <cell r="A694" t="str">
            <v>D-T-ELC-Bus_u_S3</v>
          </cell>
          <cell r="B694" t="str">
            <v>VAR_cap</v>
          </cell>
          <cell r="C694" t="str">
            <v>-</v>
          </cell>
          <cell r="D694">
            <v>5.5455001395047403E-4</v>
          </cell>
          <cell r="E694">
            <v>1.0710566267786499E-3</v>
          </cell>
          <cell r="F694">
            <v>1.1125771280367301E-3</v>
          </cell>
          <cell r="G694">
            <v>6.5089972064241903E-4</v>
          </cell>
          <cell r="H694">
            <v>2.89454281577185E-2</v>
          </cell>
          <cell r="I694">
            <v>7.7826061415333006E-2</v>
          </cell>
        </row>
        <row r="695">
          <cell r="A695" t="str">
            <v>T-Plg-DSL-mix_S3</v>
          </cell>
          <cell r="B695" t="str">
            <v>VAR_fout</v>
          </cell>
          <cell r="C695" t="str">
            <v>CO2_T</v>
          </cell>
          <cell r="D695">
            <v>7.1304207141692196E-3</v>
          </cell>
          <cell r="E695">
            <v>0.28165390114524202</v>
          </cell>
          <cell r="F695">
            <v>72.436231948944311</v>
          </cell>
          <cell r="G695">
            <v>332.77106876049015</v>
          </cell>
          <cell r="H695">
            <v>464.23257557414036</v>
          </cell>
          <cell r="I695">
            <v>233.85588405012172</v>
          </cell>
        </row>
        <row r="696">
          <cell r="A696" t="str">
            <v>T-Plg-DSL-mix_S3</v>
          </cell>
          <cell r="B696" t="str">
            <v>VAR_fout</v>
          </cell>
          <cell r="C696" t="str">
            <v>T-PEVmix-ELC_DSL_S3</v>
          </cell>
          <cell r="D696">
            <v>5.3851011510225359E-5</v>
          </cell>
          <cell r="E696">
            <v>2.1271321960473514E-3</v>
          </cell>
          <cell r="F696">
            <v>0.54705949575858037</v>
          </cell>
          <cell r="G696">
            <v>2.5131839161301261</v>
          </cell>
          <cell r="H696">
            <v>3.8208284681613027</v>
          </cell>
          <cell r="I696">
            <v>2.2120298791854447</v>
          </cell>
        </row>
        <row r="697">
          <cell r="A697" t="str">
            <v>T-Plg-DSL-mix_S3</v>
          </cell>
          <cell r="B697" t="str">
            <v>VAR_fin</v>
          </cell>
          <cell r="C697" t="str">
            <v>TDSL</v>
          </cell>
          <cell r="D697">
            <v>9.7277226659880356E-5</v>
          </cell>
          <cell r="E697">
            <v>3.8424815981615563E-3</v>
          </cell>
          <cell r="F697">
            <v>0.98821598838941704</v>
          </cell>
          <cell r="G697">
            <v>4.5398508698566289</v>
          </cell>
          <cell r="H697">
            <v>6.3333229955544432</v>
          </cell>
          <cell r="I697">
            <v>3.1903940525255261</v>
          </cell>
        </row>
        <row r="698">
          <cell r="A698" t="str">
            <v>D-T-ELC-Bus_u_S4</v>
          </cell>
          <cell r="B698" t="str">
            <v>VAR_fout</v>
          </cell>
          <cell r="C698" t="str">
            <v>T-ELC-Bus_u_BatSTGin_S4</v>
          </cell>
          <cell r="D698">
            <v>1.891192956831578E-4</v>
          </cell>
          <cell r="E698">
            <v>1.1180965417815324E-4</v>
          </cell>
          <cell r="F698">
            <v>2.6840589970654146E-4</v>
          </cell>
          <cell r="G698">
            <v>2.2417345032463829E-4</v>
          </cell>
          <cell r="H698">
            <v>2.8768494910685172E-4</v>
          </cell>
          <cell r="I698">
            <v>1.7636166082913809E-4</v>
          </cell>
        </row>
        <row r="699">
          <cell r="A699" t="str">
            <v>D-T-ELC-Bus_u_S4</v>
          </cell>
          <cell r="B699" t="str">
            <v>VAR_fin</v>
          </cell>
          <cell r="C699" t="str">
            <v>TELC</v>
          </cell>
          <cell r="D699">
            <v>1.891192956831578E-4</v>
          </cell>
          <cell r="E699">
            <v>1.1180965417815324E-4</v>
          </cell>
          <cell r="F699">
            <v>2.6840589970654146E-4</v>
          </cell>
          <cell r="G699">
            <v>2.2417345032463829E-4</v>
          </cell>
          <cell r="H699">
            <v>2.8768494910685172E-4</v>
          </cell>
          <cell r="I699">
            <v>1.7636166082913809E-4</v>
          </cell>
        </row>
        <row r="700">
          <cell r="A700" t="str">
            <v>D-T-ELC-Bus_u_S4</v>
          </cell>
          <cell r="B700" t="str">
            <v>VAR_ncap</v>
          </cell>
          <cell r="C700" t="str">
            <v>-</v>
          </cell>
          <cell r="D700">
            <v>6.4866244924576699E-5</v>
          </cell>
          <cell r="E700">
            <v>4.91542265297018E-5</v>
          </cell>
          <cell r="F700">
            <v>3.5574396995973403E-5</v>
          </cell>
          <cell r="G700">
            <v>4.4150859374478198E-5</v>
          </cell>
          <cell r="H700">
            <v>5.7775196768914999E-5</v>
          </cell>
          <cell r="I700">
            <v>2.1557655983142E-5</v>
          </cell>
        </row>
        <row r="701">
          <cell r="A701" t="str">
            <v>D-T-ELC-Bus_u_S4</v>
          </cell>
          <cell r="B701" t="str">
            <v>VAR_cap</v>
          </cell>
          <cell r="C701" t="str">
            <v>-</v>
          </cell>
          <cell r="D701">
            <v>6.4866244924576699E-5</v>
          </cell>
          <cell r="E701">
            <v>1.14020471454278E-4</v>
          </cell>
          <cell r="F701">
            <v>1.49594868450252E-4</v>
          </cell>
          <cell r="G701">
            <v>9.5068774656250705E-5</v>
          </cell>
          <cell r="H701">
            <v>9.1381455004637698E-5</v>
          </cell>
          <cell r="I701">
            <v>3.1696546477437903E-5</v>
          </cell>
        </row>
        <row r="702">
          <cell r="A702" t="str">
            <v>T_C-FC-H2O-S1</v>
          </cell>
          <cell r="B702" t="str">
            <v>VAR_fout</v>
          </cell>
          <cell r="C702" t="str">
            <v>TPCAR</v>
          </cell>
          <cell r="E702">
            <v>4.9810881229695172E-5</v>
          </cell>
          <cell r="F702">
            <v>1.169250780517714E-4</v>
          </cell>
          <cell r="G702">
            <v>1.7125556481701679E-4</v>
          </cell>
          <cell r="H702">
            <v>5.9004053654237217E-4</v>
          </cell>
          <cell r="I702">
            <v>3.394226715741706E-4</v>
          </cell>
        </row>
        <row r="703">
          <cell r="A703" t="str">
            <v>T_C-FC-H2O-S1</v>
          </cell>
          <cell r="B703" t="str">
            <v>VAR_fin</v>
          </cell>
          <cell r="C703" t="str">
            <v>TH2O</v>
          </cell>
          <cell r="E703">
            <v>4.5424274254103312E-5</v>
          </cell>
          <cell r="F703">
            <v>1.0662804354161405E-4</v>
          </cell>
          <cell r="G703">
            <v>1.561739032063529E-4</v>
          </cell>
          <cell r="H703">
            <v>4.9572887098327169E-4</v>
          </cell>
          <cell r="I703">
            <v>2.680025109680213E-4</v>
          </cell>
        </row>
        <row r="704">
          <cell r="A704" t="str">
            <v>T_C-FC-H2O-S1</v>
          </cell>
          <cell r="B704" t="str">
            <v>VAR_ncap</v>
          </cell>
          <cell r="C704" t="str">
            <v>-</v>
          </cell>
          <cell r="E704">
            <v>5.5024423322220597E-6</v>
          </cell>
          <cell r="F704">
            <v>1.05447524920921E-5</v>
          </cell>
          <cell r="G704">
            <v>1.0708124829771801E-5</v>
          </cell>
          <cell r="H704">
            <v>3.8575646955545501E-5</v>
          </cell>
          <cell r="I704">
            <v>2.01622699371822E-5</v>
          </cell>
        </row>
        <row r="705">
          <cell r="A705" t="str">
            <v>T_C-FC-H2O-S1</v>
          </cell>
          <cell r="B705" t="str">
            <v>VAR_cap</v>
          </cell>
          <cell r="C705" t="str">
            <v>-</v>
          </cell>
          <cell r="E705">
            <v>5.4291874870357097E-6</v>
          </cell>
          <cell r="F705">
            <v>1.5522796559489499E-5</v>
          </cell>
          <cell r="G705">
            <v>2.3408992495600201E-5</v>
          </cell>
          <cell r="H705">
            <v>8.6202846455349022E-5</v>
          </cell>
          <cell r="I705">
            <v>4.9658888286368213E-5</v>
          </cell>
        </row>
        <row r="706">
          <cell r="A706" t="str">
            <v>T_B_c-ICEDSL-S1</v>
          </cell>
          <cell r="B706" t="str">
            <v>VAR_fout</v>
          </cell>
          <cell r="C706" t="str">
            <v>CO2_T</v>
          </cell>
          <cell r="D706">
            <v>8.3088435911214695</v>
          </cell>
          <cell r="E706">
            <v>0.94293012330327219</v>
          </cell>
          <cell r="F706">
            <v>5.9484682607437147</v>
          </cell>
          <cell r="G706">
            <v>23.401263945552348</v>
          </cell>
          <cell r="H706">
            <v>13.792730293095879</v>
          </cell>
          <cell r="I706">
            <v>2.3752081345162591E-2</v>
          </cell>
        </row>
        <row r="707">
          <cell r="A707" t="str">
            <v>T_B_c-ICEDSL-S1</v>
          </cell>
          <cell r="B707" t="str">
            <v>VAR_fout</v>
          </cell>
          <cell r="C707" t="str">
            <v>TPBSc</v>
          </cell>
          <cell r="D707">
            <v>1.4046725519549127E-2</v>
          </cell>
          <cell r="E707">
            <v>1.6137970795271235E-3</v>
          </cell>
          <cell r="F707">
            <v>1.0840298408038712E-2</v>
          </cell>
          <cell r="G707">
            <v>4.6019957469107815E-2</v>
          </cell>
          <cell r="H707">
            <v>2.9662379293112814E-2</v>
          </cell>
          <cell r="I707">
            <v>5.3235915455043464E-5</v>
          </cell>
        </row>
        <row r="708">
          <cell r="A708" t="str">
            <v>T_B_c-ICEDSL-S1</v>
          </cell>
          <cell r="B708" t="str">
            <v>VAR_fin</v>
          </cell>
          <cell r="C708" t="str">
            <v>TDSL</v>
          </cell>
          <cell r="D708">
            <v>0.11335393712307602</v>
          </cell>
          <cell r="E708">
            <v>1.2863985311095134E-2</v>
          </cell>
          <cell r="F708">
            <v>8.1152363720923909E-2</v>
          </cell>
          <cell r="G708">
            <v>0.31925325983018171</v>
          </cell>
          <cell r="H708">
            <v>0.18816821682259055</v>
          </cell>
          <cell r="I708">
            <v>3.2403930893809801E-4</v>
          </cell>
        </row>
        <row r="709">
          <cell r="A709" t="str">
            <v>T_B_c-ICEDSL-S1</v>
          </cell>
          <cell r="B709" t="str">
            <v>VAR_ncap</v>
          </cell>
          <cell r="C709" t="str">
            <v>-</v>
          </cell>
          <cell r="E709">
            <v>3.0838568481816602E-6</v>
          </cell>
          <cell r="F709">
            <v>1.9546072884303999E-4</v>
          </cell>
          <cell r="G709">
            <v>8.0173410003604804E-4</v>
          </cell>
          <cell r="H709">
            <v>3.8140149893518301E-4</v>
          </cell>
          <cell r="I709">
            <v>4.0910779079574502E-7</v>
          </cell>
        </row>
        <row r="710">
          <cell r="A710" t="str">
            <v>T_B_c-ICEDSL-S1</v>
          </cell>
          <cell r="B710" t="str">
            <v>VAR_cap</v>
          </cell>
          <cell r="C710" t="str">
            <v>-</v>
          </cell>
          <cell r="D710">
            <v>3.05805288461538E-4</v>
          </cell>
          <cell r="E710">
            <v>4.2009378577779664E-5</v>
          </cell>
          <cell r="F710">
            <v>2.3747275737593298E-4</v>
          </cell>
          <cell r="G710">
            <v>1.0288710615495781E-3</v>
          </cell>
          <cell r="H710">
            <v>6.6029752477408856E-4</v>
          </cell>
          <cell r="I710">
            <v>1.3918498270429932E-6</v>
          </cell>
        </row>
        <row r="711">
          <cell r="A711" t="str">
            <v>T-Plg-DSL-mix_S4</v>
          </cell>
          <cell r="B711" t="str">
            <v>VAR_fout</v>
          </cell>
          <cell r="C711" t="str">
            <v>CO2_T</v>
          </cell>
          <cell r="D711">
            <v>0.42071923309833298</v>
          </cell>
          <cell r="E711">
            <v>58.433611540213199</v>
          </cell>
          <cell r="F711">
            <v>53.288985155751746</v>
          </cell>
          <cell r="G711">
            <v>37.977066696095235</v>
          </cell>
          <cell r="H711">
            <v>1.0602279036275173</v>
          </cell>
          <cell r="I711">
            <v>0.36036839038310253</v>
          </cell>
        </row>
        <row r="712">
          <cell r="A712" t="str">
            <v>T-Plg-DSL-mix_S4</v>
          </cell>
          <cell r="B712" t="str">
            <v>VAR_fout</v>
          </cell>
          <cell r="C712" t="str">
            <v>T-PEVmix-ELC_DSL_S4</v>
          </cell>
          <cell r="D712">
            <v>3.0248075496329867E-3</v>
          </cell>
          <cell r="E712">
            <v>0.42011492566551367</v>
          </cell>
          <cell r="F712">
            <v>0.383127064157117</v>
          </cell>
          <cell r="G712">
            <v>0.27304032955492469</v>
          </cell>
          <cell r="H712">
            <v>8.1588346028337484E-3</v>
          </cell>
          <cell r="I712">
            <v>3.1717289421349707E-3</v>
          </cell>
        </row>
        <row r="713">
          <cell r="A713" t="str">
            <v>T-Plg-DSL-mix_S4</v>
          </cell>
          <cell r="B713" t="str">
            <v>VAR_fin</v>
          </cell>
          <cell r="C713" t="str">
            <v>TDSL</v>
          </cell>
          <cell r="D713">
            <v>5.7396894010686688E-3</v>
          </cell>
          <cell r="E713">
            <v>0.79718433206293449</v>
          </cell>
          <cell r="F713">
            <v>0.72699843322990199</v>
          </cell>
          <cell r="G713">
            <v>0.51810459339829651</v>
          </cell>
          <cell r="H713">
            <v>1.4464227880320826E-2</v>
          </cell>
          <cell r="I713">
            <v>4.9163491184597789E-3</v>
          </cell>
        </row>
        <row r="714">
          <cell r="A714" t="str">
            <v>T_C-FC-H2O-S2</v>
          </cell>
          <cell r="B714" t="str">
            <v>VAR_fout</v>
          </cell>
          <cell r="C714" t="str">
            <v>TPCAR</v>
          </cell>
          <cell r="D714">
            <v>7.6193342637661388E-5</v>
          </cell>
          <cell r="E714">
            <v>1.2812266397544122E-4</v>
          </cell>
          <cell r="F714">
            <v>1.9097420020731284E-4</v>
          </cell>
          <cell r="G714">
            <v>2.3548037743261819E-4</v>
          </cell>
          <cell r="H714">
            <v>3.9106269927036689E-4</v>
          </cell>
          <cell r="I714">
            <v>2.6630702325853401E-4</v>
          </cell>
        </row>
        <row r="715">
          <cell r="A715" t="str">
            <v>T_C-FC-H2O-S2</v>
          </cell>
          <cell r="B715" t="str">
            <v>VAR_fin</v>
          </cell>
          <cell r="C715" t="str">
            <v>TH2O</v>
          </cell>
          <cell r="D715">
            <v>8.5466913117792083E-5</v>
          </cell>
          <cell r="E715">
            <v>1.4371660582582885E-4</v>
          </cell>
          <cell r="F715">
            <v>2.1421786749109596E-4</v>
          </cell>
          <cell r="G715">
            <v>2.6414093754472626E-4</v>
          </cell>
          <cell r="H715">
            <v>4.0234999616732629E-4</v>
          </cell>
          <cell r="I715">
            <v>2.5283623251400831E-4</v>
          </cell>
        </row>
        <row r="716">
          <cell r="A716" t="str">
            <v>T_C-FC-H2O-S2</v>
          </cell>
          <cell r="B716" t="str">
            <v>VAR_ncap</v>
          </cell>
          <cell r="C716" t="str">
            <v>-</v>
          </cell>
          <cell r="E716">
            <v>3.4588329369117199E-6</v>
          </cell>
          <cell r="F716">
            <v>6.6124399286116302E-6</v>
          </cell>
          <cell r="G716">
            <v>6.5437865015766304E-6</v>
          </cell>
          <cell r="H716">
            <v>1.8079372932894101E-5</v>
          </cell>
          <cell r="I716">
            <v>1.3273096236637E-5</v>
          </cell>
        </row>
        <row r="717">
          <cell r="A717" t="str">
            <v>T_C-FC-H2O-S2</v>
          </cell>
          <cell r="B717" t="str">
            <v>VAR_cap</v>
          </cell>
          <cell r="C717" t="str">
            <v>-</v>
          </cell>
          <cell r="D717">
            <v>6.33333333333333E-6</v>
          </cell>
          <cell r="E717">
            <v>9.7461183053558694E-6</v>
          </cell>
          <cell r="F717">
            <v>1.607518250811238E-5</v>
          </cell>
          <cell r="G717">
            <v>1.9881782159139792E-5</v>
          </cell>
          <cell r="H717">
            <v>3.6055913316245054E-5</v>
          </cell>
          <cell r="I717">
            <v>2.5054630349747057E-5</v>
          </cell>
        </row>
        <row r="718">
          <cell r="A718" t="str">
            <v>T_B_c-ICEDSL-S2</v>
          </cell>
          <cell r="B718" t="str">
            <v>VAR_fout</v>
          </cell>
          <cell r="C718" t="str">
            <v>CO2_T</v>
          </cell>
          <cell r="D718">
            <v>38.070430238589701</v>
          </cell>
          <cell r="E718">
            <v>29.100670168658869</v>
          </cell>
          <cell r="F718">
            <v>35.405007029450978</v>
          </cell>
          <cell r="G718">
            <v>42.845481859895443</v>
          </cell>
          <cell r="H718">
            <v>14.883812266638584</v>
          </cell>
          <cell r="I718">
            <v>2.8907946306069701E-2</v>
          </cell>
        </row>
        <row r="719">
          <cell r="A719" t="str">
            <v>T_B_c-ICEDSL-S2</v>
          </cell>
          <cell r="B719" t="str">
            <v>VAR_fout</v>
          </cell>
          <cell r="C719" t="str">
            <v>TPBSc</v>
          </cell>
          <cell r="D719">
            <v>4.5427864239663454E-2</v>
          </cell>
          <cell r="E719">
            <v>3.4864444556133287E-2</v>
          </cell>
          <cell r="F719">
            <v>4.3049489155599543E-2</v>
          </cell>
          <cell r="G719">
            <v>5.5290117706547806E-2</v>
          </cell>
          <cell r="H719">
            <v>2.176200839424372E-2</v>
          </cell>
          <cell r="I719">
            <v>4.4719586977093989E-5</v>
          </cell>
        </row>
        <row r="720">
          <cell r="A720" t="str">
            <v>T_B_c-ICEDSL-S2</v>
          </cell>
          <cell r="B720" t="str">
            <v>VAR_fin</v>
          </cell>
          <cell r="C720" t="str">
            <v>TDSL</v>
          </cell>
          <cell r="D720">
            <v>0.51937831157693903</v>
          </cell>
          <cell r="E720">
            <v>0.39700777856287622</v>
          </cell>
          <cell r="F720">
            <v>0.48301510272102427</v>
          </cell>
          <cell r="G720">
            <v>0.58452226275437258</v>
          </cell>
          <cell r="H720">
            <v>0.20305337335113985</v>
          </cell>
          <cell r="I720">
            <v>3.9437853077857623E-4</v>
          </cell>
        </row>
        <row r="721">
          <cell r="A721" t="str">
            <v>T_B_c-ICEDSL-S2</v>
          </cell>
          <cell r="B721" t="str">
            <v>VAR_ncap</v>
          </cell>
          <cell r="C721" t="str">
            <v>-</v>
          </cell>
          <cell r="E721">
            <v>1.3388722965492201E-6</v>
          </cell>
          <cell r="F721">
            <v>1.7767993517131599E-4</v>
          </cell>
          <cell r="G721">
            <v>4.8974389045529105E-4</v>
          </cell>
          <cell r="H721">
            <v>1.0211328633908599E-6</v>
          </cell>
          <cell r="I721">
            <v>2.1989724583255601E-7</v>
          </cell>
        </row>
        <row r="722">
          <cell r="A722" t="str">
            <v>T_B_c-ICEDSL-S2</v>
          </cell>
          <cell r="B722" t="str">
            <v>VAR_cap</v>
          </cell>
          <cell r="C722" t="str">
            <v>-</v>
          </cell>
          <cell r="D722">
            <v>9.8784375000000001E-4</v>
          </cell>
          <cell r="E722">
            <v>7.5874539206960824E-4</v>
          </cell>
          <cell r="F722">
            <v>9.3642921831665199E-4</v>
          </cell>
          <cell r="G722">
            <v>1.2017452813993699E-3</v>
          </cell>
          <cell r="H722">
            <v>4.7311371207137218E-4</v>
          </cell>
          <cell r="I722">
            <v>1.0631386112444033E-6</v>
          </cell>
        </row>
        <row r="723">
          <cell r="A723" t="str">
            <v>T_TW-FCLH2O-S1</v>
          </cell>
          <cell r="B723" t="str">
            <v>VAR_fout</v>
          </cell>
          <cell r="C723" t="str">
            <v>TPTWL</v>
          </cell>
          <cell r="G723">
            <v>1.2991809319834531E-4</v>
          </cell>
          <cell r="H723">
            <v>5.5256354279477533E-4</v>
          </cell>
          <cell r="I723">
            <v>4.5235513625647674E-4</v>
          </cell>
        </row>
        <row r="724">
          <cell r="A724" t="str">
            <v>T_TW-FCLH2O-S1</v>
          </cell>
          <cell r="B724" t="str">
            <v>VAR_fin</v>
          </cell>
          <cell r="C724" t="str">
            <v>TH2O</v>
          </cell>
          <cell r="G724">
            <v>2.8004912709607364E-5</v>
          </cell>
          <cell r="H724">
            <v>1.1638789619571929E-4</v>
          </cell>
          <cell r="I724">
            <v>9.2884383806654061E-5</v>
          </cell>
        </row>
        <row r="725">
          <cell r="A725" t="str">
            <v>T_TW-FCLH2O-S1</v>
          </cell>
          <cell r="B725" t="str">
            <v>VAR_ncap</v>
          </cell>
          <cell r="C725" t="str">
            <v>-</v>
          </cell>
          <cell r="G725">
            <v>5.0296389540394198E-5</v>
          </cell>
          <cell r="H725">
            <v>1.0662376865917501E-4</v>
          </cell>
          <cell r="I725">
            <v>1.10862665950291E-4</v>
          </cell>
        </row>
        <row r="726">
          <cell r="A726" t="str">
            <v>T_TW-FCLH2O-S1</v>
          </cell>
          <cell r="B726" t="str">
            <v>VAR_cap</v>
          </cell>
          <cell r="C726" t="str">
            <v>-</v>
          </cell>
          <cell r="G726">
            <v>5.0296389540394198E-5</v>
          </cell>
          <cell r="H726">
            <v>2.1271583217067925E-4</v>
          </cell>
          <cell r="I726">
            <v>1.8133188358803912E-4</v>
          </cell>
        </row>
        <row r="727">
          <cell r="A727" t="str">
            <v>D-T-ELC-TW_Bat_S1</v>
          </cell>
          <cell r="B727" t="str">
            <v>VAR_fout</v>
          </cell>
          <cell r="C727" t="str">
            <v>T-ELC-TWSTGin_S1</v>
          </cell>
          <cell r="D727">
            <v>1.6539834374430678E-3</v>
          </cell>
          <cell r="E727">
            <v>4.985126786968181E-2</v>
          </cell>
          <cell r="F727">
            <v>4.9877009211415919E-2</v>
          </cell>
          <cell r="G727">
            <v>4.391636614477315E-2</v>
          </cell>
          <cell r="H727">
            <v>3.519529874549445E-3</v>
          </cell>
          <cell r="I727">
            <v>7.3826598717275801E-2</v>
          </cell>
        </row>
        <row r="728">
          <cell r="A728" t="str">
            <v>D-T-ELC-TW_Bat_S1</v>
          </cell>
          <cell r="B728" t="str">
            <v>VAR_fin</v>
          </cell>
          <cell r="C728" t="str">
            <v>TELC</v>
          </cell>
          <cell r="D728">
            <v>1.6539834374430678E-3</v>
          </cell>
          <cell r="E728">
            <v>4.985126786968181E-2</v>
          </cell>
          <cell r="F728">
            <v>4.9877009211415919E-2</v>
          </cell>
          <cell r="G728">
            <v>4.391636614477315E-2</v>
          </cell>
          <cell r="H728">
            <v>3.519529874549445E-3</v>
          </cell>
          <cell r="I728">
            <v>7.3826598717275801E-2</v>
          </cell>
        </row>
        <row r="729">
          <cell r="A729" t="str">
            <v>D-T-ELC-TW_Bat_S1</v>
          </cell>
          <cell r="B729" t="str">
            <v>VAR_ncap</v>
          </cell>
          <cell r="C729" t="str">
            <v>-</v>
          </cell>
          <cell r="D729">
            <v>2.3102872165084001E-4</v>
          </cell>
          <cell r="E729">
            <v>5.0395141061046504E-3</v>
          </cell>
          <cell r="F729">
            <v>2.3231253523605098E-6</v>
          </cell>
          <cell r="G729">
            <v>9.85942518367546E-5</v>
          </cell>
          <cell r="H729">
            <v>1.9811463956351701E-5</v>
          </cell>
          <cell r="I729">
            <v>7.7347048182466599E-3</v>
          </cell>
        </row>
        <row r="730">
          <cell r="A730" t="str">
            <v>D-T-ELC-TW_Bat_S1</v>
          </cell>
          <cell r="B730" t="str">
            <v>VAR_cap</v>
          </cell>
          <cell r="C730" t="str">
            <v>-</v>
          </cell>
          <cell r="D730">
            <v>2.3102872165084001E-4</v>
          </cell>
          <cell r="E730">
            <v>5.2705428277554896E-3</v>
          </cell>
          <cell r="F730">
            <v>5.2728659531078503E-3</v>
          </cell>
          <cell r="G730">
            <v>4.6417618684870404E-3</v>
          </cell>
          <cell r="H730">
            <v>3.7223663875503299E-4</v>
          </cell>
          <cell r="I730">
            <v>7.8034223917850002E-3</v>
          </cell>
        </row>
        <row r="731">
          <cell r="A731" t="str">
            <v>T_C-FC-H2O-S3</v>
          </cell>
          <cell r="B731" t="str">
            <v>VAR_fout</v>
          </cell>
          <cell r="C731" t="str">
            <v>TPCAR</v>
          </cell>
          <cell r="D731">
            <v>7.0270219777913284E-4</v>
          </cell>
          <cell r="E731">
            <v>1.6035930435000455E-3</v>
          </cell>
          <cell r="F731">
            <v>1.5370454566192978E-3</v>
          </cell>
          <cell r="G731">
            <v>1.3536020659068444E-3</v>
          </cell>
          <cell r="H731">
            <v>3.4075732603297131E-4</v>
          </cell>
          <cell r="I731">
            <v>2.7464499161456671E-4</v>
          </cell>
        </row>
        <row r="732">
          <cell r="A732" t="str">
            <v>T_C-FC-H2O-S3</v>
          </cell>
          <cell r="B732" t="str">
            <v>VAR_fin</v>
          </cell>
          <cell r="C732" t="str">
            <v>TH2O</v>
          </cell>
          <cell r="D732">
            <v>8.4662397978800628E-4</v>
          </cell>
          <cell r="E732">
            <v>1.9320280038103606E-3</v>
          </cell>
          <cell r="F732">
            <v>1.8518506782970272E-3</v>
          </cell>
          <cell r="G732">
            <v>1.6308358956456741E-3</v>
          </cell>
          <cell r="H732">
            <v>3.7587489074907584E-4</v>
          </cell>
          <cell r="I732">
            <v>2.761049427655058E-4</v>
          </cell>
        </row>
        <row r="733">
          <cell r="A733" t="str">
            <v>T_C-FC-H2O-S3</v>
          </cell>
          <cell r="B733" t="str">
            <v>VAR_ncap</v>
          </cell>
          <cell r="C733" t="str">
            <v>-</v>
          </cell>
          <cell r="E733">
            <v>2.9473183642960099E-6</v>
          </cell>
          <cell r="F733">
            <v>4.9611442079293999E-6</v>
          </cell>
          <cell r="G733">
            <v>4.9127729131875501E-6</v>
          </cell>
          <cell r="H733">
            <v>1.3727995892194101E-5</v>
          </cell>
          <cell r="I733">
            <v>1.36644313983367E-5</v>
          </cell>
        </row>
        <row r="734">
          <cell r="A734" t="str">
            <v>T_C-FC-H2O-S3</v>
          </cell>
          <cell r="B734" t="str">
            <v>VAR_cap</v>
          </cell>
          <cell r="C734" t="str">
            <v>-</v>
          </cell>
          <cell r="D734">
            <v>5.3666666666666699E-5</v>
          </cell>
          <cell r="E734">
            <v>1.109657113751188E-4</v>
          </cell>
          <cell r="F734">
            <v>1.1050704050769775E-4</v>
          </cell>
          <cell r="G734">
            <v>9.723945088122249E-5</v>
          </cell>
          <cell r="H734">
            <v>2.6995570601608865E-5</v>
          </cell>
          <cell r="I734">
            <v>2.197969870519807E-5</v>
          </cell>
        </row>
        <row r="735">
          <cell r="A735" t="str">
            <v>T_B_c-ICEDSL-S3</v>
          </cell>
          <cell r="B735" t="str">
            <v>VAR_fout</v>
          </cell>
          <cell r="C735" t="str">
            <v>CO2_T</v>
          </cell>
          <cell r="D735">
            <v>11.60260614597118</v>
          </cell>
          <cell r="E735">
            <v>9.2818673870412667</v>
          </cell>
          <cell r="F735">
            <v>9.8766485572514071</v>
          </cell>
          <cell r="G735">
            <v>4.7262638125467662</v>
          </cell>
          <cell r="H735">
            <v>3.6689429815117895</v>
          </cell>
          <cell r="I735">
            <v>1.9791889275194711E-2</v>
          </cell>
        </row>
        <row r="736">
          <cell r="A736" t="str">
            <v>T_B_c-ICEDSL-S3</v>
          </cell>
          <cell r="B736" t="str">
            <v>VAR_fout</v>
          </cell>
          <cell r="C736" t="str">
            <v>TPBSc</v>
          </cell>
          <cell r="D736">
            <v>9.1727905808029701E-3</v>
          </cell>
          <cell r="E736">
            <v>7.3683499600327336E-3</v>
          </cell>
          <cell r="F736">
            <v>7.8807260020397011E-3</v>
          </cell>
          <cell r="G736">
            <v>3.8238335731255592E-3</v>
          </cell>
          <cell r="H736">
            <v>3.5894177240724879E-3</v>
          </cell>
          <cell r="I736">
            <v>2.0863932207973385E-5</v>
          </cell>
        </row>
        <row r="737">
          <cell r="A737" t="str">
            <v>T_B_c-ICEDSL-S3</v>
          </cell>
          <cell r="B737" t="str">
            <v>VAR_fin</v>
          </cell>
          <cell r="C737" t="str">
            <v>TDSL</v>
          </cell>
          <cell r="D737">
            <v>0.15828930622061613</v>
          </cell>
          <cell r="E737">
            <v>0.12662847731297752</v>
          </cell>
          <cell r="F737">
            <v>0.13474281797068766</v>
          </cell>
          <cell r="G737">
            <v>6.447836033488083E-2</v>
          </cell>
          <cell r="H737">
            <v>5.0053792380788345E-2</v>
          </cell>
          <cell r="I737">
            <v>2.7001213199447121E-4</v>
          </cell>
        </row>
        <row r="738">
          <cell r="A738" t="str">
            <v>T_B_c-ICEDSL-S3</v>
          </cell>
          <cell r="B738" t="str">
            <v>VAR_ncap</v>
          </cell>
          <cell r="C738" t="str">
            <v>-</v>
          </cell>
          <cell r="E738">
            <v>5.4870830192157796E-7</v>
          </cell>
          <cell r="F738">
            <v>1.14281002298067E-5</v>
          </cell>
          <cell r="G738">
            <v>3.8753586485944902E-6</v>
          </cell>
          <cell r="H738">
            <v>9.0669394413386497E-7</v>
          </cell>
          <cell r="I738">
            <v>1.4311096748433E-7</v>
          </cell>
        </row>
        <row r="739">
          <cell r="A739" t="str">
            <v>T_B_c-ICEDSL-S3</v>
          </cell>
          <cell r="B739" t="str">
            <v>VAR_cap</v>
          </cell>
          <cell r="C739" t="str">
            <v>-</v>
          </cell>
          <cell r="D739">
            <v>2.0012391325417128E-4</v>
          </cell>
          <cell r="E739">
            <v>1.6043956619773948E-4</v>
          </cell>
          <cell r="F739">
            <v>1.7186922014650579E-4</v>
          </cell>
          <cell r="G739">
            <v>8.3073891151067594E-5</v>
          </cell>
          <cell r="H739">
            <v>7.8038178100993304E-5</v>
          </cell>
          <cell r="I739">
            <v>4.5367290764460702E-7</v>
          </cell>
        </row>
        <row r="740">
          <cell r="A740" t="str">
            <v>T_TW-FCLH2O-S2</v>
          </cell>
          <cell r="B740" t="str">
            <v>VAR_fout</v>
          </cell>
          <cell r="C740" t="str">
            <v>TPTWL</v>
          </cell>
          <cell r="G740">
            <v>6.6917098360361194E-5</v>
          </cell>
          <cell r="H740">
            <v>2.4927042291902663E-4</v>
          </cell>
          <cell r="I740">
            <v>1.8815320136471197E-4</v>
          </cell>
        </row>
        <row r="741">
          <cell r="A741" t="str">
            <v>T_TW-FCLH2O-S2</v>
          </cell>
          <cell r="B741" t="str">
            <v>VAR_fin</v>
          </cell>
          <cell r="C741" t="str">
            <v>TH2O</v>
          </cell>
          <cell r="G741">
            <v>2.4775972505327684E-5</v>
          </cell>
          <cell r="H741">
            <v>9.0573392320316386E-5</v>
          </cell>
          <cell r="I741">
            <v>6.6984366975247073E-5</v>
          </cell>
        </row>
        <row r="742">
          <cell r="A742" t="str">
            <v>T_TW-FCLH2O-S2</v>
          </cell>
          <cell r="B742" t="str">
            <v>VAR_ncap</v>
          </cell>
          <cell r="C742" t="str">
            <v>-</v>
          </cell>
          <cell r="G742">
            <v>2.6029255848451499E-5</v>
          </cell>
          <cell r="H742">
            <v>4.0063782879473603E-5</v>
          </cell>
          <cell r="I742">
            <v>3.3301005028489803E-5</v>
          </cell>
        </row>
        <row r="743">
          <cell r="A743" t="str">
            <v>T_TW-FCLH2O-S2</v>
          </cell>
          <cell r="B743" t="str">
            <v>VAR_cap</v>
          </cell>
          <cell r="C743" t="str">
            <v>-</v>
          </cell>
          <cell r="G743">
            <v>2.6029255848451499E-5</v>
          </cell>
          <cell r="H743">
            <v>9.6830279569348987E-5</v>
          </cell>
          <cell r="I743">
            <v>7.4237720619227499E-5</v>
          </cell>
        </row>
        <row r="744">
          <cell r="A744" t="str">
            <v>D-T-ELC-TW_Bat_S2</v>
          </cell>
          <cell r="B744" t="str">
            <v>VAR_fout</v>
          </cell>
          <cell r="C744" t="str">
            <v>T-ELC-TWSTGin_S2</v>
          </cell>
          <cell r="D744">
            <v>3.5943491937517023E-4</v>
          </cell>
          <cell r="E744">
            <v>4.8534868396143705E-4</v>
          </cell>
          <cell r="F744">
            <v>4.9137408978007003E-4</v>
          </cell>
          <cell r="G744">
            <v>2.8760859735438302E-3</v>
          </cell>
          <cell r="H744">
            <v>3.904098466460771E-3</v>
          </cell>
          <cell r="I744">
            <v>2.6057937300601906E-3</v>
          </cell>
        </row>
        <row r="745">
          <cell r="A745" t="str">
            <v>D-T-ELC-TW_Bat_S2</v>
          </cell>
          <cell r="B745" t="str">
            <v>VAR_fin</v>
          </cell>
          <cell r="C745" t="str">
            <v>TELC</v>
          </cell>
          <cell r="D745">
            <v>3.5943491937517023E-4</v>
          </cell>
          <cell r="E745">
            <v>4.8534868396143705E-4</v>
          </cell>
          <cell r="F745">
            <v>4.9137408978007003E-4</v>
          </cell>
          <cell r="G745">
            <v>2.8760859735438302E-3</v>
          </cell>
          <cell r="H745">
            <v>3.904098466460771E-3</v>
          </cell>
          <cell r="I745">
            <v>2.6057937300601906E-3</v>
          </cell>
        </row>
        <row r="746">
          <cell r="A746" t="str">
            <v>D-T-ELC-TW_Bat_S2</v>
          </cell>
          <cell r="B746" t="str">
            <v>VAR_ncap</v>
          </cell>
          <cell r="C746" t="str">
            <v>-</v>
          </cell>
          <cell r="D746">
            <v>9.7621796703982605E-5</v>
          </cell>
          <cell r="E746">
            <v>5.9750507440922298E-7</v>
          </cell>
          <cell r="F746">
            <v>2.5527395474588201E-6</v>
          </cell>
          <cell r="G746">
            <v>2.0311369947104401E-4</v>
          </cell>
          <cell r="H746">
            <v>1.8209097823734301E-6</v>
          </cell>
          <cell r="I746">
            <v>1.6956726599719901E-4</v>
          </cell>
        </row>
        <row r="747">
          <cell r="A747" t="str">
            <v>D-T-ELC-TW_Bat_S2</v>
          </cell>
          <cell r="B747" t="str">
            <v>VAR_cap</v>
          </cell>
          <cell r="C747" t="str">
            <v>-</v>
          </cell>
          <cell r="D747">
            <v>9.7621796703982605E-5</v>
          </cell>
          <cell r="E747">
            <v>9.8219301778391802E-5</v>
          </cell>
          <cell r="F747">
            <v>1.00772041325851E-4</v>
          </cell>
          <cell r="G747">
            <v>3.0388574079689501E-4</v>
          </cell>
          <cell r="H747">
            <v>4.1292618926919801E-4</v>
          </cell>
          <cell r="I747">
            <v>2.7549509803213699E-4</v>
          </cell>
        </row>
        <row r="748">
          <cell r="A748" t="str">
            <v>T_C-FC-H2O-S4</v>
          </cell>
          <cell r="B748" t="str">
            <v>VAR_fout</v>
          </cell>
          <cell r="C748" t="str">
            <v>TPCAR</v>
          </cell>
          <cell r="E748">
            <v>5.2796111197654465E-5</v>
          </cell>
          <cell r="F748">
            <v>1.2167441345589226E-4</v>
          </cell>
          <cell r="G748">
            <v>1.7745787498522997E-4</v>
          </cell>
          <cell r="H748">
            <v>7.3016513615745474E-4</v>
          </cell>
          <cell r="I748">
            <v>8.6472054874439278E-2</v>
          </cell>
        </row>
        <row r="749">
          <cell r="A749" t="str">
            <v>T_C-FC-H2O-S4</v>
          </cell>
          <cell r="B749" t="str">
            <v>VAR_fin</v>
          </cell>
          <cell r="C749" t="str">
            <v>TH2O</v>
          </cell>
          <cell r="E749">
            <v>6.3096424505230942E-5</v>
          </cell>
          <cell r="F749">
            <v>1.454126121921463E-4</v>
          </cell>
          <cell r="G749">
            <v>2.1207920731028637E-4</v>
          </cell>
          <cell r="H749">
            <v>7.9500092832241083E-4</v>
          </cell>
          <cell r="I749">
            <v>8.1562583030863667E-2</v>
          </cell>
        </row>
        <row r="750">
          <cell r="A750" t="str">
            <v>T_C-FC-H2O-S4</v>
          </cell>
          <cell r="B750" t="str">
            <v>VAR_ncap</v>
          </cell>
          <cell r="C750" t="str">
            <v>-</v>
          </cell>
          <cell r="E750">
            <v>4.3244623473775698E-6</v>
          </cell>
          <cell r="F750">
            <v>6.8858223114993102E-6</v>
          </cell>
          <cell r="G750">
            <v>6.8785794548831402E-6</v>
          </cell>
          <cell r="H750">
            <v>4.6586411353350699E-5</v>
          </cell>
          <cell r="I750">
            <v>1.12610016863621E-2</v>
          </cell>
        </row>
        <row r="751">
          <cell r="A751" t="str">
            <v>T_C-FC-H2O-S4</v>
          </cell>
          <cell r="B751" t="str">
            <v>VAR_cap</v>
          </cell>
          <cell r="C751" t="str">
            <v>-</v>
          </cell>
          <cell r="E751">
            <v>4.26689012750782E-6</v>
          </cell>
          <cell r="F751">
            <v>1.08168092784902E-5</v>
          </cell>
          <cell r="G751">
            <v>1.5724420959514399E-5</v>
          </cell>
          <cell r="H751">
            <v>7.1140768487342799E-5</v>
          </cell>
          <cell r="I751">
            <v>9.6412641390365757E-3</v>
          </cell>
        </row>
        <row r="752">
          <cell r="A752" t="str">
            <v>T_B_c-ICEDSL-S4</v>
          </cell>
          <cell r="B752" t="str">
            <v>VAR_fout</v>
          </cell>
          <cell r="C752" t="str">
            <v>CO2_T</v>
          </cell>
          <cell r="D752">
            <v>0.99116156844210346</v>
          </cell>
          <cell r="E752">
            <v>6.2925243367089624E-4</v>
          </cell>
          <cell r="F752">
            <v>3.8399851043614893E-3</v>
          </cell>
          <cell r="G752">
            <v>5.2417073194687997E-4</v>
          </cell>
          <cell r="H752">
            <v>1.885379296301837E-3</v>
          </cell>
        </row>
        <row r="753">
          <cell r="A753" t="str">
            <v>T_B_c-ICEDSL-S4</v>
          </cell>
          <cell r="B753" t="str">
            <v>VAR_fout</v>
          </cell>
          <cell r="C753" t="str">
            <v>TPBSc</v>
          </cell>
          <cell r="D753">
            <v>5.2257717745220504E-4</v>
          </cell>
          <cell r="E753">
            <v>3.3444751434809715E-7</v>
          </cell>
          <cell r="F753">
            <v>2.0796848842947226E-6</v>
          </cell>
          <cell r="G753">
            <v>3.0109880520815959E-7</v>
          </cell>
          <cell r="H753">
            <v>1.2545211075266061E-6</v>
          </cell>
        </row>
        <row r="754">
          <cell r="A754" t="str">
            <v>T_B_c-ICEDSL-S4</v>
          </cell>
          <cell r="B754" t="str">
            <v>VAR_fin</v>
          </cell>
          <cell r="C754" t="str">
            <v>TDSL</v>
          </cell>
          <cell r="D754">
            <v>1.3521985926904566E-2</v>
          </cell>
          <cell r="E754">
            <v>8.5846171032864325E-6</v>
          </cell>
          <cell r="F754">
            <v>5.2387245625668397E-5</v>
          </cell>
          <cell r="G754">
            <v>7.1510331779929024E-6</v>
          </cell>
          <cell r="H754">
            <v>2.5721409226491632E-5</v>
          </cell>
        </row>
        <row r="755">
          <cell r="A755" t="str">
            <v>T_B_c-ICEDSL-S4</v>
          </cell>
          <cell r="B755" t="str">
            <v>VAR_ncap</v>
          </cell>
          <cell r="C755" t="str">
            <v>-</v>
          </cell>
          <cell r="F755">
            <v>2.1566179118412999E-8</v>
          </cell>
          <cell r="H755">
            <v>2.07932169011429E-8</v>
          </cell>
        </row>
        <row r="756">
          <cell r="A756" t="str">
            <v>T_B_c-ICEDSL-S4</v>
          </cell>
          <cell r="B756" t="str">
            <v>VAR_cap</v>
          </cell>
          <cell r="C756" t="str">
            <v>-</v>
          </cell>
          <cell r="D756">
            <v>1.1890738980625701E-5</v>
          </cell>
          <cell r="E756">
            <v>2.5571866572204243E-8</v>
          </cell>
          <cell r="F756">
            <v>7.2609589861013125E-8</v>
          </cell>
          <cell r="G756">
            <v>2.4222870524157828E-8</v>
          </cell>
          <cell r="H756">
            <v>4.5934999000286903E-8</v>
          </cell>
          <cell r="I756">
            <v>3.6489732787593E-9</v>
          </cell>
        </row>
        <row r="757">
          <cell r="A757" t="str">
            <v>D-T-ELC-HGV</v>
          </cell>
          <cell r="B757" t="str">
            <v>VAR_fout</v>
          </cell>
          <cell r="C757" t="str">
            <v>T-ELC-HGV_BatSTGin</v>
          </cell>
          <cell r="D757">
            <v>9.9229609679495831E-3</v>
          </cell>
          <cell r="E757">
            <v>2.9625554871217312E-2</v>
          </cell>
          <cell r="F757">
            <v>8.1518046859122908E-2</v>
          </cell>
          <cell r="G757">
            <v>0.2870964114176951</v>
          </cell>
          <cell r="H757">
            <v>1.2048748361326145</v>
          </cell>
          <cell r="I757">
            <v>4.0780892386180083</v>
          </cell>
        </row>
        <row r="758">
          <cell r="A758" t="str">
            <v>D-T-ELC-HGV</v>
          </cell>
          <cell r="B758" t="str">
            <v>VAR_fin</v>
          </cell>
          <cell r="C758" t="str">
            <v>TELC</v>
          </cell>
          <cell r="D758">
            <v>9.9229609679495831E-3</v>
          </cell>
          <cell r="E758">
            <v>2.9625554871217312E-2</v>
          </cell>
          <cell r="F758">
            <v>8.1518046859122908E-2</v>
          </cell>
          <cell r="G758">
            <v>0.2870964114176951</v>
          </cell>
          <cell r="H758">
            <v>1.2048748361326145</v>
          </cell>
          <cell r="I758">
            <v>4.0780892386180083</v>
          </cell>
        </row>
        <row r="759">
          <cell r="A759" t="str">
            <v>D-T-ELC-HGV</v>
          </cell>
          <cell r="B759" t="str">
            <v>VAR_ncap</v>
          </cell>
          <cell r="C759" t="str">
            <v>-</v>
          </cell>
          <cell r="D759">
            <v>1.39061788321931E-3</v>
          </cell>
          <cell r="E759">
            <v>2.4136838845005199E-3</v>
          </cell>
          <cell r="F759">
            <v>6.5869810867178503E-3</v>
          </cell>
          <cell r="G759">
            <v>3.0160033901770401E-2</v>
          </cell>
          <cell r="H759">
            <v>0.102720470025166</v>
          </cell>
          <cell r="I759">
            <v>0.49460622454722603</v>
          </cell>
        </row>
        <row r="760">
          <cell r="A760" t="str">
            <v>D-T-ELC-HGV</v>
          </cell>
          <cell r="B760" t="str">
            <v>VAR_cap</v>
          </cell>
          <cell r="C760" t="str">
            <v>-</v>
          </cell>
          <cell r="D760">
            <v>1.39061788321931E-3</v>
          </cell>
          <cell r="E760">
            <v>3.8043017677198299E-3</v>
          </cell>
          <cell r="F760">
            <v>1.0391282854437699E-2</v>
          </cell>
          <cell r="G760">
            <v>3.5926079778485401E-2</v>
          </cell>
          <cell r="H760">
            <v>0.148076268119786</v>
          </cell>
          <cell r="I760">
            <v>0.51263249975444602</v>
          </cell>
        </row>
        <row r="761">
          <cell r="A761" t="str">
            <v>T_TW-FCLH2O-S3</v>
          </cell>
          <cell r="B761" t="str">
            <v>VAR_fout</v>
          </cell>
          <cell r="C761" t="str">
            <v>TPTWL</v>
          </cell>
          <cell r="G761">
            <v>3.920770412186971E-5</v>
          </cell>
          <cell r="H761">
            <v>1.3081696544739463E-4</v>
          </cell>
          <cell r="I761">
            <v>1.3194675008249628E-4</v>
          </cell>
        </row>
        <row r="762">
          <cell r="A762" t="str">
            <v>T_TW-FCLH2O-S3</v>
          </cell>
          <cell r="B762" t="str">
            <v>VAR_fin</v>
          </cell>
          <cell r="C762" t="str">
            <v>TH2O</v>
          </cell>
          <cell r="G762">
            <v>2.2268898839610395E-5</v>
          </cell>
          <cell r="H762">
            <v>7.3088370602623258E-5</v>
          </cell>
          <cell r="I762">
            <v>7.2416376082600926E-5</v>
          </cell>
        </row>
        <row r="763">
          <cell r="A763" t="str">
            <v>T_TW-FCLH2O-S3</v>
          </cell>
          <cell r="B763" t="str">
            <v>VAR_ncap</v>
          </cell>
          <cell r="C763" t="str">
            <v>-</v>
          </cell>
          <cell r="G763">
            <v>1.51898496270003E-5</v>
          </cell>
          <cell r="H763">
            <v>1.6662628197610302E-5</v>
          </cell>
          <cell r="I763">
            <v>1.60311938409384E-5</v>
          </cell>
        </row>
        <row r="764">
          <cell r="A764" t="str">
            <v>T_TW-FCLH2O-S3</v>
          </cell>
          <cell r="B764" t="str">
            <v>VAR_cap</v>
          </cell>
          <cell r="C764" t="str">
            <v>-</v>
          </cell>
          <cell r="G764">
            <v>1.51898496270003E-5</v>
          </cell>
          <cell r="H764">
            <v>5.0524702500352357E-5</v>
          </cell>
          <cell r="I764">
            <v>5.1481183254885866E-5</v>
          </cell>
        </row>
        <row r="765">
          <cell r="A765" t="str">
            <v>D-T-ELC-TW_Bat_S3</v>
          </cell>
          <cell r="B765" t="str">
            <v>VAR_fout</v>
          </cell>
          <cell r="C765" t="str">
            <v>T-ELC-TWSTGin_S3</v>
          </cell>
          <cell r="D765">
            <v>8.4647240640478753E-5</v>
          </cell>
          <cell r="E765">
            <v>1.6176416802713813E-4</v>
          </cell>
          <cell r="F765">
            <v>1.8006664120012831E-4</v>
          </cell>
          <cell r="G765">
            <v>3.2951798345730956E-3</v>
          </cell>
          <cell r="H765">
            <v>7.1780416394506726E-3</v>
          </cell>
          <cell r="I765">
            <v>4.2413314320774598E-3</v>
          </cell>
        </row>
        <row r="766">
          <cell r="A766" t="str">
            <v>D-T-ELC-TW_Bat_S3</v>
          </cell>
          <cell r="B766" t="str">
            <v>VAR_fin</v>
          </cell>
          <cell r="C766" t="str">
            <v>TELC</v>
          </cell>
          <cell r="D766">
            <v>8.4647240640478753E-5</v>
          </cell>
          <cell r="E766">
            <v>1.6176416802713813E-4</v>
          </cell>
          <cell r="F766">
            <v>1.8006664120012831E-4</v>
          </cell>
          <cell r="G766">
            <v>3.2951798345730956E-3</v>
          </cell>
          <cell r="H766">
            <v>7.1780416394506726E-3</v>
          </cell>
          <cell r="I766">
            <v>4.2413314320774598E-3</v>
          </cell>
        </row>
        <row r="767">
          <cell r="A767" t="str">
            <v>D-T-ELC-TW_Bat_S3</v>
          </cell>
          <cell r="B767" t="str">
            <v>VAR_ncap</v>
          </cell>
          <cell r="C767" t="str">
            <v>-</v>
          </cell>
          <cell r="D767">
            <v>9.9363690603109601E-5</v>
          </cell>
          <cell r="E767">
            <v>6.75594487773011E-7</v>
          </cell>
          <cell r="F767">
            <v>3.8449865663463799E-6</v>
          </cell>
          <cell r="G767">
            <v>2.4435315440003301E-4</v>
          </cell>
          <cell r="H767">
            <v>1.12068783548228E-5</v>
          </cell>
          <cell r="I767">
            <v>3.4378295270749802E-6</v>
          </cell>
        </row>
        <row r="768">
          <cell r="A768" t="str">
            <v>D-T-ELC-TW_Bat_S3</v>
          </cell>
          <cell r="B768" t="str">
            <v>VAR_cap</v>
          </cell>
          <cell r="C768" t="str">
            <v>-</v>
          </cell>
          <cell r="D768">
            <v>9.9363690603109601E-5</v>
          </cell>
          <cell r="E768">
            <v>1.00039285090883E-4</v>
          </cell>
          <cell r="F768">
            <v>1.03884271657229E-4</v>
          </cell>
          <cell r="G768">
            <v>3.48237426057262E-4</v>
          </cell>
          <cell r="H768">
            <v>7.5903201849773804E-4</v>
          </cell>
          <cell r="I768">
            <v>4.4833248880810398E-4</v>
          </cell>
        </row>
        <row r="769">
          <cell r="A769" t="str">
            <v>T_TW-FCLH2O-S4</v>
          </cell>
          <cell r="B769" t="str">
            <v>VAR_fout</v>
          </cell>
          <cell r="C769" t="str">
            <v>TPTWL</v>
          </cell>
          <cell r="G769">
            <v>2.0087248963565969E-5</v>
          </cell>
          <cell r="H769">
            <v>6.9842421069922825E-5</v>
          </cell>
          <cell r="I769">
            <v>8.4714019085906116E-5</v>
          </cell>
        </row>
        <row r="770">
          <cell r="A770" t="str">
            <v>T_TW-FCLH2O-S4</v>
          </cell>
          <cell r="B770" t="str">
            <v>VAR_fin</v>
          </cell>
          <cell r="C770" t="str">
            <v>TH2O</v>
          </cell>
          <cell r="G770">
            <v>1.2859615507611611E-5</v>
          </cell>
          <cell r="H770">
            <v>4.3857710841915051E-5</v>
          </cell>
          <cell r="I770">
            <v>5.2395257038052473E-5</v>
          </cell>
        </row>
        <row r="771">
          <cell r="A771" t="str">
            <v>T_TW-FCLH2O-S4</v>
          </cell>
          <cell r="B771" t="str">
            <v>VAR_ncap</v>
          </cell>
          <cell r="C771" t="str">
            <v>-</v>
          </cell>
          <cell r="G771">
            <v>7.6326667564388206E-6</v>
          </cell>
          <cell r="H771">
            <v>9.2947972241347702E-6</v>
          </cell>
          <cell r="I771">
            <v>8.6266167094065005E-6</v>
          </cell>
        </row>
        <row r="772">
          <cell r="A772" t="str">
            <v>T_TW-FCLH2O-S4</v>
          </cell>
          <cell r="B772" t="str">
            <v>VAR_cap</v>
          </cell>
          <cell r="C772" t="str">
            <v>-</v>
          </cell>
          <cell r="G772">
            <v>7.6326667564388206E-6</v>
          </cell>
          <cell r="H772">
            <v>2.6589867610478509E-5</v>
          </cell>
          <cell r="I772">
            <v>3.2521097420336774E-5</v>
          </cell>
        </row>
        <row r="773">
          <cell r="A773" t="str">
            <v>D-T-ELC-TW_Bat_S4</v>
          </cell>
          <cell r="B773" t="str">
            <v>VAR_fout</v>
          </cell>
          <cell r="C773" t="str">
            <v>T-ELC-TWSTGin_S4</v>
          </cell>
          <cell r="D773">
            <v>5.1875425193940692E-5</v>
          </cell>
          <cell r="E773">
            <v>1.0721854035522911E-4</v>
          </cell>
          <cell r="F773">
            <v>1.404572722740328E-4</v>
          </cell>
          <cell r="G773">
            <v>3.288930604568118E-3</v>
          </cell>
          <cell r="H773">
            <v>8.3928228869601124E-3</v>
          </cell>
          <cell r="I773">
            <v>6.9079027849624289E-3</v>
          </cell>
        </row>
        <row r="774">
          <cell r="A774" t="str">
            <v>D-T-ELC-TW_Bat_S4</v>
          </cell>
          <cell r="B774" t="str">
            <v>VAR_fin</v>
          </cell>
          <cell r="C774" t="str">
            <v>TELC</v>
          </cell>
          <cell r="D774">
            <v>5.1875425193940692E-5</v>
          </cell>
          <cell r="E774">
            <v>1.0721854035522911E-4</v>
          </cell>
          <cell r="F774">
            <v>1.404572722740328E-4</v>
          </cell>
          <cell r="G774">
            <v>3.288930604568118E-3</v>
          </cell>
          <cell r="H774">
            <v>8.3928228869601124E-3</v>
          </cell>
          <cell r="I774">
            <v>6.9079027849624289E-3</v>
          </cell>
        </row>
        <row r="775">
          <cell r="A775" t="str">
            <v>D-T-ELC-TW_Bat_S4</v>
          </cell>
          <cell r="B775" t="str">
            <v>VAR_ncap</v>
          </cell>
          <cell r="C775" t="str">
            <v>-</v>
          </cell>
          <cell r="D775">
            <v>1.11242864035361E-4</v>
          </cell>
          <cell r="E775">
            <v>7.1854525526499704E-7</v>
          </cell>
          <cell r="F775">
            <v>1.83966854619917E-6</v>
          </cell>
          <cell r="G775">
            <v>2.33773345840899E-4</v>
          </cell>
          <cell r="H775">
            <v>4.34730984796207E-5</v>
          </cell>
          <cell r="I775">
            <v>2.71027145012518E-5</v>
          </cell>
        </row>
        <row r="776">
          <cell r="A776" t="str">
            <v>D-T-ELC-TW_Bat_S4</v>
          </cell>
          <cell r="B776" t="str">
            <v>VAR_cap</v>
          </cell>
          <cell r="C776" t="str">
            <v>-</v>
          </cell>
          <cell r="D776">
            <v>1.11242864035361E-4</v>
          </cell>
          <cell r="E776">
            <v>1.11961409290626E-4</v>
          </cell>
          <cell r="F776">
            <v>1.13801077836826E-4</v>
          </cell>
          <cell r="G776">
            <v>3.4757442367772497E-4</v>
          </cell>
          <cell r="H776">
            <v>8.87513312504718E-4</v>
          </cell>
          <cell r="I776">
            <v>7.3044122836481097E-4</v>
          </cell>
        </row>
        <row r="777">
          <cell r="A777" t="str">
            <v>T_B_u-ICENGA-S1</v>
          </cell>
          <cell r="B777" t="str">
            <v>VAR_fout</v>
          </cell>
          <cell r="C777" t="str">
            <v>CO2_T</v>
          </cell>
          <cell r="E777">
            <v>1.0077559811379901E-2</v>
          </cell>
          <cell r="F777">
            <v>0.37144514316791533</v>
          </cell>
          <cell r="G777">
            <v>5.4538245615979808E-2</v>
          </cell>
          <cell r="H777">
            <v>7.7060148898172018E-2</v>
          </cell>
          <cell r="I777">
            <v>0.14832026316679267</v>
          </cell>
        </row>
        <row r="778">
          <cell r="A778" t="str">
            <v>T_B_u-ICENGA-S1</v>
          </cell>
          <cell r="B778" t="str">
            <v>VAR_fout</v>
          </cell>
          <cell r="C778" t="str">
            <v>TPBSu</v>
          </cell>
          <cell r="E778">
            <v>2.1484056681510701E-5</v>
          </cell>
          <cell r="F778">
            <v>8.3374465827419501E-4</v>
          </cell>
          <cell r="G778">
            <v>1.2615488590600498E-4</v>
          </cell>
          <cell r="H778">
            <v>2.0209762487119568E-4</v>
          </cell>
          <cell r="I778">
            <v>4.3548099463675693E-4</v>
          </cell>
        </row>
        <row r="779">
          <cell r="A779" t="str">
            <v>T_B_u-ICENGA-S1</v>
          </cell>
          <cell r="B779" t="str">
            <v>VAR_fin</v>
          </cell>
          <cell r="C779" t="str">
            <v>TNGA</v>
          </cell>
          <cell r="E779">
            <v>1.7868013849964395E-4</v>
          </cell>
          <cell r="F779">
            <v>6.5859067937573731E-3</v>
          </cell>
          <cell r="G779">
            <v>9.669901704960946E-4</v>
          </cell>
          <cell r="H779">
            <v>1.3663146967760988E-3</v>
          </cell>
          <cell r="I779">
            <v>2.6297919001204428E-3</v>
          </cell>
        </row>
        <row r="780">
          <cell r="A780" t="str">
            <v>T_B_u-ICENGA-S1</v>
          </cell>
          <cell r="B780" t="str">
            <v>VAR_ncap</v>
          </cell>
          <cell r="C780" t="str">
            <v>-</v>
          </cell>
          <cell r="E780">
            <v>5.0483746115739001E-7</v>
          </cell>
          <cell r="F780">
            <v>1.5393490520818601E-5</v>
          </cell>
          <cell r="G780">
            <v>1.1632722518529399E-6</v>
          </cell>
          <cell r="H780">
            <v>1.70439239995669E-6</v>
          </cell>
          <cell r="I780">
            <v>9.7828490481975499E-6</v>
          </cell>
        </row>
        <row r="781">
          <cell r="A781" t="str">
            <v>T_B_u-ICENGA-S1</v>
          </cell>
          <cell r="B781" t="str">
            <v>VAR_cap</v>
          </cell>
          <cell r="C781" t="str">
            <v>-</v>
          </cell>
          <cell r="E781">
            <v>5.0483746115739001E-7</v>
          </cell>
          <cell r="F781">
            <v>1.5898327981975999E-5</v>
          </cell>
          <cell r="G781">
            <v>2.5908801990639009E-6</v>
          </cell>
          <cell r="H781">
            <v>4.151320555285299E-6</v>
          </cell>
          <cell r="I781">
            <v>1.1030414256247977E-5</v>
          </cell>
        </row>
        <row r="782">
          <cell r="A782" t="str">
            <v>T_B_u-ICENGA-S2</v>
          </cell>
          <cell r="B782" t="str">
            <v>VAR_fout</v>
          </cell>
          <cell r="C782" t="str">
            <v>CO2_T</v>
          </cell>
          <cell r="E782">
            <v>1.1121404565371E-2</v>
          </cell>
          <cell r="F782">
            <v>0.1000171001938866</v>
          </cell>
          <cell r="G782">
            <v>0.14541414578464867</v>
          </cell>
          <cell r="H782">
            <v>9.0451187865313115E-2</v>
          </cell>
          <cell r="I782">
            <v>4.3094362026745478E-2</v>
          </cell>
        </row>
        <row r="783">
          <cell r="A783" t="str">
            <v>T_B_u-ICENGA-S2</v>
          </cell>
          <cell r="B783" t="str">
            <v>VAR_fout</v>
          </cell>
          <cell r="C783" t="str">
            <v>TPBSu</v>
          </cell>
          <cell r="E783">
            <v>1.6760602714046222E-5</v>
          </cell>
          <cell r="F783">
            <v>1.5756250723770072E-4</v>
          </cell>
          <cell r="G783">
            <v>2.3573262556385148E-4</v>
          </cell>
          <cell r="H783">
            <v>1.6560049674018616E-4</v>
          </cell>
          <cell r="I783">
            <v>8.4229035967374352E-5</v>
          </cell>
        </row>
        <row r="784">
          <cell r="A784" t="str">
            <v>T_B_u-ICENGA-S2</v>
          </cell>
          <cell r="B784" t="str">
            <v>VAR_fin</v>
          </cell>
          <cell r="C784" t="str">
            <v>TNGA</v>
          </cell>
          <cell r="E784">
            <v>1.9718802420870511E-4</v>
          </cell>
          <cell r="F784">
            <v>1.7733528403171383E-3</v>
          </cell>
          <cell r="G784">
            <v>2.5782649961817129E-3</v>
          </cell>
          <cell r="H784">
            <v>1.6037444656970391E-3</v>
          </cell>
          <cell r="I784">
            <v>7.6408443309832321E-4</v>
          </cell>
        </row>
        <row r="785">
          <cell r="A785" t="str">
            <v>T_B_u-ICENGA-S2</v>
          </cell>
          <cell r="B785" t="str">
            <v>VAR_ncap</v>
          </cell>
          <cell r="C785" t="str">
            <v>-</v>
          </cell>
          <cell r="E785">
            <v>3.8450245402939902E-7</v>
          </cell>
          <cell r="F785">
            <v>2.65305201267195E-6</v>
          </cell>
          <cell r="G785">
            <v>1.5293578786626199E-6</v>
          </cell>
          <cell r="H785">
            <v>1.23269201375845E-6</v>
          </cell>
          <cell r="I785">
            <v>7.6059489688520902E-7</v>
          </cell>
        </row>
        <row r="786">
          <cell r="A786" t="str">
            <v>T_B_u-ICENGA-S2</v>
          </cell>
          <cell r="B786" t="str">
            <v>VAR_cap</v>
          </cell>
          <cell r="C786" t="str">
            <v>-</v>
          </cell>
          <cell r="E786">
            <v>3.8450245402939902E-7</v>
          </cell>
          <cell r="F786">
            <v>3.0375544667013502E-6</v>
          </cell>
          <cell r="G786">
            <v>4.5159675279546299E-6</v>
          </cell>
          <cell r="H786">
            <v>3.2283214246191602E-6</v>
          </cell>
          <cell r="I786">
            <v>1.6814698918920501E-6</v>
          </cell>
        </row>
        <row r="787">
          <cell r="A787" t="str">
            <v>T_B_c-ICEDSLEXT</v>
          </cell>
          <cell r="B787" t="str">
            <v>VAR_fout</v>
          </cell>
          <cell r="C787" t="str">
            <v>CO2_T</v>
          </cell>
          <cell r="D787">
            <v>0.441781274270935</v>
          </cell>
          <cell r="E787">
            <v>0.44076263206479499</v>
          </cell>
          <cell r="F787">
            <v>0.43745934038400203</v>
          </cell>
        </row>
        <row r="788">
          <cell r="A788" t="str">
            <v>T_B_c-ICEDSLEXT</v>
          </cell>
          <cell r="B788" t="str">
            <v>VAR_fout</v>
          </cell>
          <cell r="C788" t="str">
            <v>TPBSc</v>
          </cell>
          <cell r="D788">
            <v>5.9970449454810573E-2</v>
          </cell>
          <cell r="E788">
            <v>4.7983155824565395E-2</v>
          </cell>
          <cell r="F788">
            <v>2.9983225879908572E-2</v>
          </cell>
        </row>
        <row r="789">
          <cell r="A789" t="str">
            <v>T_B_c-ICEDSLEXT</v>
          </cell>
          <cell r="B789" t="str">
            <v>VAR_fin</v>
          </cell>
          <cell r="C789" t="str">
            <v>TDSL</v>
          </cell>
          <cell r="D789">
            <v>6.0270296626321355E-3</v>
          </cell>
          <cell r="E789">
            <v>6.0131327703246279E-3</v>
          </cell>
          <cell r="F789">
            <v>5.9680673995088935E-3</v>
          </cell>
        </row>
        <row r="790">
          <cell r="A790" t="str">
            <v>T_B_c-ICEDSLEXT</v>
          </cell>
          <cell r="B790" t="str">
            <v>VAR_cap</v>
          </cell>
          <cell r="C790" t="str">
            <v>-</v>
          </cell>
          <cell r="D790">
            <v>1.30332047521267E-3</v>
          </cell>
          <cell r="E790">
            <v>1.04265638017014E-3</v>
          </cell>
          <cell r="F790">
            <v>6.5166023760633498E-4</v>
          </cell>
        </row>
        <row r="791">
          <cell r="A791" t="str">
            <v>T_B_u-ICENGA-S3</v>
          </cell>
          <cell r="B791" t="str">
            <v>VAR_fout</v>
          </cell>
          <cell r="C791" t="str">
            <v>CO2_T</v>
          </cell>
          <cell r="E791">
            <v>1.1888581957856701E-2</v>
          </cell>
          <cell r="F791">
            <v>5.5880848855455429</v>
          </cell>
          <cell r="G791">
            <v>5.7664714943195481</v>
          </cell>
          <cell r="H791">
            <v>12.852686611459321</v>
          </cell>
          <cell r="I791">
            <v>1.6366372775144837</v>
          </cell>
        </row>
        <row r="792">
          <cell r="A792" t="str">
            <v>T_B_u-ICENGA-S3</v>
          </cell>
          <cell r="B792" t="str">
            <v>VAR_fout</v>
          </cell>
          <cell r="C792" t="str">
            <v>TPBSu</v>
          </cell>
          <cell r="E792">
            <v>1.1893247480337731E-5</v>
          </cell>
          <cell r="F792">
            <v>5.8803108756080788E-3</v>
          </cell>
          <cell r="G792">
            <v>6.0841273114405616E-3</v>
          </cell>
          <cell r="H792">
            <v>1.5685523850897599E-2</v>
          </cell>
          <cell r="I792">
            <v>2.0621240569070149E-3</v>
          </cell>
        </row>
        <row r="793">
          <cell r="A793" t="str">
            <v>T_B_u-ICENGA-S3</v>
          </cell>
          <cell r="B793" t="str">
            <v>VAR_fin</v>
          </cell>
          <cell r="C793" t="str">
            <v>TNGA</v>
          </cell>
          <cell r="E793">
            <v>2.1079046024568648E-4</v>
          </cell>
          <cell r="F793">
            <v>9.9079519247261327E-2</v>
          </cell>
          <cell r="G793">
            <v>0.10224240238155223</v>
          </cell>
          <cell r="H793">
            <v>0.22788451438757651</v>
          </cell>
          <cell r="I793">
            <v>2.9018391445292217E-2</v>
          </cell>
        </row>
        <row r="794">
          <cell r="A794" t="str">
            <v>T_B_u-ICENGA-S3</v>
          </cell>
          <cell r="B794" t="str">
            <v>VAR_ncap</v>
          </cell>
          <cell r="C794" t="str">
            <v>-</v>
          </cell>
          <cell r="E794">
            <v>2.6270014458975398E-7</v>
          </cell>
          <cell r="F794">
            <v>1.1066096326526301E-4</v>
          </cell>
          <cell r="G794">
            <v>3.9220046230415802E-6</v>
          </cell>
          <cell r="H794">
            <v>1.1165010030937E-4</v>
          </cell>
          <cell r="I794">
            <v>6.7048843669921104E-7</v>
          </cell>
        </row>
        <row r="795">
          <cell r="A795" t="str">
            <v>T_B_u-ICENGA-S3</v>
          </cell>
          <cell r="B795" t="str">
            <v>VAR_cap</v>
          </cell>
          <cell r="C795" t="str">
            <v>-</v>
          </cell>
          <cell r="E795">
            <v>2.6270014458975398E-7</v>
          </cell>
          <cell r="F795">
            <v>1.1092366340985299E-4</v>
          </cell>
          <cell r="G795">
            <v>1.14738616080778E-4</v>
          </cell>
          <cell r="H795">
            <v>2.9583856452259998E-4</v>
          </cell>
          <cell r="I795">
            <v>3.89130199937957E-5</v>
          </cell>
        </row>
        <row r="796">
          <cell r="A796" t="str">
            <v>T_B_u-ICENGA-S4</v>
          </cell>
          <cell r="B796" t="str">
            <v>VAR_fout</v>
          </cell>
          <cell r="C796" t="str">
            <v>CO2_T</v>
          </cell>
          <cell r="F796">
            <v>1.3222351508853411E-3</v>
          </cell>
          <cell r="G796">
            <v>1.1401088754449821E-3</v>
          </cell>
          <cell r="H796">
            <v>2.3008453670341402E-3</v>
          </cell>
        </row>
        <row r="797">
          <cell r="A797" t="str">
            <v>T_B_u-ICENGA-S4</v>
          </cell>
          <cell r="B797" t="str">
            <v>VAR_fout</v>
          </cell>
          <cell r="C797" t="str">
            <v>TPBSu</v>
          </cell>
          <cell r="F797">
            <v>9.2794061471684461E-7</v>
          </cell>
          <cell r="G797">
            <v>8.1711496889406123E-7</v>
          </cell>
          <cell r="H797">
            <v>1.8867982551723581E-6</v>
          </cell>
        </row>
        <row r="798">
          <cell r="A798" t="str">
            <v>T_B_u-ICENGA-S4</v>
          </cell>
          <cell r="B798" t="str">
            <v>VAR_fin</v>
          </cell>
          <cell r="C798" t="str">
            <v>TNGA</v>
          </cell>
          <cell r="F798">
            <v>2.3443885653995456E-5</v>
          </cell>
          <cell r="G798">
            <v>2.0214696373137987E-5</v>
          </cell>
          <cell r="H798">
            <v>4.0795130621172751E-5</v>
          </cell>
        </row>
        <row r="799">
          <cell r="A799" t="str">
            <v>T_B_u-ICENGA-S4</v>
          </cell>
          <cell r="B799" t="str">
            <v>VAR_ncap</v>
          </cell>
          <cell r="C799" t="str">
            <v>-</v>
          </cell>
          <cell r="F799">
            <v>2.6016939274096399E-8</v>
          </cell>
          <cell r="G799">
            <v>1.42986305525093E-8</v>
          </cell>
          <cell r="H799">
            <v>2.5676771666608099E-8</v>
          </cell>
        </row>
        <row r="800">
          <cell r="A800" t="str">
            <v>T_B_u-ICENGA-S4</v>
          </cell>
          <cell r="B800" t="str">
            <v>VAR_cap</v>
          </cell>
          <cell r="C800" t="str">
            <v>-</v>
          </cell>
          <cell r="F800">
            <v>2.6016939274096399E-8</v>
          </cell>
          <cell r="G800">
            <v>3.33351406185451E-8</v>
          </cell>
          <cell r="H800">
            <v>5.3991561558146101E-8</v>
          </cell>
          <cell r="I800">
            <v>4.5059816449616601E-9</v>
          </cell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18.873009008146219</v>
          </cell>
          <cell r="C9">
            <v>22.216030091271243</v>
          </cell>
          <cell r="D9">
            <v>28.284670921548653</v>
          </cell>
          <cell r="E9">
            <v>35.213903973482644</v>
          </cell>
          <cell r="F9">
            <v>43.393712170834782</v>
          </cell>
          <cell r="G9">
            <v>71.798215629578323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2.7292932301755035E-3</v>
          </cell>
          <cell r="F28">
            <v>2.79698416287986E-3</v>
          </cell>
          <cell r="G28">
            <v>9.3687781167236459E-3</v>
          </cell>
        </row>
      </sheetData>
      <sheetData sheetId="30"/>
      <sheetData sheetId="31"/>
      <sheetData sheetId="32">
        <row r="14">
          <cell r="B14">
            <v>82.760002800727108</v>
          </cell>
          <cell r="C14">
            <v>82.759944860506977</v>
          </cell>
          <cell r="D14">
            <v>64.002473862365534</v>
          </cell>
          <cell r="E14">
            <v>67.50352471887831</v>
          </cell>
          <cell r="F14">
            <v>32.820796675686992</v>
          </cell>
          <cell r="G14">
            <v>0</v>
          </cell>
        </row>
        <row r="15">
          <cell r="B15">
            <v>66.745680929538494</v>
          </cell>
          <cell r="C15">
            <v>49.798801653239018</v>
          </cell>
          <cell r="D15">
            <v>68.535932768901546</v>
          </cell>
          <cell r="E15">
            <v>70.234645302324466</v>
          </cell>
          <cell r="F15">
            <v>72.962064075894816</v>
          </cell>
          <cell r="G15">
            <v>69.178277727061456</v>
          </cell>
        </row>
        <row r="16">
          <cell r="B16">
            <v>66.632401863434353</v>
          </cell>
          <cell r="C16">
            <v>55.764004563692581</v>
          </cell>
          <cell r="D16">
            <v>65.549413597684094</v>
          </cell>
          <cell r="E16">
            <v>64.464631451078489</v>
          </cell>
          <cell r="F16">
            <v>62.351140031418616</v>
          </cell>
          <cell r="G16">
            <v>66.134929145977424</v>
          </cell>
        </row>
        <row r="17">
          <cell r="B17">
            <v>12.841920498102603</v>
          </cell>
          <cell r="C17">
            <v>16.034922917092711</v>
          </cell>
          <cell r="D17">
            <v>5.6051740282414588</v>
          </cell>
          <cell r="E17">
            <v>12.635151687226923</v>
          </cell>
          <cell r="F17">
            <v>13.152901340975617</v>
          </cell>
          <cell r="G17">
            <v>13.875248649788185</v>
          </cell>
        </row>
        <row r="18">
          <cell r="B18">
            <v>3.9600936416449697E-2</v>
          </cell>
          <cell r="C18">
            <v>9.291522172702422E-5</v>
          </cell>
          <cell r="D18">
            <v>2.399867430684377E-3</v>
          </cell>
          <cell r="E18">
            <v>4.0716164681155881E-4</v>
          </cell>
          <cell r="F18">
            <v>1.203393855509815E-3</v>
          </cell>
          <cell r="G18">
            <v>2.0926524682916807E-6</v>
          </cell>
        </row>
        <row r="19">
          <cell r="B19">
            <v>6.5070009356284686</v>
          </cell>
          <cell r="C19">
            <v>7.3027694905430485</v>
          </cell>
          <cell r="D19">
            <v>7.4118181900134603</v>
          </cell>
          <cell r="E19">
            <v>7.3981401847658583</v>
          </cell>
          <cell r="F19">
            <v>4.3760236830542043</v>
          </cell>
          <cell r="G19">
            <v>4.6534322346454964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3.248214365729317</v>
          </cell>
          <cell r="G20">
            <v>4.444127651700116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1.0063335420596052E-2</v>
          </cell>
          <cell r="G21">
            <v>1.3625611488866894E-3</v>
          </cell>
        </row>
        <row r="22">
          <cell r="B22">
            <v>0</v>
          </cell>
          <cell r="C22">
            <v>3.7414686852045722E-4</v>
          </cell>
          <cell r="D22">
            <v>4.6075947798169935E-3</v>
          </cell>
          <cell r="E22">
            <v>2.4387038428054912E-3</v>
          </cell>
          <cell r="F22">
            <v>5.3725967947292015E-2</v>
          </cell>
          <cell r="G22">
            <v>9.7355585350865116E-3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7.8835811148695971E-3</v>
          </cell>
          <cell r="G23">
            <v>1.6546432404216704</v>
          </cell>
        </row>
        <row r="24">
          <cell r="B24">
            <v>0.96588093631625771</v>
          </cell>
          <cell r="C24">
            <v>3.5715773426987546E-4</v>
          </cell>
          <cell r="D24">
            <v>6.5672332832101069E-3</v>
          </cell>
          <cell r="E24">
            <v>9.1446926204236684E-3</v>
          </cell>
          <cell r="F24">
            <v>1.4734390827850071E-2</v>
          </cell>
          <cell r="G24">
            <v>3.4298949927362557E-4</v>
          </cell>
        </row>
        <row r="25">
          <cell r="B25">
            <v>0.42515795237946652</v>
          </cell>
          <cell r="C25">
            <v>7.6031129407974921E-2</v>
          </cell>
          <cell r="D25">
            <v>0.37327660841639709</v>
          </cell>
          <cell r="E25">
            <v>1.411198343702917E-3</v>
          </cell>
          <cell r="F25">
            <v>0.57790323094273288</v>
          </cell>
          <cell r="G25">
            <v>1.9134922908663402E-4</v>
          </cell>
        </row>
        <row r="26">
          <cell r="B26">
            <v>1.5176374954997101</v>
          </cell>
          <cell r="C26">
            <v>1.4122795295357602</v>
          </cell>
          <cell r="D26">
            <v>1.4274994841272295</v>
          </cell>
          <cell r="E26">
            <v>1.4025310535776505</v>
          </cell>
          <cell r="F26">
            <v>0.84088618011758476</v>
          </cell>
          <cell r="G26">
            <v>0.60509016334499066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0.54334401795295595</v>
          </cell>
          <cell r="G27">
            <v>0.71175510370353334</v>
          </cell>
        </row>
        <row r="28">
          <cell r="B28">
            <v>1.8009364203483008E-3</v>
          </cell>
          <cell r="C28">
            <v>5.9663963427137853E-5</v>
          </cell>
          <cell r="D28">
            <v>7.8296369661953356E-4</v>
          </cell>
          <cell r="E28">
            <v>1.8719143503059625E-4</v>
          </cell>
          <cell r="F28">
            <v>2.4499461717802749E-4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7.3908210813978761E-2</v>
          </cell>
          <cell r="G29">
            <v>4.9008946049851371E-2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9.3696203981664325E-3</v>
          </cell>
          <cell r="G30">
            <v>1.4265421121134804E-2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1.3720082115959958E-3</v>
          </cell>
          <cell r="G31">
            <v>6.3704109504837154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2.7292932301755035E-3</v>
          </cell>
          <cell r="F32">
            <v>2.7004371542095188E-3</v>
          </cell>
          <cell r="G32">
            <v>9.2885480563282205E-3</v>
          </cell>
        </row>
        <row r="33">
          <cell r="B33">
            <v>0.52400000000000047</v>
          </cell>
          <cell r="C33">
            <v>0.54529210965899355</v>
          </cell>
          <cell r="D33">
            <v>1.9634218177237053</v>
          </cell>
          <cell r="E33">
            <v>5.5058439057351736</v>
          </cell>
          <cell r="F33">
            <v>15.482427387671663</v>
          </cell>
          <cell r="G33">
            <v>30.937443471902366</v>
          </cell>
        </row>
        <row r="34">
          <cell r="B34">
            <v>0</v>
          </cell>
          <cell r="C34">
            <v>0</v>
          </cell>
          <cell r="D34">
            <v>0.14080519181439308</v>
          </cell>
          <cell r="E34">
            <v>0.1558528521904414</v>
          </cell>
          <cell r="F34">
            <v>1.7445906862768563</v>
          </cell>
          <cell r="G34">
            <v>10.246865863666516</v>
          </cell>
        </row>
        <row r="35">
          <cell r="B35">
            <v>3.517953999707534</v>
          </cell>
          <cell r="C35">
            <v>4.8498358007491671</v>
          </cell>
          <cell r="D35">
            <v>9.5945032690796417</v>
          </cell>
          <cell r="E35">
            <v>12.30650007935215</v>
          </cell>
          <cell r="F35">
            <v>39.100476724419579</v>
          </cell>
          <cell r="G35">
            <v>62.60044118310806</v>
          </cell>
        </row>
        <row r="36">
          <cell r="B36">
            <v>2.1349390887346629</v>
          </cell>
          <cell r="C36">
            <v>3.390683363714595</v>
          </cell>
          <cell r="D36">
            <v>8.0481946802850537</v>
          </cell>
          <cell r="E36">
            <v>10.326573290168925</v>
          </cell>
          <cell r="F36">
            <v>13.878061007113072</v>
          </cell>
          <cell r="G36">
            <v>18.650969944253355</v>
          </cell>
        </row>
        <row r="37">
          <cell r="B37">
            <v>0.86248322578584768</v>
          </cell>
          <cell r="C37">
            <v>1.2876022464791577</v>
          </cell>
          <cell r="D37">
            <v>4.1841037366154445</v>
          </cell>
          <cell r="E37">
            <v>5.3685911498198209</v>
          </cell>
          <cell r="F37">
            <v>7.2150241960965102</v>
          </cell>
          <cell r="G37">
            <v>19.793454961721014</v>
          </cell>
        </row>
        <row r="38">
          <cell r="B38">
            <v>2.8396236857719668</v>
          </cell>
          <cell r="C38">
            <v>3.2944551087180045</v>
          </cell>
          <cell r="D38">
            <v>6.8323999740680588</v>
          </cell>
          <cell r="E38">
            <v>8.7665970532283968</v>
          </cell>
          <cell r="F38">
            <v>11.781585705533002</v>
          </cell>
          <cell r="G38">
            <v>15.833481095993088</v>
          </cell>
        </row>
        <row r="39">
          <cell r="B39">
            <v>0.66996187277197849</v>
          </cell>
          <cell r="C39">
            <v>9.0299477156260716E-2</v>
          </cell>
          <cell r="D39">
            <v>5.0314615756195856E-2</v>
          </cell>
          <cell r="E39">
            <v>4.126136034614309E-2</v>
          </cell>
          <cell r="F39">
            <v>2.2564557251360522E-2</v>
          </cell>
          <cell r="G39">
            <v>8.1237816458481042E-3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5.5234920300870774E-3</v>
          </cell>
          <cell r="G40">
            <v>4.701374347794861E-3</v>
          </cell>
        </row>
        <row r="41">
          <cell r="B41">
            <v>7.0501851942119359E-2</v>
          </cell>
          <cell r="C41">
            <v>0.1713788387242986</v>
          </cell>
          <cell r="D41">
            <v>3.199750709150447E-3</v>
          </cell>
          <cell r="E41">
            <v>0.17093694334715007</v>
          </cell>
          <cell r="F41">
            <v>4.9538867989277575E-3</v>
          </cell>
          <cell r="G41">
            <v>6.4383080031444988E-4</v>
          </cell>
        </row>
        <row r="42">
          <cell r="B42">
            <v>0.17249406475321891</v>
          </cell>
          <cell r="C42">
            <v>0.521631782237019</v>
          </cell>
          <cell r="D42">
            <v>1.1324752633678887</v>
          </cell>
          <cell r="E42">
            <v>2.635151651971781</v>
          </cell>
          <cell r="F42">
            <v>3.782692044656546</v>
          </cell>
          <cell r="G42">
            <v>3.6652703664350541E-4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0.17515269854192075</v>
          </cell>
          <cell r="G43">
            <v>5.8846240647976131</v>
          </cell>
        </row>
        <row r="44">
          <cell r="B44">
            <v>0.23004187281738434</v>
          </cell>
          <cell r="C44">
            <v>0.23015877374239516</v>
          </cell>
          <cell r="D44">
            <v>0.33670752867020098</v>
          </cell>
          <cell r="E44">
            <v>0.33294715198251607</v>
          </cell>
          <cell r="F44">
            <v>5.239656342416292E-2</v>
          </cell>
          <cell r="G44">
            <v>5.0979630092043565E-5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0.24761844008323958</v>
          </cell>
          <cell r="G45">
            <v>0.59289664829265509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7.5686393348417297E-4</v>
          </cell>
          <cell r="F46">
            <v>0.4032177108219645</v>
          </cell>
          <cell r="G46">
            <v>0.25874874438581075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4.8259988833728427E-4</v>
          </cell>
          <cell r="F47">
            <v>3.2338319922919621E-3</v>
          </cell>
          <cell r="G47">
            <v>5.8466225404792322E-4</v>
          </cell>
        </row>
        <row r="48">
          <cell r="B48">
            <v>1.4063891369163724E-2</v>
          </cell>
          <cell r="C48">
            <v>3.2020575598810967E-3</v>
          </cell>
          <cell r="D48">
            <v>1.0994304529315021E-2</v>
          </cell>
          <cell r="E48">
            <v>1.0238545357962042E-2</v>
          </cell>
          <cell r="F48">
            <v>5.4010485092714819E-2</v>
          </cell>
          <cell r="G48">
            <v>0.10857429929468225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2.1365131109664259E-4</v>
          </cell>
          <cell r="F49">
            <v>6.8779476168353074E-4</v>
          </cell>
          <cell r="G49">
            <v>4.8725410025983983E-4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8.2225617834500787E-4</v>
          </cell>
          <cell r="F50">
            <v>1.4708277120014071E-3</v>
          </cell>
          <cell r="G50">
            <v>4.6876435714138937E-4</v>
          </cell>
        </row>
        <row r="51">
          <cell r="B51">
            <v>2.7893285145249514E-2</v>
          </cell>
          <cell r="C51">
            <v>4.3857972352689513E-3</v>
          </cell>
          <cell r="D51">
            <v>2.0963192606161699E-2</v>
          </cell>
          <cell r="E51">
            <v>0.25011374357893212</v>
          </cell>
          <cell r="F51">
            <v>0.78326492570961603</v>
          </cell>
          <cell r="G51">
            <v>0.70533190122275691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8.8092185684557909E-4</v>
          </cell>
          <cell r="F52">
            <v>3.8080119092395778E-3</v>
          </cell>
          <cell r="G52">
            <v>2.6716808300937993E-3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1.7718880281081392E-3</v>
          </cell>
          <cell r="F53">
            <v>3.0212054563698194E-3</v>
          </cell>
          <cell r="G53">
            <v>7.4628332846266151E-4</v>
          </cell>
        </row>
        <row r="54">
          <cell r="B54">
            <v>0.95936587588579048</v>
          </cell>
          <cell r="C54">
            <v>1.1060006459941172</v>
          </cell>
          <cell r="D54">
            <v>1.2410170501737809</v>
          </cell>
          <cell r="E54">
            <v>1.2411919101577233</v>
          </cell>
          <cell r="F54">
            <v>1.2412046013962637</v>
          </cell>
          <cell r="G54">
            <v>2.0831057038331391</v>
          </cell>
        </row>
        <row r="55">
          <cell r="B55">
            <v>0.59439787278489231</v>
          </cell>
          <cell r="C55">
            <v>0.62588922257842505</v>
          </cell>
          <cell r="D55">
            <v>0.52617261826816208</v>
          </cell>
          <cell r="E55">
            <v>1.5884673294807488</v>
          </cell>
          <cell r="F55">
            <v>1.4834832664488224</v>
          </cell>
          <cell r="G55">
            <v>5.3404676711085376E-2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1.3665437323128905E-3</v>
          </cell>
          <cell r="F56">
            <v>2.0214417213135528E-3</v>
          </cell>
          <cell r="G56">
            <v>3.4752537136949457E-4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5.1781165254216361E-4</v>
          </cell>
          <cell r="F57">
            <v>1.356630188108566E-3</v>
          </cell>
          <cell r="G57">
            <v>1.1471078721501224E-3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6.0663728016394764E-4</v>
          </cell>
          <cell r="F58">
            <v>2.8075753169173852E-3</v>
          </cell>
          <cell r="G58">
            <v>9.0799979392189019E-4</v>
          </cell>
        </row>
        <row r="70">
          <cell r="B70">
            <v>9.4530115996075789E-2</v>
          </cell>
          <cell r="C70">
            <v>9.9960898721069506E-3</v>
          </cell>
          <cell r="D70">
            <v>9.4420304260740398E-2</v>
          </cell>
          <cell r="E70">
            <v>1.2943506124317981E-3</v>
          </cell>
          <cell r="F70">
            <v>7.4131244635744714E-3</v>
          </cell>
          <cell r="G70">
            <v>7.3679106724786614E-2</v>
          </cell>
        </row>
        <row r="71">
          <cell r="B71">
            <v>2.8487068941856902E-3</v>
          </cell>
          <cell r="C71">
            <v>2.336240732307255E-3</v>
          </cell>
          <cell r="D71">
            <v>2.845638225172514E-3</v>
          </cell>
          <cell r="E71">
            <v>1.5266476049047482E-3</v>
          </cell>
          <cell r="F71">
            <v>7.6186924239406248E-2</v>
          </cell>
          <cell r="G71">
            <v>1.7039889622923143</v>
          </cell>
        </row>
        <row r="72">
          <cell r="B72">
            <v>2.6228612527767411E-3</v>
          </cell>
          <cell r="C72">
            <v>2.106551415699578E-3</v>
          </cell>
          <cell r="D72">
            <v>2.60299530503011E-3</v>
          </cell>
          <cell r="E72">
            <v>1.4519103519312745E-3</v>
          </cell>
          <cell r="F72">
            <v>5.1151456559713404E-3</v>
          </cell>
          <cell r="G72">
            <v>1.028659228918464E-2</v>
          </cell>
        </row>
        <row r="73">
          <cell r="B73">
            <v>1.1127001584567519E-3</v>
          </cell>
          <cell r="C73">
            <v>1.11194593809737E-3</v>
          </cell>
          <cell r="D73">
            <v>1.1224153121374932E-3</v>
          </cell>
          <cell r="E73">
            <v>1.9458386576448204E-3</v>
          </cell>
          <cell r="F73">
            <v>3.331913253771386E-3</v>
          </cell>
          <cell r="G73">
            <v>2.3809298731803661E-3</v>
          </cell>
        </row>
        <row r="74">
          <cell r="B74">
            <v>2.7463847937617665E-3</v>
          </cell>
          <cell r="C74">
            <v>2.7448950119914159E-3</v>
          </cell>
          <cell r="D74">
            <v>2.7721084420205978E-3</v>
          </cell>
          <cell r="E74">
            <v>1.3136906777769443E-2</v>
          </cell>
          <cell r="F74">
            <v>0.20186520148226916</v>
          </cell>
          <cell r="G74">
            <v>0.25437597244557064</v>
          </cell>
        </row>
        <row r="75">
          <cell r="B75">
            <v>2.7457298854704571E-3</v>
          </cell>
          <cell r="C75">
            <v>2.744237967381471E-3</v>
          </cell>
          <cell r="D75">
            <v>2.7714755119364839E-3</v>
          </cell>
          <cell r="E75">
            <v>1.3143187525831891E-2</v>
          </cell>
          <cell r="F75">
            <v>0.20187485059905325</v>
          </cell>
          <cell r="G75">
            <v>0.25443773117940882</v>
          </cell>
        </row>
        <row r="76">
          <cell r="B76">
            <v>1.1181823723368221E-3</v>
          </cell>
          <cell r="C76">
            <v>1.1174962862073147E-3</v>
          </cell>
          <cell r="D76">
            <v>1.127941476595202E-3</v>
          </cell>
          <cell r="E76">
            <v>1.9942039581952774E-3</v>
          </cell>
          <cell r="F76">
            <v>2.8949720364991978E-3</v>
          </cell>
          <cell r="G76">
            <v>1.9541950650824014E-3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8.2064957369789774E-5</v>
          </cell>
          <cell r="G90">
            <v>6.8195551336111863E-5</v>
          </cell>
        </row>
        <row r="91">
          <cell r="B91">
            <v>1.8035515685837109</v>
          </cell>
          <cell r="C91">
            <v>6.8629821768667848E-4</v>
          </cell>
          <cell r="D91">
            <v>1.3154143818907962E-2</v>
          </cell>
          <cell r="E91">
            <v>1.9558044885390015E-2</v>
          </cell>
          <cell r="F91">
            <v>3.1174061683316476E-2</v>
          </cell>
          <cell r="G91">
            <v>7.1795483450133514E-4</v>
          </cell>
        </row>
        <row r="92">
          <cell r="B92">
            <v>1.2674082280728209</v>
          </cell>
          <cell r="C92">
            <v>0.27668017686443108</v>
          </cell>
          <cell r="D92">
            <v>1.1441461130564234</v>
          </cell>
          <cell r="E92">
            <v>3.7377345734434146E-3</v>
          </cell>
          <cell r="F92">
            <v>1.5114110968073529</v>
          </cell>
          <cell r="G92">
            <v>5.682188916006233E-4</v>
          </cell>
        </row>
        <row r="93">
          <cell r="B93">
            <v>14.159824448168072</v>
          </cell>
          <cell r="C93">
            <v>13.051656197692347</v>
          </cell>
          <cell r="D93">
            <v>13.178288843667628</v>
          </cell>
          <cell r="E93">
            <v>12.779642473567829</v>
          </cell>
          <cell r="F93">
            <v>11.966089011277216</v>
          </cell>
          <cell r="G93">
            <v>10.757749327046604</v>
          </cell>
        </row>
        <row r="94">
          <cell r="B94">
            <v>9.2619587332198293E-3</v>
          </cell>
          <cell r="C94">
            <v>3.0684324048242304E-4</v>
          </cell>
          <cell r="D94">
            <v>4.0266704397575988E-3</v>
          </cell>
          <cell r="E94">
            <v>9.6269880872878013E-4</v>
          </cell>
          <cell r="F94">
            <v>1.2599723169155689E-3</v>
          </cell>
          <cell r="G94">
            <v>4.7567557082018189E-6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9.4232968787822891E-2</v>
          </cell>
          <cell r="G95">
            <v>6.4936853516053078E-2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1.1377396197773483E-2</v>
          </cell>
          <cell r="G96">
            <v>1.800160284333676E-2</v>
          </cell>
        </row>
        <row r="97">
          <cell r="B97">
            <v>1.7328984839474264</v>
          </cell>
          <cell r="C97">
            <v>1.4242219804710814</v>
          </cell>
          <cell r="D97">
            <v>2.3066541896239774</v>
          </cell>
          <cell r="E97">
            <v>0.46113918555835975</v>
          </cell>
          <cell r="F97">
            <v>7.2973711479103767E-2</v>
          </cell>
          <cell r="G97">
            <v>9.3155280643748161E-5</v>
          </cell>
        </row>
        <row r="98">
          <cell r="B98">
            <v>0.90177453632841575</v>
          </cell>
          <cell r="C98">
            <v>2.2137732860125906E-4</v>
          </cell>
          <cell r="D98">
            <v>1.0614493309971918E-3</v>
          </cell>
          <cell r="E98">
            <v>2.4374132476478203E-4</v>
          </cell>
          <cell r="F98">
            <v>3.6397304129446759E-4</v>
          </cell>
          <cell r="G98">
            <v>1.424746098060259E-4</v>
          </cell>
        </row>
        <row r="99">
          <cell r="B99">
            <v>1.4500009362726718</v>
          </cell>
          <cell r="C99">
            <v>3.8015504860686038</v>
          </cell>
          <cell r="D99">
            <v>3.8012466975484873</v>
          </cell>
          <cell r="E99">
            <v>0.99941085719716871</v>
          </cell>
          <cell r="F99">
            <v>0</v>
          </cell>
          <cell r="G99">
            <v>0</v>
          </cell>
        </row>
        <row r="100">
          <cell r="B100">
            <v>0.18406429724846593</v>
          </cell>
          <cell r="C100">
            <v>1.8471787318664679</v>
          </cell>
          <cell r="D100">
            <v>1.0608970200028521E-3</v>
          </cell>
          <cell r="E100">
            <v>4.5425939530888799E-4</v>
          </cell>
          <cell r="F100">
            <v>2.6787591054077645E-4</v>
          </cell>
          <cell r="G100">
            <v>8.9880792985779063E-7</v>
          </cell>
        </row>
        <row r="101">
          <cell r="B101">
            <v>1.5491736027515783</v>
          </cell>
          <cell r="C101">
            <v>1.398129563348846</v>
          </cell>
          <cell r="D101">
            <v>1.1987218476809307</v>
          </cell>
          <cell r="E101">
            <v>0.92754865088605454</v>
          </cell>
          <cell r="F101">
            <v>0.55535864450050154</v>
          </cell>
          <cell r="G101">
            <v>0.33251574568576475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1.297429944757782E-7</v>
          </cell>
        </row>
        <row r="103">
          <cell r="F103">
            <v>3.1812752043472954E-2</v>
          </cell>
          <cell r="G103">
            <v>1.4175172414026466E-2</v>
          </cell>
        </row>
        <row r="104">
          <cell r="B104">
            <v>0.92934259378248396</v>
          </cell>
          <cell r="C104">
            <v>2.0711661123546548</v>
          </cell>
          <cell r="D104">
            <v>3.3407136874945793E-2</v>
          </cell>
          <cell r="E104">
            <v>1.3160895212633106</v>
          </cell>
          <cell r="F104">
            <v>1.0981379762695023E-2</v>
          </cell>
          <cell r="G104">
            <v>1.4271925879903295E-3</v>
          </cell>
        </row>
        <row r="105">
          <cell r="B105">
            <v>0.65969117745589312</v>
          </cell>
          <cell r="C105">
            <v>1.8166450365539701</v>
          </cell>
          <cell r="D105">
            <v>3.3633455802306775</v>
          </cell>
          <cell r="E105">
            <v>5.5743592637864676</v>
          </cell>
          <cell r="F105">
            <v>8.3723638798429203</v>
          </cell>
          <cell r="G105">
            <v>12.449018559649408</v>
          </cell>
        </row>
        <row r="106">
          <cell r="B106">
            <v>1.934795284791033</v>
          </cell>
          <cell r="C106">
            <v>1.8587769598499924</v>
          </cell>
          <cell r="D106">
            <v>2.5502990496497788</v>
          </cell>
          <cell r="E106">
            <v>2.2433414993219563</v>
          </cell>
          <cell r="F106">
            <v>1.5195876731933993</v>
          </cell>
          <cell r="G106">
            <v>2.0114249863803222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2.4129994416864214E-4</v>
          </cell>
          <cell r="F107">
            <v>1.4537409873606069E-3</v>
          </cell>
          <cell r="G107">
            <v>2.3591634812460092E-4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5.6573667755382647E-4</v>
          </cell>
          <cell r="F108">
            <v>0.24193062649317867</v>
          </cell>
          <cell r="G108">
            <v>0.12937437219290535</v>
          </cell>
        </row>
        <row r="109">
          <cell r="B109">
            <v>3.9574790748425723E-2</v>
          </cell>
          <cell r="C109">
            <v>7.9533427210890691E-3</v>
          </cell>
          <cell r="D109">
            <v>3.0051400263018651E-2</v>
          </cell>
          <cell r="E109">
            <v>2.6005008789588033E-2</v>
          </cell>
          <cell r="F109">
            <v>0.13066772384144074</v>
          </cell>
          <cell r="G109">
            <v>0.25097814154116588</v>
          </cell>
        </row>
        <row r="110">
          <cell r="B110">
            <v>6.9953515505079561E-6</v>
          </cell>
          <cell r="C110">
            <v>9.2753979471904795E-6</v>
          </cell>
          <cell r="D110">
            <v>9.5631731020383251E-6</v>
          </cell>
          <cell r="E110">
            <v>3.3745633373126046E-3</v>
          </cell>
          <cell r="F110">
            <v>6.2269359866497518E-3</v>
          </cell>
          <cell r="G110">
            <v>2.2504414753879956E-3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0.10396952150804997</v>
          </cell>
          <cell r="C112">
            <v>9.7683284619232875E-3</v>
          </cell>
          <cell r="D112">
            <v>5.0962256530868388E-2</v>
          </cell>
          <cell r="E112">
            <v>0.52984117706681921</v>
          </cell>
          <cell r="F112">
            <v>1.635536299457589</v>
          </cell>
          <cell r="G112">
            <v>1.46992805526038</v>
          </cell>
        </row>
        <row r="113">
          <cell r="B113">
            <v>6.995351911327937E-6</v>
          </cell>
          <cell r="C113">
            <v>9.2753981888935045E-6</v>
          </cell>
          <cell r="D113">
            <v>9.5631737813628467E-6</v>
          </cell>
          <cell r="E113">
            <v>6.4883709613968487E-3</v>
          </cell>
          <cell r="F113">
            <v>1.2025970830527951E-2</v>
          </cell>
          <cell r="G113">
            <v>3.2291733097135609E-3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1.4243102481448726</v>
          </cell>
          <cell r="C115">
            <v>1.578405088487882</v>
          </cell>
          <cell r="D115">
            <v>1.6640370513174625</v>
          </cell>
          <cell r="E115">
            <v>1.4858233733097597</v>
          </cell>
          <cell r="F115">
            <v>1.128938633151612</v>
          </cell>
          <cell r="G115">
            <v>1.8946904509943203</v>
          </cell>
        </row>
        <row r="116">
          <cell r="B116">
            <v>0.69257625660066069</v>
          </cell>
          <cell r="C116">
            <v>0.75022559321032023</v>
          </cell>
          <cell r="D116">
            <v>0.65712626420669784</v>
          </cell>
          <cell r="E116">
            <v>2.1167699906476471</v>
          </cell>
          <cell r="F116">
            <v>2.2252248996732344</v>
          </cell>
          <cell r="G116">
            <v>8.0107015066628109E-2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2.1839670325438233E-3</v>
          </cell>
          <cell r="F117">
            <v>3.0913541285263265E-3</v>
          </cell>
          <cell r="G117">
            <v>5.1037439083512551E-4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1.8199118404918442E-4</v>
          </cell>
          <cell r="F118">
            <v>8.2846484761496845E-4</v>
          </cell>
          <cell r="G118">
            <v>2.6361284339667735E-4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3.8972140165015442E-4</v>
          </cell>
          <cell r="F119">
            <v>8.5417456288317299E-4</v>
          </cell>
          <cell r="G119">
            <v>6.4836531904137365E-4</v>
          </cell>
        </row>
        <row r="123">
          <cell r="B123">
            <v>0</v>
          </cell>
          <cell r="C123">
            <v>3.7445688607487115</v>
          </cell>
          <cell r="D123">
            <v>3.8584574856475475</v>
          </cell>
          <cell r="E123">
            <v>13.411572027677517</v>
          </cell>
          <cell r="F123">
            <v>15.5923306067025</v>
          </cell>
          <cell r="G123">
            <v>20.267255679292603</v>
          </cell>
        </row>
      </sheetData>
      <sheetData sheetId="33">
        <row r="13">
          <cell r="B13">
            <v>16.052400934767807</v>
          </cell>
          <cell r="C13">
            <v>20.043653958506173</v>
          </cell>
          <cell r="D13">
            <v>7.0064678475906295</v>
          </cell>
          <cell r="E13">
            <v>15.793939924470498</v>
          </cell>
          <cell r="F13">
            <v>16.441126989912672</v>
          </cell>
          <cell r="G13">
            <v>17.344061131529152</v>
          </cell>
        </row>
        <row r="14">
          <cell r="B14">
            <v>250.94817916516337</v>
          </cell>
          <cell r="C14">
            <v>253.29955404145915</v>
          </cell>
          <cell r="D14">
            <v>196.75074029836429</v>
          </cell>
          <cell r="E14">
            <v>204.50359006731514</v>
          </cell>
          <cell r="F14">
            <v>98.945489384792495</v>
          </cell>
          <cell r="G14">
            <v>0</v>
          </cell>
        </row>
        <row r="15">
          <cell r="B15">
            <v>66.745680929538494</v>
          </cell>
          <cell r="C15">
            <v>49.798801653239018</v>
          </cell>
          <cell r="D15">
            <v>68.535932768901546</v>
          </cell>
          <cell r="E15">
            <v>70.234645302324466</v>
          </cell>
          <cell r="F15">
            <v>72.962064075894816</v>
          </cell>
          <cell r="G15">
            <v>69.178277727061456</v>
          </cell>
        </row>
        <row r="16">
          <cell r="B16">
            <v>66.632401863434353</v>
          </cell>
          <cell r="C16">
            <v>55.764004563692581</v>
          </cell>
          <cell r="D16">
            <v>65.549413597684094</v>
          </cell>
          <cell r="E16">
            <v>64.464631451078489</v>
          </cell>
          <cell r="F16">
            <v>62.351140031418616</v>
          </cell>
          <cell r="G16">
            <v>66.134929145977424</v>
          </cell>
        </row>
        <row r="18">
          <cell r="B18">
            <v>0.12047065186192783</v>
          </cell>
          <cell r="C18">
            <v>1.4444922712767273E-3</v>
          </cell>
          <cell r="D18">
            <v>8.2017669107980022E-3</v>
          </cell>
          <cell r="E18">
            <v>1.5499483256139529E-3</v>
          </cell>
          <cell r="F18">
            <v>3.9716973259333165E-3</v>
          </cell>
          <cell r="G18">
            <v>1.3001567223035732E-5</v>
          </cell>
        </row>
        <row r="19">
          <cell r="B19">
            <v>18.203593096119516</v>
          </cell>
          <cell r="C19">
            <v>20.429787177794857</v>
          </cell>
          <cell r="D19">
            <v>20.73485523794395</v>
          </cell>
          <cell r="E19">
            <v>20.696590475981051</v>
          </cell>
          <cell r="F19">
            <v>12.242099746618099</v>
          </cell>
          <cell r="G19">
            <v>13.018161167925394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9.7046098379924945</v>
          </cell>
          <cell r="G20">
            <v>13.01726512404038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1.6703762414845801E-2</v>
          </cell>
          <cell r="G21">
            <v>2.4504251369560056E-3</v>
          </cell>
        </row>
        <row r="22">
          <cell r="B22">
            <v>0</v>
          </cell>
          <cell r="C22">
            <v>1.7446905745594425E-3</v>
          </cell>
          <cell r="D22">
            <v>1.3141034978198877E-2</v>
          </cell>
          <cell r="E22">
            <v>6.3948951100948198E-3</v>
          </cell>
          <cell r="F22">
            <v>0.1357609945373778</v>
          </cell>
          <cell r="G22">
            <v>2.3800954407700105E-2</v>
          </cell>
          <cell r="L22">
            <v>2.5606210032610099</v>
          </cell>
          <cell r="M22">
            <v>0.9510995129940939</v>
          </cell>
          <cell r="N22">
            <v>1.1182259755361872</v>
          </cell>
          <cell r="O22">
            <v>1.6598172477095925</v>
          </cell>
          <cell r="P22">
            <v>2.0720561311700614</v>
          </cell>
          <cell r="Q22">
            <v>0.78473536431915414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1.5190178142786294E-2</v>
          </cell>
          <cell r="G23">
            <v>3.0358687626589114</v>
          </cell>
          <cell r="L23">
            <v>6.8405444427074372E-2</v>
          </cell>
          <cell r="M23">
            <v>7.4965095365048279E-2</v>
          </cell>
          <cell r="N23">
            <v>0.12251593136097068</v>
          </cell>
          <cell r="O23">
            <v>3.7901550375855435E-3</v>
          </cell>
          <cell r="P23">
            <v>8.6093487555558273E-3</v>
          </cell>
          <cell r="Q23">
            <v>0.89136931007077591</v>
          </cell>
        </row>
        <row r="24">
          <cell r="B24">
            <v>3.6778602770139153</v>
          </cell>
          <cell r="C24">
            <v>2.2265699699350223E-3</v>
          </cell>
          <cell r="D24">
            <v>2.737280157808995E-2</v>
          </cell>
          <cell r="E24">
            <v>3.7497893842356814E-2</v>
          </cell>
          <cell r="F24">
            <v>5.9718281569520457E-2</v>
          </cell>
          <cell r="G24">
            <v>1.5632228133711421E-3</v>
          </cell>
        </row>
        <row r="25">
          <cell r="B25">
            <v>1.7434262120028527</v>
          </cell>
          <cell r="C25">
            <v>0.30427037508846588</v>
          </cell>
          <cell r="D25">
            <v>1.4389880803452102</v>
          </cell>
          <cell r="E25">
            <v>5.5378952258680839E-3</v>
          </cell>
          <cell r="F25">
            <v>1.8877182901547862</v>
          </cell>
          <cell r="G25">
            <v>7.4371525816900575E-4</v>
          </cell>
        </row>
        <row r="26">
          <cell r="B26">
            <v>39.67926026529755</v>
          </cell>
          <cell r="C26">
            <v>37.43973315811369</v>
          </cell>
          <cell r="D26">
            <v>37.494347746714375</v>
          </cell>
          <cell r="E26">
            <v>37.206422793508459</v>
          </cell>
          <cell r="F26">
            <v>24.990680603762144</v>
          </cell>
          <cell r="G26">
            <v>19.552962326740275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11.262684921559272</v>
          </cell>
          <cell r="G27">
            <v>13.180650068583951</v>
          </cell>
        </row>
        <row r="28">
          <cell r="B28">
            <v>2.135045435897932E-2</v>
          </cell>
          <cell r="C28">
            <v>1.7102786599681626E-3</v>
          </cell>
          <cell r="D28">
            <v>8.0805801981627713E-3</v>
          </cell>
          <cell r="E28">
            <v>2.0393199245809304E-3</v>
          </cell>
          <cell r="F28">
            <v>2.5567413048707896E-3</v>
          </cell>
          <cell r="G28">
            <v>1.1695853887111427E-5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0.18477052703494684</v>
          </cell>
          <cell r="G29">
            <v>0.12252236512462839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2.2308619995634344E-2</v>
          </cell>
          <cell r="G30">
            <v>3.3965288383654327E-2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6.4938691369414723E-3</v>
          </cell>
          <cell r="G31">
            <v>23.988966033937224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2.7292932301755035E-3</v>
          </cell>
          <cell r="F32">
            <v>2.7004371542095188E-3</v>
          </cell>
          <cell r="G32">
            <v>9.2885480563282205E-3</v>
          </cell>
        </row>
        <row r="33">
          <cell r="B33">
            <v>0.52400000000000047</v>
          </cell>
          <cell r="C33">
            <v>0.54529210965899355</v>
          </cell>
          <cell r="D33">
            <v>1.9634218177237053</v>
          </cell>
          <cell r="E33">
            <v>5.5058439057351736</v>
          </cell>
          <cell r="F33">
            <v>15.482427387671663</v>
          </cell>
          <cell r="G33">
            <v>30.937443471902366</v>
          </cell>
        </row>
        <row r="34">
          <cell r="B34">
            <v>0</v>
          </cell>
          <cell r="C34">
            <v>0</v>
          </cell>
          <cell r="D34">
            <v>0.14080519181439308</v>
          </cell>
          <cell r="E34">
            <v>0.1558528521904414</v>
          </cell>
          <cell r="F34">
            <v>1.7445906862768563</v>
          </cell>
          <cell r="G34">
            <v>10.246865863666516</v>
          </cell>
        </row>
        <row r="35">
          <cell r="B35">
            <v>3.517953999707534</v>
          </cell>
          <cell r="C35">
            <v>4.8498358007491671</v>
          </cell>
          <cell r="D35">
            <v>9.5945032690796417</v>
          </cell>
          <cell r="E35">
            <v>12.30650007935215</v>
          </cell>
          <cell r="F35">
            <v>39.100476724419579</v>
          </cell>
          <cell r="G35">
            <v>62.60044118310806</v>
          </cell>
        </row>
        <row r="36">
          <cell r="B36">
            <v>2.1349390887346629</v>
          </cell>
          <cell r="C36">
            <v>3.390683363714595</v>
          </cell>
          <cell r="D36">
            <v>8.0481946802850537</v>
          </cell>
          <cell r="E36">
            <v>10.326573290168925</v>
          </cell>
          <cell r="F36">
            <v>13.878061007113072</v>
          </cell>
          <cell r="G36">
            <v>18.650969944253355</v>
          </cell>
        </row>
        <row r="37">
          <cell r="B37">
            <v>0.86248322578584768</v>
          </cell>
          <cell r="C37">
            <v>1.2876022464791577</v>
          </cell>
          <cell r="D37">
            <v>4.1841037366154445</v>
          </cell>
          <cell r="E37">
            <v>5.3685911498198209</v>
          </cell>
          <cell r="F37">
            <v>7.2150241960965102</v>
          </cell>
          <cell r="G37">
            <v>19.793454961721014</v>
          </cell>
        </row>
        <row r="38">
          <cell r="B38">
            <v>2.8396236857719668</v>
          </cell>
          <cell r="C38">
            <v>3.2944551087180045</v>
          </cell>
          <cell r="D38">
            <v>6.8323999740680588</v>
          </cell>
          <cell r="E38">
            <v>8.7665970532283968</v>
          </cell>
          <cell r="F38">
            <v>11.781585705533002</v>
          </cell>
          <cell r="G38">
            <v>15.833481095993088</v>
          </cell>
        </row>
        <row r="39">
          <cell r="B39">
            <v>1.9198818897918892</v>
          </cell>
          <cell r="C39">
            <v>0.25719029937520071</v>
          </cell>
          <cell r="D39">
            <v>0.14484528492825882</v>
          </cell>
          <cell r="E39">
            <v>0.11479018768773754</v>
          </cell>
          <cell r="F39">
            <v>8.1046929452285491E-2</v>
          </cell>
          <cell r="G39">
            <v>3.7615822293854538E-2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1.7530881012436977E-2</v>
          </cell>
          <cell r="G40">
            <v>1.4687495405196793E-2</v>
          </cell>
        </row>
        <row r="41">
          <cell r="B41">
            <v>0.29530838469148457</v>
          </cell>
          <cell r="C41">
            <v>0.69530643530636949</v>
          </cell>
          <cell r="D41">
            <v>1.3593829143115936E-2</v>
          </cell>
          <cell r="E41">
            <v>0.649080217756693</v>
          </cell>
          <cell r="F41">
            <v>1.9445545414140772E-2</v>
          </cell>
          <cell r="G41">
            <v>2.6268537751624223E-3</v>
          </cell>
        </row>
        <row r="42">
          <cell r="B42">
            <v>0.8732015728011171</v>
          </cell>
          <cell r="C42">
            <v>2.3100600625657561</v>
          </cell>
          <cell r="D42">
            <v>4.4875647870916335</v>
          </cell>
          <cell r="E42">
            <v>7.7846478759871252</v>
          </cell>
          <cell r="F42">
            <v>10.732753740140428</v>
          </cell>
          <cell r="G42">
            <v>1.0968489534698292E-3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0.52375580577025183</v>
          </cell>
          <cell r="G43">
            <v>16.858115611534771</v>
          </cell>
        </row>
        <row r="44">
          <cell r="B44">
            <v>3.7119751098402625</v>
          </cell>
          <cell r="C44">
            <v>3.7138614407288064</v>
          </cell>
          <cell r="D44">
            <v>5.4331481575685645</v>
          </cell>
          <cell r="E44">
            <v>5.3724701543968605</v>
          </cell>
          <cell r="F44">
            <v>0.84547881919646795</v>
          </cell>
          <cell r="G44">
            <v>8.2261497007677731E-4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4.4395648334172941</v>
          </cell>
          <cell r="G45">
            <v>10.630077100583499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1.5271262887883461E-3</v>
          </cell>
          <cell r="F46">
            <v>0.73312140901114664</v>
          </cell>
          <cell r="G46">
            <v>0.43124650621728228</v>
          </cell>
        </row>
        <row r="47">
          <cell r="B47">
            <v>0</v>
          </cell>
        </row>
        <row r="48">
          <cell r="B48">
            <v>6.5096897904931297E-2</v>
          </cell>
          <cell r="C48">
            <v>1.1971736550286782E-2</v>
          </cell>
          <cell r="D48">
            <v>4.3968345258676801E-2</v>
          </cell>
          <cell r="E48">
            <v>3.7493618577334895E-2</v>
          </cell>
          <cell r="F48">
            <v>0.19122745599732607</v>
          </cell>
          <cell r="G48">
            <v>0.37577351072647225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5.0869359784914893E-4</v>
          </cell>
          <cell r="F49">
            <v>1.5631699129171161E-3</v>
          </cell>
          <cell r="G49">
            <v>1.0827868894663108E-3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3.9918288396968479E-3</v>
          </cell>
          <cell r="F50">
            <v>6.9043874135012832E-3</v>
          </cell>
          <cell r="G50">
            <v>1.9572395370452468E-3</v>
          </cell>
        </row>
        <row r="51">
          <cell r="B51">
            <v>0.11030747601929844</v>
          </cell>
          <cell r="C51">
            <v>1.5218415242441255E-2</v>
          </cell>
          <cell r="D51">
            <v>7.4928888071980532E-2</v>
          </cell>
          <cell r="E51">
            <v>0.83615389114828576</v>
          </cell>
          <cell r="F51">
            <v>2.5746533251216226</v>
          </cell>
          <cell r="G51">
            <v>2.2807556861169229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2.0974329924894741E-3</v>
          </cell>
          <cell r="F52">
            <v>8.6545725209990418E-3</v>
          </cell>
          <cell r="G52">
            <v>5.9370685113195494E-3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7.3399611966455227E-3</v>
          </cell>
          <cell r="F53">
            <v>1.2102468241629988E-2</v>
          </cell>
          <cell r="G53">
            <v>2.8134056245083376E-3</v>
          </cell>
        </row>
        <row r="54">
          <cell r="B54">
            <v>2.6453942736471481</v>
          </cell>
          <cell r="C54">
            <v>3.0464266610863571</v>
          </cell>
          <cell r="D54">
            <v>3.4130016847302351</v>
          </cell>
          <cell r="E54">
            <v>3.4029631746830762</v>
          </cell>
          <cell r="F54">
            <v>3.3154204810726582</v>
          </cell>
          <cell r="G54">
            <v>5.414473514605068</v>
          </cell>
        </row>
        <row r="55">
          <cell r="B55">
            <v>1.663274095442411</v>
          </cell>
          <cell r="C55">
            <v>1.7386679623422472</v>
          </cell>
          <cell r="D55">
            <v>1.4633293097387372</v>
          </cell>
          <cell r="E55">
            <v>4.4126736447064046</v>
          </cell>
          <cell r="F55">
            <v>4.1284884528252555</v>
          </cell>
          <cell r="G55">
            <v>0.14851527226028949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4.3685361086269869E-3</v>
          </cell>
          <cell r="F56">
            <v>6.3326661789637161E-3</v>
          </cell>
          <cell r="G56">
            <v>1.0646144778307038E-3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1.0881583831752032E-3</v>
          </cell>
          <cell r="F57">
            <v>2.5105440140270824E-3</v>
          </cell>
          <cell r="G57">
            <v>1.9933479683700295E-3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1.011062133606579E-3</v>
          </cell>
          <cell r="F58">
            <v>4.6025824867498115E-3</v>
          </cell>
          <cell r="G58">
            <v>1.4645157966482099E-3</v>
          </cell>
        </row>
        <row r="63">
          <cell r="B63">
            <v>0.13504333438548144</v>
          </cell>
          <cell r="C63">
            <v>1.4280440673427729E-2</v>
          </cell>
          <cell r="D63">
            <v>0.13488646084328382</v>
          </cell>
          <cell r="E63">
            <v>1.8493844981102142E-3</v>
          </cell>
          <cell r="F63">
            <v>1.059049580702537E-2</v>
          </cell>
          <cell r="G63">
            <v>0.10525617675607324</v>
          </cell>
        </row>
        <row r="64">
          <cell r="B64">
            <v>3.2858687809424322E-3</v>
          </cell>
          <cell r="C64">
            <v>2.6948158352022842E-3</v>
          </cell>
          <cell r="D64">
            <v>3.2823295309236575E-3</v>
          </cell>
          <cell r="E64">
            <v>1.7610714470131371E-3</v>
          </cell>
          <cell r="F64">
            <v>8.7870774719189332E-2</v>
          </cell>
          <cell r="G64">
            <v>1.9652963763524471</v>
          </cell>
        </row>
        <row r="65">
          <cell r="B65">
            <v>2.9332766877743733E-3</v>
          </cell>
          <cell r="C65">
            <v>2.3559230644778703E-3</v>
          </cell>
          <cell r="D65">
            <v>2.9110619707877023E-3</v>
          </cell>
          <cell r="E65">
            <v>1.6238831864971376E-3</v>
          </cell>
          <cell r="F65">
            <v>5.7205081723660988E-3</v>
          </cell>
          <cell r="G65">
            <v>1.1503197840197012E-2</v>
          </cell>
        </row>
        <row r="66">
          <cell r="B66">
            <v>1.2308080743193932E-3</v>
          </cell>
          <cell r="C66">
            <v>1.2299740085780341E-3</v>
          </cell>
          <cell r="D66">
            <v>1.2415517207673807E-3</v>
          </cell>
          <cell r="E66">
            <v>2.152146611067259E-3</v>
          </cell>
          <cell r="F66">
            <v>3.6849577120549649E-3</v>
          </cell>
          <cell r="G66">
            <v>2.6332998577265512E-3</v>
          </cell>
        </row>
        <row r="67">
          <cell r="B67">
            <v>3.037754541042265E-3</v>
          </cell>
          <cell r="C67">
            <v>3.0361070438259339E-3</v>
          </cell>
          <cell r="D67">
            <v>3.0662014180852055E-3</v>
          </cell>
          <cell r="E67">
            <v>1.4528267018977449E-2</v>
          </cell>
          <cell r="F67">
            <v>0.22323624421007382</v>
          </cell>
          <cell r="G67">
            <v>0.28130605724820412</v>
          </cell>
        </row>
        <row r="68">
          <cell r="B68">
            <v>3.037030301019145E-3</v>
          </cell>
          <cell r="C68">
            <v>3.0353804413242392E-3</v>
          </cell>
          <cell r="D68">
            <v>3.0655014829819001E-3</v>
          </cell>
          <cell r="E68">
            <v>1.4535212677154675E-2</v>
          </cell>
          <cell r="F68">
            <v>0.22324691482864101</v>
          </cell>
          <cell r="G68">
            <v>0.28137435405782418</v>
          </cell>
        </row>
        <row r="69">
          <cell r="B69">
            <v>1.2368706616579426E-3</v>
          </cell>
          <cell r="C69">
            <v>1.2361119431597209E-3</v>
          </cell>
          <cell r="D69">
            <v>1.2476629115009347E-3</v>
          </cell>
          <cell r="E69">
            <v>2.2056320943114149E-3</v>
          </cell>
          <cell r="F69">
            <v>3.2017598017943243E-3</v>
          </cell>
          <cell r="G69">
            <v>2.1613884683608208E-3</v>
          </cell>
        </row>
        <row r="90">
          <cell r="B90">
            <v>2.0280745755046574</v>
          </cell>
          <cell r="C90">
            <v>1.6668191560123267</v>
          </cell>
          <cell r="D90">
            <v>2.6995618957443832</v>
          </cell>
          <cell r="E90">
            <v>0.53968808136380497</v>
          </cell>
          <cell r="F90">
            <v>8.5403807725572711E-2</v>
          </cell>
          <cell r="G90">
            <v>1.0902303741257029E-4</v>
          </cell>
        </row>
        <row r="91">
          <cell r="B91">
            <v>1.1839503154071798</v>
          </cell>
          <cell r="C91">
            <v>2.9064887891889417E-4</v>
          </cell>
          <cell r="D91">
            <v>1.3935892172555068E-3</v>
          </cell>
          <cell r="E91">
            <v>3.2001083054304744E-4</v>
          </cell>
          <cell r="F91">
            <v>4.7786445467268935E-4</v>
          </cell>
          <cell r="G91">
            <v>1.8705657835954567E-4</v>
          </cell>
        </row>
        <row r="92">
          <cell r="B92">
            <v>1.4500009362726718</v>
          </cell>
          <cell r="C92">
            <v>3.8015504860686038</v>
          </cell>
          <cell r="D92">
            <v>3.8012466975484873</v>
          </cell>
          <cell r="E92">
            <v>0.99941085719716871</v>
          </cell>
          <cell r="F92">
            <v>0</v>
          </cell>
          <cell r="G92">
            <v>0</v>
          </cell>
        </row>
        <row r="93">
          <cell r="B93">
            <v>0.21541718973485491</v>
          </cell>
          <cell r="C93">
            <v>2.1618209359717859</v>
          </cell>
          <cell r="D93">
            <v>1.241606645413692E-3</v>
          </cell>
          <cell r="E93">
            <v>5.3163641081356312E-4</v>
          </cell>
          <cell r="F93">
            <v>3.1350499096771716E-4</v>
          </cell>
          <cell r="G93">
            <v>1.0519078455503213E-6</v>
          </cell>
        </row>
        <row r="94">
          <cell r="B94">
            <v>2.213105146787969</v>
          </cell>
          <cell r="C94">
            <v>1.9973279476412076</v>
          </cell>
          <cell r="D94">
            <v>1.7124597824013288</v>
          </cell>
          <cell r="E94">
            <v>1.3250695012657918</v>
          </cell>
          <cell r="F94">
            <v>0.79336949214357377</v>
          </cell>
          <cell r="G94">
            <v>0.47502249383680673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1.297429944757782E-7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9.6547008670340984E-5</v>
          </cell>
          <cell r="G96">
            <v>8.0230060395425649E-5</v>
          </cell>
        </row>
        <row r="97">
          <cell r="B97">
            <v>0</v>
          </cell>
          <cell r="C97">
            <v>1.2481896202495724</v>
          </cell>
          <cell r="D97">
            <v>1.2861524952158483</v>
          </cell>
          <cell r="E97">
            <v>4.4705240092258416</v>
          </cell>
          <cell r="F97">
            <v>5.1974435355675013</v>
          </cell>
          <cell r="G97">
            <v>6.7557518930975249</v>
          </cell>
        </row>
      </sheetData>
      <sheetData sheetId="34">
        <row r="14">
          <cell r="B14">
            <v>3.0805587219222113</v>
          </cell>
          <cell r="C14">
            <v>3.0805577510788451</v>
          </cell>
          <cell r="D14">
            <v>2.5956489122919608</v>
          </cell>
          <cell r="E14">
            <v>2.5213034560833267</v>
          </cell>
          <cell r="F14">
            <v>1.2356850783191506</v>
          </cell>
          <cell r="G14">
            <v>0</v>
          </cell>
        </row>
        <row r="15">
          <cell r="B15">
            <v>7.3394300010600002</v>
          </cell>
          <cell r="C15">
            <v>7.341781474521925</v>
          </cell>
          <cell r="D15">
            <v>7.3468633875983897</v>
          </cell>
          <cell r="E15">
            <v>7.4153012734753752</v>
          </cell>
          <cell r="F15">
            <v>7.5849004413173633</v>
          </cell>
          <cell r="G15">
            <v>7.6707129416204012</v>
          </cell>
        </row>
        <row r="16">
          <cell r="B16">
            <v>4.7247299999999992</v>
          </cell>
          <cell r="C16">
            <v>4.8074571708050744</v>
          </cell>
          <cell r="D16">
            <v>4.8585932225608381</v>
          </cell>
          <cell r="E16">
            <v>4.8623533877428748</v>
          </cell>
          <cell r="F16">
            <v>4.8663376048084093</v>
          </cell>
          <cell r="G16">
            <v>5.2895802258694813</v>
          </cell>
        </row>
        <row r="17">
          <cell r="B17">
            <v>3.3394499999999998</v>
          </cell>
          <cell r="C17">
            <v>3.971309829166501</v>
          </cell>
          <cell r="D17">
            <v>4.3597312322848953</v>
          </cell>
          <cell r="E17">
            <v>4.3597315050221654</v>
          </cell>
          <cell r="F17">
            <v>4.3597372881149701</v>
          </cell>
          <cell r="G17">
            <v>4.3597376614007519</v>
          </cell>
        </row>
        <row r="18">
          <cell r="B18">
            <v>1.3118336071464703E-2</v>
          </cell>
          <cell r="C18">
            <v>1.6051354721008521E-3</v>
          </cell>
          <cell r="D18">
            <v>1.5761386070008952E-3</v>
          </cell>
          <cell r="E18">
            <v>1.5644736215835158E-3</v>
          </cell>
          <cell r="F18">
            <v>1.8616495696852199E-3</v>
          </cell>
          <cell r="G18">
            <v>3.0631698715311733E-4</v>
          </cell>
        </row>
        <row r="19">
          <cell r="B19">
            <v>0.2765041817761365</v>
          </cell>
          <cell r="C19">
            <v>0.27650250434877255</v>
          </cell>
          <cell r="D19">
            <v>0.27650260077203154</v>
          </cell>
          <cell r="E19">
            <v>0.27599233144433383</v>
          </cell>
          <cell r="F19">
            <v>0.17730522139269231</v>
          </cell>
          <cell r="G19">
            <v>0.18725027630633148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0.121176128277051</v>
          </cell>
          <cell r="G20">
            <v>0.16579063438546351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6.9427224196878996E-4</v>
          </cell>
          <cell r="G21">
            <v>2.8212489153935197E-4</v>
          </cell>
        </row>
        <row r="22">
          <cell r="B22">
            <v>0</v>
          </cell>
          <cell r="C22">
            <v>0.250000124383089</v>
          </cell>
          <cell r="D22">
            <v>7.4909179404045984E-2</v>
          </cell>
          <cell r="E22">
            <v>7.4854948519004982E-2</v>
          </cell>
          <cell r="F22">
            <v>8.1270551471250035E-2</v>
          </cell>
          <cell r="G22">
            <v>2.0201070906978997E-2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6.8686676465747E-4</v>
          </cell>
          <cell r="G23">
            <v>0.1502594122612709</v>
          </cell>
        </row>
        <row r="24">
          <cell r="B24">
            <v>4.5919834404802504E-2</v>
          </cell>
          <cell r="C24">
            <v>1.2151367806632896E-4</v>
          </cell>
          <cell r="D24">
            <v>7.24377972412385E-4</v>
          </cell>
          <cell r="E24">
            <v>7.6610461362160154E-4</v>
          </cell>
          <cell r="F24">
            <v>1.93876120340606E-3</v>
          </cell>
          <cell r="G24">
            <v>1.1617720136148984E-4</v>
          </cell>
        </row>
        <row r="25">
          <cell r="B25">
            <v>1.5883000372121099E-2</v>
          </cell>
          <cell r="C25">
            <v>1.3883688407511446E-2</v>
          </cell>
          <cell r="D25">
            <v>1.3925157110713869E-2</v>
          </cell>
          <cell r="E25">
            <v>1.9531162153975379E-4</v>
          </cell>
          <cell r="F25">
            <v>2.5991700555121983E-2</v>
          </cell>
          <cell r="G25">
            <v>3.4366696437099914E-5</v>
          </cell>
        </row>
        <row r="26">
          <cell r="B26">
            <v>7.6766407969370204E-2</v>
          </cell>
          <cell r="C26">
            <v>7.2061593724288345E-2</v>
          </cell>
          <cell r="D26">
            <v>7.2061162678406301E-2</v>
          </cell>
          <cell r="E26">
            <v>7.048977897609203E-2</v>
          </cell>
          <cell r="F26">
            <v>6.2843787099622947E-2</v>
          </cell>
          <cell r="G26">
            <v>6.1568467911444401E-2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2.9685785970992799E-2</v>
          </cell>
          <cell r="G27">
            <v>3.8887081980247269E-2</v>
          </cell>
        </row>
        <row r="28">
          <cell r="B28">
            <v>2.2217209013323004E-3</v>
          </cell>
          <cell r="C28">
            <v>7.2593113368442722E-4</v>
          </cell>
          <cell r="D28">
            <v>6.7004523511031248E-4</v>
          </cell>
          <cell r="E28">
            <v>4.3197481542426967E-4</v>
          </cell>
          <cell r="F28">
            <v>1.4727278403414994E-4</v>
          </cell>
          <cell r="G28">
            <v>5.95002800868671E-5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3.22614651897644E-3</v>
          </cell>
          <cell r="G29">
            <v>3.2273552112625009E-3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1.0562807080658999E-3</v>
          </cell>
          <cell r="G30">
            <v>1.1830353346934551E-3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1.5310091592952001E-4</v>
          </cell>
          <cell r="G31">
            <v>0.38660764804100661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9.3988942403697704E-5</v>
          </cell>
          <cell r="F32">
            <v>9.4156423158680199E-5</v>
          </cell>
          <cell r="G32">
            <v>3.1008710530190599E-4</v>
          </cell>
        </row>
        <row r="33">
          <cell r="B33">
            <v>8.7120000000000003E-2</v>
          </cell>
          <cell r="C33">
            <v>9.0660016399793042E-2</v>
          </cell>
          <cell r="D33">
            <v>0.32643746296027321</v>
          </cell>
          <cell r="E33">
            <v>0.91539904089830026</v>
          </cell>
          <cell r="F33">
            <v>2.5741011737180468</v>
          </cell>
          <cell r="G33">
            <v>5.1436450796716899</v>
          </cell>
        </row>
        <row r="34">
          <cell r="B34">
            <v>0</v>
          </cell>
          <cell r="C34">
            <v>0</v>
          </cell>
          <cell r="D34">
            <v>4.4925299769569299E-2</v>
          </cell>
          <cell r="E34">
            <v>4.4927916054629161E-2</v>
          </cell>
          <cell r="F34">
            <v>0.50291454103786215</v>
          </cell>
          <cell r="G34">
            <v>2.9538727028702798</v>
          </cell>
        </row>
        <row r="35">
          <cell r="B35">
            <v>1.1186210000000001</v>
          </cell>
          <cell r="C35">
            <v>1.652927040152889</v>
          </cell>
          <cell r="D35">
            <v>3.0611853033335601</v>
          </cell>
          <cell r="E35">
            <v>3.5487552542074301</v>
          </cell>
          <cell r="F35">
            <v>11.275182191975036</v>
          </cell>
          <cell r="G35">
            <v>18.051733503955202</v>
          </cell>
        </row>
        <row r="36">
          <cell r="B36">
            <v>0.67885700000000004</v>
          </cell>
          <cell r="C36">
            <v>1.1559061608940155</v>
          </cell>
          <cell r="D36">
            <v>2.5678560527385854</v>
          </cell>
          <cell r="E36">
            <v>2.9768493186223948</v>
          </cell>
          <cell r="F36">
            <v>4.0006396827123716</v>
          </cell>
          <cell r="G36">
            <v>5.3765301236540299</v>
          </cell>
        </row>
        <row r="37">
          <cell r="B37">
            <v>0.27424799999999999</v>
          </cell>
          <cell r="C37">
            <v>0.43895206075791438</v>
          </cell>
          <cell r="D37">
            <v>1.334979325992808</v>
          </cell>
          <cell r="E37">
            <v>1.5476076609992251</v>
          </cell>
          <cell r="F37">
            <v>2.0798804893427869</v>
          </cell>
          <cell r="G37">
            <v>5.7058752349138899</v>
          </cell>
        </row>
        <row r="38">
          <cell r="B38">
            <v>0.90292899999999998</v>
          </cell>
          <cell r="C38">
            <v>1.1231012857701996</v>
          </cell>
          <cell r="D38">
            <v>2.1799449715147103</v>
          </cell>
          <cell r="E38">
            <v>2.5271539650803501</v>
          </cell>
          <cell r="F38">
            <v>3.3962872905900992</v>
          </cell>
          <cell r="G38">
            <v>4.5643305562435401</v>
          </cell>
        </row>
        <row r="39">
          <cell r="B39">
            <v>2.5335262239973705E-2</v>
          </cell>
          <cell r="C39">
            <v>1.8738147676192744E-2</v>
          </cell>
          <cell r="D39">
            <v>1.1966110995992804E-2</v>
          </cell>
          <cell r="E39">
            <v>5.6581091378173007E-3</v>
          </cell>
          <cell r="F39">
            <v>2.8004028910130741E-3</v>
          </cell>
          <cell r="G39">
            <v>1.1727611460358627E-3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4.5900316310536302E-4</v>
          </cell>
          <cell r="G40">
            <v>4.5921285733273038E-4</v>
          </cell>
        </row>
        <row r="41">
          <cell r="B41">
            <v>8.3051455798796147E-3</v>
          </cell>
          <cell r="C41">
            <v>7.5292674038539694E-3</v>
          </cell>
          <cell r="D41">
            <v>7.8606549317117424E-3</v>
          </cell>
          <cell r="E41">
            <v>2.4868439217332731E-2</v>
          </cell>
          <cell r="F41">
            <v>1.1879475523176152E-2</v>
          </cell>
          <cell r="G41">
            <v>1.0518955915594615E-4</v>
          </cell>
        </row>
        <row r="42">
          <cell r="B42">
            <v>6.5211038328939902E-3</v>
          </cell>
          <cell r="C42">
            <v>1.9287055211929867E-2</v>
          </cell>
          <cell r="D42">
            <v>4.1872650821144275E-2</v>
          </cell>
          <cell r="E42">
            <v>9.7433323171938854E-2</v>
          </cell>
          <cell r="F42">
            <v>0.15273274847692719</v>
          </cell>
          <cell r="G42">
            <v>2.7313426173895816E-5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1.04470885209177E-2</v>
          </cell>
          <cell r="G43">
            <v>0.25368441829226801</v>
          </cell>
        </row>
        <row r="44">
          <cell r="B44">
            <v>4.914790661167321E-2</v>
          </cell>
          <cell r="C44">
            <v>1.3846349811148302E-2</v>
          </cell>
          <cell r="D44">
            <v>1.3846369889916707E-2</v>
          </cell>
          <cell r="E44">
            <v>1.3545906695345007E-2</v>
          </cell>
          <cell r="F44">
            <v>9.0415433329771588E-3</v>
          </cell>
          <cell r="G44">
            <v>4.2538544861570743E-5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2.3210795301323101E-2</v>
          </cell>
          <cell r="G45">
            <v>5.2787108637478257E-2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9.7912331508237901E-5</v>
          </cell>
          <cell r="F46">
            <v>3.9691058641583399E-2</v>
          </cell>
          <cell r="G46">
            <v>2.8749835471232242E-2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7.4772694408776596E-5</v>
          </cell>
          <cell r="F47">
            <v>1.7846908376910282E-4</v>
          </cell>
          <cell r="G47">
            <v>8.1323128938374497E-5</v>
          </cell>
        </row>
        <row r="48">
          <cell r="B48">
            <v>4.141095196605331E-3</v>
          </cell>
          <cell r="C48">
            <v>8.8928909169612197E-4</v>
          </cell>
          <cell r="D48">
            <v>9.9276407152400627E-4</v>
          </cell>
          <cell r="E48">
            <v>9.1007022575798123E-4</v>
          </cell>
          <cell r="F48">
            <v>4.8010525371712052E-3</v>
          </cell>
          <cell r="G48">
            <v>9.6512461216546313E-3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1.8874317332189161E-5</v>
          </cell>
          <cell r="F49">
            <v>6.1081958637261905E-5</v>
          </cell>
          <cell r="G49">
            <v>4.3224473082726562E-5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7.2837133100213706E-5</v>
          </cell>
          <cell r="F50">
            <v>1.3049125756698954E-4</v>
          </cell>
          <cell r="G50">
            <v>4.3222528267412548E-5</v>
          </cell>
        </row>
        <row r="51">
          <cell r="B51">
            <v>8.4243260868733707E-3</v>
          </cell>
          <cell r="C51">
            <v>1.1147222522370416E-3</v>
          </cell>
          <cell r="D51">
            <v>1.5555563397912804E-3</v>
          </cell>
          <cell r="E51">
            <v>1.8590376780073078E-2</v>
          </cell>
          <cell r="F51">
            <v>5.8327001598739506E-2</v>
          </cell>
          <cell r="G51">
            <v>5.3159143053753043E-2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7.8305958171190994E-5</v>
          </cell>
          <cell r="F52">
            <v>3.3859856088931667E-4</v>
          </cell>
          <cell r="G52">
            <v>2.375654184218171E-4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1.3171796124086609E-4</v>
          </cell>
          <cell r="F53">
            <v>2.2481853031944824E-4</v>
          </cell>
          <cell r="G53">
            <v>7.4084035748817159E-5</v>
          </cell>
        </row>
        <row r="54">
          <cell r="B54">
            <v>7.35127E-2</v>
          </cell>
          <cell r="C54">
            <v>8.474891663491925E-2</v>
          </cell>
          <cell r="D54">
            <v>9.5094692843945658E-2</v>
          </cell>
          <cell r="E54">
            <v>9.5108175818573837E-2</v>
          </cell>
          <cell r="F54">
            <v>9.5109275994257711E-2</v>
          </cell>
          <cell r="G54">
            <v>0.15962101525331962</v>
          </cell>
        </row>
        <row r="55">
          <cell r="B55">
            <v>6.5199999999999994E-2</v>
          </cell>
          <cell r="C55">
            <v>4.7877651014058172E-2</v>
          </cell>
          <cell r="D55">
            <v>3.9994662318073179E-2</v>
          </cell>
          <cell r="E55">
            <v>0.12116581067938224</v>
          </cell>
          <cell r="F55">
            <v>0.11253768901459534</v>
          </cell>
          <cell r="G55">
            <v>4.2632481591289954E-3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1.01321068050806E-4</v>
          </cell>
          <cell r="F56">
            <v>1.5485802922076341E-4</v>
          </cell>
          <cell r="G56">
            <v>4.4673266325905181E-5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4.1986799983372597E-5</v>
          </cell>
          <cell r="F57">
            <v>9.3769319370143954E-5</v>
          </cell>
          <cell r="G57">
            <v>8.9718103645696948E-5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3.6884012385867202E-5</v>
          </cell>
          <cell r="F58">
            <v>1.6502588959539712E-4</v>
          </cell>
          <cell r="G58">
            <v>6.088390849020576E-5</v>
          </cell>
        </row>
        <row r="63">
          <cell r="B63">
            <v>0.1</v>
          </cell>
          <cell r="C63">
            <v>9.9996520043121651E-2</v>
          </cell>
          <cell r="D63">
            <v>9.9996415858521828E-2</v>
          </cell>
          <cell r="E63">
            <v>9.9996342448511605E-2</v>
          </cell>
          <cell r="F63">
            <v>9.9999224211235929E-2</v>
          </cell>
          <cell r="G63">
            <v>9.9999578770941996E-2</v>
          </cell>
        </row>
        <row r="64">
          <cell r="B64">
            <v>4.8881101896330696E-4</v>
          </cell>
          <cell r="C64">
            <v>4.8946587082476865E-4</v>
          </cell>
          <cell r="D64">
            <v>4.9064983395726838E-4</v>
          </cell>
          <cell r="E64">
            <v>3.6064479869593407E-4</v>
          </cell>
          <cell r="F64">
            <v>0.25310225972886935</v>
          </cell>
          <cell r="G64">
            <v>2.0411756970287671</v>
          </cell>
        </row>
        <row r="65">
          <cell r="B65">
            <v>3.6347125216258999E-4</v>
          </cell>
          <cell r="C65">
            <v>3.6396614949940858E-4</v>
          </cell>
          <cell r="D65">
            <v>3.648409942559109E-4</v>
          </cell>
          <cell r="E65">
            <v>2.6824733179365646E-4</v>
          </cell>
          <cell r="F65">
            <v>2.1925419368089769E-3</v>
          </cell>
          <cell r="G65">
            <v>5.2403357090473794E-3</v>
          </cell>
        </row>
        <row r="66">
          <cell r="B66">
            <v>4.5627079959682082E-4</v>
          </cell>
          <cell r="C66">
            <v>4.5721700050024714E-4</v>
          </cell>
          <cell r="D66">
            <v>4.6106428550694747E-4</v>
          </cell>
          <cell r="E66">
            <v>8.174248895540839E-4</v>
          </cell>
          <cell r="F66">
            <v>1.371722648549567E-3</v>
          </cell>
          <cell r="G66">
            <v>9.7898708366820123E-4</v>
          </cell>
        </row>
        <row r="67">
          <cell r="B67">
            <v>1.1266644910975189E-3</v>
          </cell>
          <cell r="C67">
            <v>1.1289764784541494E-3</v>
          </cell>
          <cell r="D67">
            <v>1.1387711687300898E-3</v>
          </cell>
          <cell r="E67">
            <v>5.6412203947920049E-2</v>
          </cell>
          <cell r="F67">
            <v>0.11593932634656222</v>
          </cell>
          <cell r="G67">
            <v>0.19832644091137006</v>
          </cell>
        </row>
        <row r="68">
          <cell r="B68">
            <v>1.1263954556217698E-3</v>
          </cell>
          <cell r="C68">
            <v>1.1287071486351472E-3</v>
          </cell>
          <cell r="D68">
            <v>1.1385120850591697E-3</v>
          </cell>
          <cell r="E68">
            <v>5.6420637279329236E-2</v>
          </cell>
          <cell r="F68">
            <v>0.11594500307346167</v>
          </cell>
          <cell r="G68">
            <v>0.1983684273092271</v>
          </cell>
        </row>
        <row r="69">
          <cell r="B69">
            <v>4.5849178134744746E-4</v>
          </cell>
          <cell r="C69">
            <v>4.594387345546446E-4</v>
          </cell>
          <cell r="D69">
            <v>4.6328318746482338E-4</v>
          </cell>
          <cell r="E69">
            <v>8.2809385518866187E-4</v>
          </cell>
          <cell r="F69">
            <v>1.1917596061098276E-3</v>
          </cell>
          <cell r="G69">
            <v>8.1096052177844803E-4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9.7670694485018656E-3</v>
          </cell>
        </row>
      </sheetData>
      <sheetData sheetId="42">
        <row r="5">
          <cell r="B5">
            <v>0.39882472010973524</v>
          </cell>
          <cell r="C5">
            <v>0.19959121655806536</v>
          </cell>
          <cell r="D5">
            <v>0.43065293537214994</v>
          </cell>
          <cell r="E5">
            <v>1.1352434399811425E-4</v>
          </cell>
          <cell r="F5">
            <v>1.6735311584431295E-4</v>
          </cell>
          <cell r="G5">
            <v>9.2742567974806538E-5</v>
          </cell>
        </row>
        <row r="12">
          <cell r="B12">
            <v>0.18468075567131384</v>
          </cell>
          <cell r="C12">
            <v>1.6209737293968824E-4</v>
          </cell>
          <cell r="D12">
            <v>1.5541222887531518E-3</v>
          </cell>
          <cell r="E12">
            <v>6.3096289626693295E-5</v>
          </cell>
          <cell r="F12">
            <v>1.3023322457356192E-4</v>
          </cell>
          <cell r="G12">
            <v>5.4081906319720119E-5</v>
          </cell>
        </row>
        <row r="19">
          <cell r="B19">
            <v>1.3280008863239074</v>
          </cell>
          <cell r="C19">
            <v>3.8940118250524773</v>
          </cell>
          <cell r="D19">
            <v>5.0990717717243275</v>
          </cell>
          <cell r="E19">
            <v>5.5328699609339731</v>
          </cell>
          <cell r="F19">
            <v>5.5338185121924681</v>
          </cell>
          <cell r="G19">
            <v>9.44055784926074</v>
          </cell>
        </row>
        <row r="20">
          <cell r="B20">
            <v>5.6294115752183593</v>
          </cell>
          <cell r="C20">
            <v>5.6371661383701595</v>
          </cell>
          <cell r="D20">
            <v>5.4279783545808087</v>
          </cell>
          <cell r="E20">
            <v>5.6176938832326133</v>
          </cell>
          <cell r="F20">
            <v>5.4449654913358083</v>
          </cell>
          <cell r="G20">
            <v>5.1331046721856852</v>
          </cell>
        </row>
        <row r="21">
          <cell r="B21">
            <v>0</v>
          </cell>
          <cell r="C21">
            <v>2.6982803510517534E-4</v>
          </cell>
          <cell r="D21">
            <v>2.7154715317627166E-4</v>
          </cell>
          <cell r="E21">
            <v>1.8942284576026989E-4</v>
          </cell>
          <cell r="F21">
            <v>2.6224865233780771E-4</v>
          </cell>
          <cell r="G21">
            <v>2.9164840801420059E-4</v>
          </cell>
        </row>
        <row r="28">
          <cell r="B28">
            <v>5.0942804820577614E-3</v>
          </cell>
          <cell r="C28">
            <v>1.8630131621513221E-2</v>
          </cell>
          <cell r="D28">
            <v>1.9656563642253835E-2</v>
          </cell>
          <cell r="E28">
            <v>7.8156253433636996E-2</v>
          </cell>
          <cell r="F28">
            <v>10.893851181873444</v>
          </cell>
          <cell r="G28">
            <v>29.421754358028608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1.393861552655383E-4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6.6127299627120485E-3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3.7478495859634626E-5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2.5536139648953468E-4</v>
          </cell>
        </row>
        <row r="38">
          <cell r="B38">
            <v>1.2890712745674411</v>
          </cell>
          <cell r="C38">
            <v>4.9119456049797519</v>
          </cell>
          <cell r="D38">
            <v>3.5915514745698447</v>
          </cell>
          <cell r="E38">
            <v>3.1162516174737718</v>
          </cell>
          <cell r="F38">
            <v>4.668953000196451</v>
          </cell>
          <cell r="G38">
            <v>8.1701275078973623</v>
          </cell>
        </row>
        <row r="39">
          <cell r="B39">
            <v>1.1764716060722098</v>
          </cell>
          <cell r="C39">
            <v>4.4828898516639182</v>
          </cell>
          <cell r="D39">
            <v>3.277831424019634</v>
          </cell>
          <cell r="E39">
            <v>2.844048748634715</v>
          </cell>
          <cell r="F39">
            <v>4.2611225175737211</v>
          </cell>
          <cell r="G39">
            <v>7.4564713531888414</v>
          </cell>
        </row>
      </sheetData>
      <sheetData sheetId="43">
        <row r="3">
          <cell r="B3">
            <v>48.063397652170998</v>
          </cell>
          <cell r="C3">
            <v>50.546775299761819</v>
          </cell>
          <cell r="D3">
            <v>51.487046299456914</v>
          </cell>
          <cell r="E3">
            <v>53.040431745872233</v>
          </cell>
          <cell r="F3">
            <v>55.075222577425407</v>
          </cell>
          <cell r="G3">
            <v>57.428983673986821</v>
          </cell>
        </row>
        <row r="6">
          <cell r="B6">
            <v>0</v>
          </cell>
          <cell r="C6">
            <v>4.894195927212615</v>
          </cell>
          <cell r="D6">
            <v>4.894199478209817</v>
          </cell>
          <cell r="E6">
            <v>4.9681857975445087</v>
          </cell>
          <cell r="F6">
            <v>6.5697713912485307</v>
          </cell>
          <cell r="G6">
            <v>13.586653708335986</v>
          </cell>
        </row>
        <row r="11">
          <cell r="B11">
            <v>60.070001964967716</v>
          </cell>
          <cell r="C11">
            <v>62.339937253491442</v>
          </cell>
          <cell r="D11">
            <v>63.779284475599269</v>
          </cell>
          <cell r="E11">
            <v>65.975609167597483</v>
          </cell>
          <cell r="F11">
            <v>68.821269467079802</v>
          </cell>
          <cell r="G11">
            <v>73.09523586111807</v>
          </cell>
        </row>
        <row r="18">
          <cell r="B18">
            <v>3.5600014081139504</v>
          </cell>
          <cell r="C18">
            <v>3.4647178221811759</v>
          </cell>
          <cell r="D18">
            <v>7.3624792538051018E-3</v>
          </cell>
          <cell r="E18">
            <v>4.7081843614511847E-4</v>
          </cell>
          <cell r="F18">
            <v>7.7496102894718179E-4</v>
          </cell>
          <cell r="G18">
            <v>2.1194624581086715E-4</v>
          </cell>
        </row>
        <row r="19">
          <cell r="B19">
            <v>12.728640542459072</v>
          </cell>
          <cell r="C19">
            <v>13.638426832872568</v>
          </cell>
          <cell r="D19">
            <v>13.373258035124344</v>
          </cell>
          <cell r="E19">
            <v>17.60880329125095</v>
          </cell>
          <cell r="F19">
            <v>20.495334958313208</v>
          </cell>
          <cell r="G19">
            <v>27.210091461155272</v>
          </cell>
        </row>
        <row r="21">
          <cell r="B21">
            <v>7.7980417731449334</v>
          </cell>
          <cell r="C21">
            <v>8.0801414109673502</v>
          </cell>
          <cell r="D21">
            <v>5.6082610129516031</v>
          </cell>
          <cell r="E21">
            <v>5.5456280989964677</v>
          </cell>
          <cell r="F21">
            <v>5.4553109836767462</v>
          </cell>
          <cell r="G21">
            <v>5.0324569540214704E-4</v>
          </cell>
        </row>
        <row r="22">
          <cell r="B22">
            <v>6.762755789151853E-2</v>
          </cell>
          <cell r="C22">
            <v>8.5488346665263865E-2</v>
          </cell>
          <cell r="D22">
            <v>8.5512428733342499E-2</v>
          </cell>
          <cell r="E22">
            <v>8.5513330853551298E-2</v>
          </cell>
          <cell r="F22">
            <v>8.5514238135235385E-2</v>
          </cell>
          <cell r="G22">
            <v>8.5514668676267822E-2</v>
          </cell>
        </row>
        <row r="23">
          <cell r="B23">
            <v>0</v>
          </cell>
          <cell r="C23">
            <v>0</v>
          </cell>
          <cell r="D23">
            <v>1.7482037957711946E-3</v>
          </cell>
          <cell r="E23">
            <v>1.4183407108652188E-2</v>
          </cell>
          <cell r="F23">
            <v>9.7658055916990012</v>
          </cell>
          <cell r="G23">
            <v>15.053594075202623</v>
          </cell>
        </row>
        <row r="24">
          <cell r="B24">
            <v>0.74846208700253514</v>
          </cell>
          <cell r="C24">
            <v>0.94972961009548929</v>
          </cell>
          <cell r="D24">
            <v>1.6401407901316754</v>
          </cell>
          <cell r="E24">
            <v>2.6648152660044788</v>
          </cell>
          <cell r="F24">
            <v>2.7117718519648908</v>
          </cell>
          <cell r="G24">
            <v>3.7090250362886614</v>
          </cell>
        </row>
        <row r="33">
          <cell r="B33">
            <v>12.006604312796712</v>
          </cell>
          <cell r="C33">
            <v>12.710041316562759</v>
          </cell>
          <cell r="D33">
            <v>13.209114811135569</v>
          </cell>
          <cell r="E33">
            <v>13.852389263505254</v>
          </cell>
          <cell r="F33">
            <v>14.255859938200571</v>
          </cell>
          <cell r="G33">
            <v>14.572690915949336</v>
          </cell>
        </row>
        <row r="34">
          <cell r="B34">
            <v>8.8978012038788901</v>
          </cell>
          <cell r="C34">
            <v>7.932574267858028</v>
          </cell>
          <cell r="D34">
            <v>7.9125287153168991</v>
          </cell>
          <cell r="E34">
            <v>6.2580650580456147</v>
          </cell>
          <cell r="F34">
            <v>3.1353492155963822</v>
          </cell>
          <cell r="G34">
            <v>0</v>
          </cell>
        </row>
        <row r="35">
          <cell r="B35">
            <v>2.7300013844292432</v>
          </cell>
          <cell r="C35">
            <v>4.011499561775879E-4</v>
          </cell>
          <cell r="D35">
            <v>1.123218657419858E-3</v>
          </cell>
          <cell r="E35">
            <v>5.5741831970225648E-4</v>
          </cell>
          <cell r="F35">
            <v>1.0096048239060624E-3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2.367305944350365E-4</v>
          </cell>
          <cell r="E36">
            <v>0.22515796269025445</v>
          </cell>
          <cell r="F36">
            <v>0.24657758180059411</v>
          </cell>
          <cell r="G36">
            <v>0.24537201468595754</v>
          </cell>
        </row>
        <row r="37">
          <cell r="B37">
            <v>35.243283019198223</v>
          </cell>
          <cell r="C37">
            <v>31.829179964334955</v>
          </cell>
          <cell r="D37">
            <v>32.088514531537598</v>
          </cell>
          <cell r="E37">
            <v>21.684263277947572</v>
          </cell>
          <cell r="F37">
            <v>10.609067357806728</v>
          </cell>
          <cell r="G37">
            <v>2.7039068152996144</v>
          </cell>
        </row>
        <row r="38">
          <cell r="B38">
            <v>0.30907814203580497</v>
          </cell>
          <cell r="C38">
            <v>1.1118425289198395E-4</v>
          </cell>
          <cell r="D38">
            <v>2.8217733909603302</v>
          </cell>
          <cell r="E38">
            <v>2.8202000565609531</v>
          </cell>
          <cell r="F38">
            <v>4.2203566827542547</v>
          </cell>
          <cell r="G38">
            <v>4.2215680954397854</v>
          </cell>
        </row>
        <row r="39">
          <cell r="B39">
            <v>0.43672503198007084</v>
          </cell>
          <cell r="C39">
            <v>0.55206603003397958</v>
          </cell>
          <cell r="D39">
            <v>3.1365110566256322</v>
          </cell>
          <cell r="E39">
            <v>7.2914289046811831</v>
          </cell>
          <cell r="F39">
            <v>7.291440460278837</v>
          </cell>
          <cell r="G39">
            <v>7.2914444578970379</v>
          </cell>
        </row>
        <row r="55">
          <cell r="B55">
            <v>9.8138881993066054</v>
          </cell>
          <cell r="C55">
            <v>10.335083430367527</v>
          </cell>
          <cell r="D55">
            <v>10.500554293111898</v>
          </cell>
          <cell r="E55">
            <v>10.68274511311253</v>
          </cell>
          <cell r="F55">
            <v>11.089992579568644</v>
          </cell>
          <cell r="G55">
            <v>11.091618997343121</v>
          </cell>
        </row>
        <row r="56">
          <cell r="B56">
            <v>1.1081301383305417</v>
          </cell>
          <cell r="C56">
            <v>1.400792400611635</v>
          </cell>
          <cell r="D56">
            <v>2.4000168124357435</v>
          </cell>
          <cell r="E56">
            <v>3.8696515448104298</v>
          </cell>
          <cell r="F56">
            <v>3.8718046920906994</v>
          </cell>
          <cell r="G56">
            <v>5.2197878054326221</v>
          </cell>
        </row>
        <row r="57">
          <cell r="B57">
            <v>6.9177034962476567</v>
          </cell>
          <cell r="C57">
            <v>6.1772533267711678</v>
          </cell>
          <cell r="D57">
            <v>6.1767562647420053</v>
          </cell>
          <cell r="E57">
            <v>5.0812318726831682</v>
          </cell>
          <cell r="F57">
            <v>2.6718563184682922</v>
          </cell>
          <cell r="G57">
            <v>0.19539671203763948</v>
          </cell>
        </row>
        <row r="58">
          <cell r="B58">
            <v>1.8458221860472195</v>
          </cell>
          <cell r="C58">
            <v>2.7240087774239142E-4</v>
          </cell>
          <cell r="D58">
            <v>7.6764975118038333E-4</v>
          </cell>
          <cell r="E58">
            <v>3.8503670433433327E-4</v>
          </cell>
          <cell r="F58">
            <v>7.1215000266273867E-4</v>
          </cell>
          <cell r="G58">
            <v>0</v>
          </cell>
        </row>
        <row r="59">
          <cell r="B59">
            <v>28.619769163075279</v>
          </cell>
          <cell r="C59">
            <v>25.645113076877976</v>
          </cell>
          <cell r="D59">
            <v>28.162266741898296</v>
          </cell>
          <cell r="E59">
            <v>19.818081690626926</v>
          </cell>
          <cell r="F59">
            <v>12.10728085005443</v>
          </cell>
          <cell r="G59">
            <v>5.6818461201127883</v>
          </cell>
        </row>
        <row r="60">
          <cell r="B60">
            <v>0</v>
          </cell>
          <cell r="C60">
            <v>0</v>
          </cell>
          <cell r="D60">
            <v>8.2689852281198073E-3</v>
          </cell>
          <cell r="E60">
            <v>6.2697589239792614E-3</v>
          </cell>
          <cell r="F60">
            <v>7.7678881695871062E-3</v>
          </cell>
          <cell r="G60">
            <v>4.8544771895949433E-3</v>
          </cell>
        </row>
        <row r="61">
          <cell r="B61">
            <v>2.3674009363957778</v>
          </cell>
          <cell r="C61">
            <v>2.3075020695726618</v>
          </cell>
          <cell r="D61">
            <v>4.9144549019149043E-3</v>
          </cell>
          <cell r="E61">
            <v>3.1544835221722941E-4</v>
          </cell>
          <cell r="F61">
            <v>5.2309869453934796E-4</v>
          </cell>
          <cell r="G61">
            <v>1.4412344715138963E-4</v>
          </cell>
        </row>
        <row r="62">
          <cell r="B62">
            <v>5.1850541799470342</v>
          </cell>
          <cell r="C62">
            <v>5.5675581131260996</v>
          </cell>
          <cell r="D62">
            <v>5.6343067971399234</v>
          </cell>
          <cell r="E62">
            <v>8.6163577147348214</v>
          </cell>
          <cell r="F62">
            <v>9.5944032743815235</v>
          </cell>
          <cell r="G62">
            <v>13.872905278610462</v>
          </cell>
        </row>
        <row r="63">
          <cell r="B63">
            <v>6.5822718537427116</v>
          </cell>
          <cell r="C63">
            <v>7.0678492228864913</v>
          </cell>
          <cell r="D63">
            <v>6.7951538363395869</v>
          </cell>
          <cell r="E63">
            <v>7.8368990488590864</v>
          </cell>
          <cell r="F63">
            <v>9.7594581683931967</v>
          </cell>
          <cell r="G63">
            <v>11.170062747794454</v>
          </cell>
        </row>
        <row r="64">
          <cell r="B64">
            <v>5.3111184185823515</v>
          </cell>
          <cell r="C64">
            <v>6.2669387363677966</v>
          </cell>
          <cell r="D64">
            <v>5.7596623627986352</v>
          </cell>
          <cell r="E64">
            <v>8.0333237399762893</v>
          </cell>
          <cell r="F64">
            <v>7.991295343111255</v>
          </cell>
          <cell r="G64">
            <v>5.7267280744337219</v>
          </cell>
        </row>
        <row r="65">
          <cell r="B65">
            <v>0.46151862956515721</v>
          </cell>
          <cell r="C65">
            <v>0.54457550150618694</v>
          </cell>
          <cell r="D65">
            <v>0.5445827382232461</v>
          </cell>
          <cell r="E65">
            <v>0.54459835518700117</v>
          </cell>
          <cell r="F65">
            <v>0.54464549637425852</v>
          </cell>
          <cell r="G65">
            <v>0.54469476642896253</v>
          </cell>
        </row>
        <row r="66">
          <cell r="B66">
            <v>4.1173660562205265</v>
          </cell>
          <cell r="C66">
            <v>4.2663146649907562</v>
          </cell>
          <cell r="D66">
            <v>2.9611618148384466</v>
          </cell>
          <cell r="E66">
            <v>2.928091636270135</v>
          </cell>
          <cell r="F66">
            <v>2.8804041993813225</v>
          </cell>
          <cell r="G66">
            <v>2.7376565829876818E-4</v>
          </cell>
        </row>
        <row r="67">
          <cell r="B67">
            <v>6.762755789151853E-2</v>
          </cell>
          <cell r="C67">
            <v>8.5488346665263865E-2</v>
          </cell>
          <cell r="D67">
            <v>8.5512428733342499E-2</v>
          </cell>
          <cell r="E67">
            <v>8.5513330853551298E-2</v>
          </cell>
          <cell r="F67">
            <v>8.5514238135235385E-2</v>
          </cell>
          <cell r="G67">
            <v>8.5514668676267822E-2</v>
          </cell>
        </row>
        <row r="68">
          <cell r="B68">
            <v>0.31051149773783027</v>
          </cell>
          <cell r="C68">
            <v>0.39251894735415949</v>
          </cell>
          <cell r="D68">
            <v>2.2300593612608237</v>
          </cell>
          <cell r="E68">
            <v>5.1842059512283196</v>
          </cell>
          <cell r="F68">
            <v>5.1842141672582498</v>
          </cell>
          <cell r="G68">
            <v>5.2498400096858679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3.2413951345423367E-3</v>
          </cell>
          <cell r="F69">
            <v>7.8279942438497043</v>
          </cell>
          <cell r="G69">
            <v>12.188887123554306</v>
          </cell>
        </row>
        <row r="70">
          <cell r="B70">
            <v>0</v>
          </cell>
          <cell r="C70">
            <v>3.9773165643794783</v>
          </cell>
          <cell r="D70">
            <v>3.9773228432165824</v>
          </cell>
          <cell r="E70">
            <v>4.0510370026695925</v>
          </cell>
          <cell r="F70">
            <v>6.0599350428666172</v>
          </cell>
          <cell r="G70">
            <v>12.498760268912275</v>
          </cell>
        </row>
        <row r="71">
          <cell r="B71">
            <v>72.708182313090219</v>
          </cell>
          <cell r="C71">
            <v>74.034576802354948</v>
          </cell>
          <cell r="D71">
            <v>75.241307384619731</v>
          </cell>
          <cell r="E71">
            <v>76.741948640126921</v>
          </cell>
          <cell r="F71">
            <v>79.677801750800214</v>
          </cell>
          <cell r="G71">
            <v>83.531314939317539</v>
          </cell>
        </row>
      </sheetData>
      <sheetData sheetId="44">
        <row r="3">
          <cell r="B3">
            <v>56.994774574912441</v>
          </cell>
          <cell r="C3">
            <v>58.701895455845168</v>
          </cell>
          <cell r="D3">
            <v>61.319270666155063</v>
          </cell>
          <cell r="E3">
            <v>62.281565347336908</v>
          </cell>
          <cell r="F3">
            <v>63.379465642497763</v>
          </cell>
          <cell r="G3">
            <v>63.024015356305561</v>
          </cell>
        </row>
        <row r="6">
          <cell r="B6">
            <v>0</v>
          </cell>
          <cell r="C6">
            <v>6.964199104894103</v>
          </cell>
          <cell r="D6">
            <v>6.9632949605846637</v>
          </cell>
          <cell r="E6">
            <v>9.7726198130469459</v>
          </cell>
          <cell r="F6">
            <v>15.323533188125797</v>
          </cell>
          <cell r="G6">
            <v>23.75263469436879</v>
          </cell>
        </row>
        <row r="11">
          <cell r="B11">
            <v>60.950001321095442</v>
          </cell>
          <cell r="C11">
            <v>60.127305740982727</v>
          </cell>
          <cell r="D11">
            <v>65.268890084756663</v>
          </cell>
          <cell r="E11">
            <v>65.885707834517873</v>
          </cell>
          <cell r="F11">
            <v>66.368917087958806</v>
          </cell>
          <cell r="G11">
            <v>65.988089550764229</v>
          </cell>
        </row>
        <row r="12">
          <cell r="B12">
            <v>30.256634906206877</v>
          </cell>
          <cell r="C12">
            <v>27.344705178454333</v>
          </cell>
          <cell r="D12">
            <v>26.478154215283162</v>
          </cell>
          <cell r="E12">
            <v>19.116462586884683</v>
          </cell>
          <cell r="F12">
            <v>6.2469233503305492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1.6822455458293813E-4</v>
          </cell>
          <cell r="E13">
            <v>2.2797978838164771E-4</v>
          </cell>
          <cell r="F13">
            <v>6.8654165834319521E-4</v>
          </cell>
          <cell r="G13">
            <v>0.83027072094740861</v>
          </cell>
        </row>
        <row r="14">
          <cell r="B14">
            <v>25.262723605509095</v>
          </cell>
          <cell r="C14">
            <v>22.599420506066966</v>
          </cell>
          <cell r="D14">
            <v>25.940393914734198</v>
          </cell>
          <cell r="E14">
            <v>25.816095477342728</v>
          </cell>
          <cell r="F14">
            <v>24.451333384682719</v>
          </cell>
          <cell r="G14">
            <v>15.51865167077499</v>
          </cell>
        </row>
        <row r="15">
          <cell r="B15">
            <v>0.28596434715920122</v>
          </cell>
          <cell r="C15">
            <v>4.1503604989236269</v>
          </cell>
          <cell r="D15">
            <v>1.9390874298748626E-3</v>
          </cell>
          <cell r="E15">
            <v>2.1308085010957598E-4</v>
          </cell>
          <cell r="F15">
            <v>2.7945040614291324E-4</v>
          </cell>
          <cell r="G15">
            <v>4.4921153057426723E-4</v>
          </cell>
        </row>
        <row r="16">
          <cell r="B16">
            <v>1.4022773586916224</v>
          </cell>
          <cell r="C16">
            <v>1.537223658955349</v>
          </cell>
          <cell r="D16">
            <v>1.5520100588863754</v>
          </cell>
          <cell r="E16">
            <v>1.7056033822765626</v>
          </cell>
          <cell r="F16">
            <v>3.9297736607808638</v>
          </cell>
          <cell r="G16">
            <v>6.5767433325672462</v>
          </cell>
        </row>
        <row r="17">
          <cell r="B17">
            <v>7.726884387796062</v>
          </cell>
          <cell r="C17">
            <v>8.3696925515150422</v>
          </cell>
          <cell r="D17">
            <v>8.2931881509632124</v>
          </cell>
          <cell r="E17">
            <v>11.51339543822192</v>
          </cell>
          <cell r="F17">
            <v>11.150013559849974</v>
          </cell>
          <cell r="G17">
            <v>9.4189598510511612</v>
          </cell>
        </row>
        <row r="19">
          <cell r="B19">
            <v>0.62699335417326996</v>
          </cell>
          <cell r="C19">
            <v>0.68733127363266378</v>
          </cell>
          <cell r="D19">
            <v>0.68752255371511883</v>
          </cell>
          <cell r="E19">
            <v>0.70104774832212446</v>
          </cell>
          <cell r="F19">
            <v>5.4419426846969046</v>
          </cell>
          <cell r="G19">
            <v>5.4419443814656514</v>
          </cell>
        </row>
        <row r="20">
          <cell r="B20">
            <v>0</v>
          </cell>
          <cell r="C20">
            <v>0</v>
          </cell>
          <cell r="D20">
            <v>5.6676097940928645E-4</v>
          </cell>
          <cell r="E20">
            <v>6.9588724153367334E-4</v>
          </cell>
          <cell r="F20">
            <v>6.458700228345679E-2</v>
          </cell>
          <cell r="G20">
            <v>5.49086217524547E-2</v>
          </cell>
        </row>
        <row r="21">
          <cell r="B21">
            <v>2.9295787551254788</v>
          </cell>
          <cell r="C21">
            <v>3.1924485360261379</v>
          </cell>
          <cell r="D21">
            <v>3.3650305246569023</v>
          </cell>
          <cell r="E21">
            <v>3.6715894092371939</v>
          </cell>
          <cell r="F21">
            <v>4.3580755543561338</v>
          </cell>
          <cell r="G21">
            <v>6.3970908012364163</v>
          </cell>
        </row>
        <row r="28">
          <cell r="B28">
            <v>3.9552267461830066</v>
          </cell>
          <cell r="C28">
            <v>1.4254102851375654</v>
          </cell>
          <cell r="D28">
            <v>3.9496194186016034</v>
          </cell>
          <cell r="E28">
            <v>3.6041424871809644</v>
          </cell>
          <cell r="F28">
            <v>2.9894514454610435</v>
          </cell>
          <cell r="G28">
            <v>2.9640741944586582</v>
          </cell>
        </row>
        <row r="47">
          <cell r="B47">
            <v>4.2612054620006949</v>
          </cell>
          <cell r="C47">
            <v>4.6176487753235227</v>
          </cell>
          <cell r="D47">
            <v>4.8268790389561476</v>
          </cell>
          <cell r="E47">
            <v>5.2005186939129038</v>
          </cell>
          <cell r="F47">
            <v>6.0267056141108277</v>
          </cell>
          <cell r="G47">
            <v>8.6787939912984147</v>
          </cell>
        </row>
        <row r="48">
          <cell r="B48">
            <v>24.84307032740022</v>
          </cell>
          <cell r="C48">
            <v>22.496607332555804</v>
          </cell>
          <cell r="D48">
            <v>21.848407075339328</v>
          </cell>
          <cell r="E48">
            <v>15.851711237216518</v>
          </cell>
          <cell r="F48">
            <v>5.2323732845406958</v>
          </cell>
          <cell r="G48">
            <v>0.69535172879345375</v>
          </cell>
        </row>
        <row r="49">
          <cell r="B49">
            <v>24.189715189228497</v>
          </cell>
          <cell r="C49">
            <v>25.326920313235785</v>
          </cell>
          <cell r="D49">
            <v>24.56214470390773</v>
          </cell>
          <cell r="E49">
            <v>24.442683613002611</v>
          </cell>
          <cell r="F49">
            <v>23.206666175634368</v>
          </cell>
          <cell r="G49">
            <v>14.742945137984867</v>
          </cell>
        </row>
        <row r="50">
          <cell r="B50">
            <v>0</v>
          </cell>
          <cell r="C50">
            <v>0</v>
          </cell>
          <cell r="D50">
            <v>1.7013929195778656E-3</v>
          </cell>
          <cell r="E50">
            <v>1.2456496243201719E-3</v>
          </cell>
          <cell r="F50">
            <v>1.0157275341685252E-2</v>
          </cell>
          <cell r="G50">
            <v>3.900876123193224E-3</v>
          </cell>
        </row>
        <row r="51">
          <cell r="B51">
            <v>2.0957145944893161</v>
          </cell>
          <cell r="C51">
            <v>2.2700593506466165</v>
          </cell>
          <cell r="D51">
            <v>2.1940875493611398</v>
          </cell>
          <cell r="E51">
            <v>3.3950145413863835</v>
          </cell>
          <cell r="F51">
            <v>3.0352589080356003</v>
          </cell>
          <cell r="G51">
            <v>1.3214737480992251</v>
          </cell>
        </row>
        <row r="52">
          <cell r="B52">
            <v>5.5539009494287868</v>
          </cell>
          <cell r="C52">
            <v>6.0159362753532815</v>
          </cell>
          <cell r="D52">
            <v>6.0161687200924368</v>
          </cell>
          <cell r="E52">
            <v>8.0032469424533161</v>
          </cell>
          <cell r="F52">
            <v>8.0032545162158701</v>
          </cell>
          <cell r="G52">
            <v>8.0032965044414315</v>
          </cell>
        </row>
        <row r="53">
          <cell r="B53">
            <v>6.1735451774058223</v>
          </cell>
          <cell r="C53">
            <v>6.753209383846519</v>
          </cell>
          <cell r="D53">
            <v>6.1715422109099389</v>
          </cell>
          <cell r="E53">
            <v>4.7904073485470127</v>
          </cell>
          <cell r="F53">
            <v>2.293656627848633</v>
          </cell>
          <cell r="G53">
            <v>0.36618120930621967</v>
          </cell>
        </row>
        <row r="54">
          <cell r="B54">
            <v>1.8770706375862289</v>
          </cell>
          <cell r="C54">
            <v>2.1600825773876569</v>
          </cell>
          <cell r="D54">
            <v>2.1537673770080428</v>
          </cell>
          <cell r="E54">
            <v>2.2252803935147223</v>
          </cell>
          <cell r="F54">
            <v>2.3000155498960551</v>
          </cell>
          <cell r="G54">
            <v>2.1203678776241897</v>
          </cell>
        </row>
        <row r="55">
          <cell r="B55">
            <v>0.62699335417326996</v>
          </cell>
          <cell r="C55">
            <v>0.68733127363266378</v>
          </cell>
          <cell r="D55">
            <v>0.68752255371511883</v>
          </cell>
          <cell r="E55">
            <v>0.70104774832212446</v>
          </cell>
          <cell r="F55">
            <v>5.4419426846969046</v>
          </cell>
          <cell r="G55">
            <v>5.4419443814656514</v>
          </cell>
        </row>
        <row r="56">
          <cell r="B56">
            <v>1.2230663122508338</v>
          </cell>
          <cell r="C56">
            <v>1.3407664753408557</v>
          </cell>
          <cell r="D56">
            <v>1.3536631733606965</v>
          </cell>
          <cell r="E56">
            <v>1.4876272700216169</v>
          </cell>
          <cell r="F56">
            <v>3.4275485869330713</v>
          </cell>
          <cell r="G56">
            <v>5.7362355346651484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4.9778195202285853E-4</v>
          </cell>
          <cell r="F57">
            <v>1.0281665200969148E-3</v>
          </cell>
          <cell r="G57">
            <v>1.0397005205843109E-3</v>
          </cell>
        </row>
        <row r="58">
          <cell r="B58">
            <v>0</v>
          </cell>
          <cell r="C58">
            <v>6.964199104894103</v>
          </cell>
          <cell r="D58">
            <v>6.9632949605846637</v>
          </cell>
          <cell r="E58">
            <v>9.7726198130469459</v>
          </cell>
          <cell r="F58">
            <v>15.323533188125797</v>
          </cell>
          <cell r="G58">
            <v>23.75263469436879</v>
          </cell>
        </row>
        <row r="59">
          <cell r="B59">
            <v>73.238317039832026</v>
          </cell>
          <cell r="C59">
            <v>78.632953054160581</v>
          </cell>
          <cell r="D59">
            <v>79.064044591831106</v>
          </cell>
          <cell r="E59">
            <v>77.790885836034235</v>
          </cell>
          <cell r="F59">
            <v>75.535296721011292</v>
          </cell>
          <cell r="G59">
            <v>71.510337371602304</v>
          </cell>
        </row>
      </sheetData>
      <sheetData sheetId="45">
        <row r="3">
          <cell r="B3">
            <v>44.576906441378256</v>
          </cell>
          <cell r="C3">
            <v>44.827339038442993</v>
          </cell>
          <cell r="D3">
            <v>44.633491566402213</v>
          </cell>
          <cell r="E3">
            <v>44.838273325036212</v>
          </cell>
          <cell r="F3">
            <v>45.051867267539734</v>
          </cell>
          <cell r="G3">
            <v>44.932088897993729</v>
          </cell>
        </row>
        <row r="10">
          <cell r="B10">
            <v>3.4659182358123912</v>
          </cell>
          <cell r="C10">
            <v>8.5222699250776692</v>
          </cell>
          <cell r="D10">
            <v>8.5257748805255922</v>
          </cell>
          <cell r="E10">
            <v>10.730230969402154</v>
          </cell>
          <cell r="F10">
            <v>27.237648452073461</v>
          </cell>
          <cell r="G10">
            <v>36.197327151882526</v>
          </cell>
        </row>
        <row r="15">
          <cell r="B15">
            <v>69.470004877978226</v>
          </cell>
          <cell r="C15">
            <v>69.673940864329637</v>
          </cell>
          <cell r="D15">
            <v>72.806838781188745</v>
          </cell>
          <cell r="E15">
            <v>67.368160027455872</v>
          </cell>
          <cell r="F15">
            <v>63.158515199117019</v>
          </cell>
          <cell r="G15">
            <v>68.849995267207035</v>
          </cell>
        </row>
        <row r="16">
          <cell r="B16">
            <v>60.23181826706216</v>
          </cell>
          <cell r="C16">
            <v>51.320002437267135</v>
          </cell>
          <cell r="D16">
            <v>43.978080463386334</v>
          </cell>
          <cell r="E16">
            <v>42.304210625650875</v>
          </cell>
          <cell r="F16">
            <v>25.412888536365863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1.6778350424064063E-4</v>
          </cell>
          <cell r="E17">
            <v>2.2247656561739522E-4</v>
          </cell>
          <cell r="F17">
            <v>6.8036226513007382E-4</v>
          </cell>
          <cell r="G17">
            <v>1.6746997245523474E-3</v>
          </cell>
        </row>
        <row r="18">
          <cell r="B18">
            <v>46.693646586954522</v>
          </cell>
          <cell r="C18">
            <v>48.255194631495883</v>
          </cell>
          <cell r="D18">
            <v>47.776217988952567</v>
          </cell>
          <cell r="E18">
            <v>45.387132653993788</v>
          </cell>
          <cell r="F18">
            <v>38.378362020617253</v>
          </cell>
          <cell r="G18">
            <v>20.969580198034308</v>
          </cell>
        </row>
        <row r="19">
          <cell r="B19">
            <v>0.30826755780352089</v>
          </cell>
          <cell r="C19">
            <v>6.3374906078564352E-4</v>
          </cell>
          <cell r="D19">
            <v>6.3314824257942176E-4</v>
          </cell>
          <cell r="E19">
            <v>6.2325957658935691E-4</v>
          </cell>
          <cell r="F19">
            <v>5.9500973004704546E-4</v>
          </cell>
          <cell r="G19">
            <v>5.7114918790447319E-4</v>
          </cell>
        </row>
        <row r="20">
          <cell r="B20">
            <v>0.10000123284059283</v>
          </cell>
          <cell r="C20">
            <v>0.10000070736282723</v>
          </cell>
          <cell r="D20">
            <v>1.6809223077594347E-3</v>
          </cell>
          <cell r="E20">
            <v>8.4793246616250879E-4</v>
          </cell>
          <cell r="F20">
            <v>0</v>
          </cell>
          <cell r="G20">
            <v>0</v>
          </cell>
        </row>
        <row r="21">
          <cell r="B21">
            <v>5.6042295595923921</v>
          </cell>
          <cell r="C21">
            <v>9.6828200242124645</v>
          </cell>
          <cell r="D21">
            <v>10.028141125800902</v>
          </cell>
          <cell r="E21">
            <v>10.453672600831538</v>
          </cell>
          <cell r="F21">
            <v>10.996982998747466</v>
          </cell>
          <cell r="G21">
            <v>10.547489592978216</v>
          </cell>
        </row>
        <row r="22">
          <cell r="B22">
            <v>16.99119291307376</v>
          </cell>
          <cell r="C22">
            <v>16.394835973875995</v>
          </cell>
          <cell r="D22">
            <v>14.418335066888963</v>
          </cell>
          <cell r="E22">
            <v>13.907637633247347</v>
          </cell>
          <cell r="F22">
            <v>12.605048958194866</v>
          </cell>
          <cell r="G22">
            <v>7.8478384022092449</v>
          </cell>
        </row>
        <row r="23">
          <cell r="B23">
            <v>2.5068244970084019</v>
          </cell>
          <cell r="C23">
            <v>2.9279869274558936</v>
          </cell>
          <cell r="D23">
            <v>2.9294920292084834</v>
          </cell>
          <cell r="E23">
            <v>2.9295957958930909</v>
          </cell>
          <cell r="F23">
            <v>5.4711597006649821</v>
          </cell>
          <cell r="G23">
            <v>5.4710599452242743</v>
          </cell>
        </row>
        <row r="24">
          <cell r="B24">
            <v>0</v>
          </cell>
          <cell r="C24">
            <v>0</v>
          </cell>
          <cell r="D24">
            <v>7.0734606806408765E-4</v>
          </cell>
          <cell r="E24">
            <v>1.9788089679605094E-4</v>
          </cell>
          <cell r="F24">
            <v>8.8047018355297546E-2</v>
          </cell>
          <cell r="G24">
            <v>7.2088604740850937E-2</v>
          </cell>
        </row>
        <row r="25">
          <cell r="B25">
            <v>15.194968166018207</v>
          </cell>
          <cell r="C25">
            <v>18.073851945149617</v>
          </cell>
          <cell r="D25">
            <v>23.279499606760073</v>
          </cell>
          <cell r="E25">
            <v>28.874770005010795</v>
          </cell>
          <cell r="F25">
            <v>36.32106778035088</v>
          </cell>
          <cell r="G25">
            <v>61.682731013936518</v>
          </cell>
        </row>
        <row r="26">
          <cell r="B26">
            <v>217.1009536583318</v>
          </cell>
          <cell r="C26">
            <v>216.42926726021022</v>
          </cell>
          <cell r="D26">
            <v>215.21979426230874</v>
          </cell>
          <cell r="E26">
            <v>211.22707089158845</v>
          </cell>
          <cell r="F26">
            <v>192.43334758440878</v>
          </cell>
          <cell r="G26">
            <v>175.44302887324289</v>
          </cell>
        </row>
        <row r="102">
          <cell r="B102">
            <v>8.9080003225310378</v>
          </cell>
          <cell r="C102">
            <v>7.3936799283180914</v>
          </cell>
          <cell r="D102">
            <v>8.5426524887637658</v>
          </cell>
          <cell r="E102">
            <v>4.7837649562793301</v>
          </cell>
          <cell r="F102">
            <v>1.6367424661870758</v>
          </cell>
          <cell r="G102">
            <v>0.51458856061279967</v>
          </cell>
        </row>
        <row r="104">
          <cell r="B104">
            <v>19.060327530042137</v>
          </cell>
          <cell r="C104">
            <v>22.703300685408252</v>
          </cell>
          <cell r="D104">
            <v>24.800165869250485</v>
          </cell>
          <cell r="E104">
            <v>27.881102791114394</v>
          </cell>
          <cell r="F104">
            <v>34.769397404082241</v>
          </cell>
          <cell r="G104">
            <v>65.685112631325822</v>
          </cell>
        </row>
        <row r="105">
          <cell r="B105">
            <v>45.124387484809958</v>
          </cell>
          <cell r="C105">
            <v>38.446680205846498</v>
          </cell>
          <cell r="D105">
            <v>39.387503635834562</v>
          </cell>
          <cell r="E105">
            <v>37.896417904863192</v>
          </cell>
          <cell r="F105">
            <v>22.765643233519128</v>
          </cell>
          <cell r="G105">
            <v>1.3255939323168792E-3</v>
          </cell>
        </row>
        <row r="106">
          <cell r="B106">
            <v>36.56991588737592</v>
          </cell>
          <cell r="C106">
            <v>39.172808880717263</v>
          </cell>
          <cell r="D106">
            <v>37.409319511944481</v>
          </cell>
          <cell r="E106">
            <v>37.23620630300443</v>
          </cell>
          <cell r="F106">
            <v>31.66390815386892</v>
          </cell>
          <cell r="G106">
            <v>17.350434890772242</v>
          </cell>
        </row>
        <row r="107">
          <cell r="B107">
            <v>0</v>
          </cell>
          <cell r="C107">
            <v>0</v>
          </cell>
          <cell r="D107">
            <v>7.8557587486401854E-3</v>
          </cell>
          <cell r="E107">
            <v>8.1859157034690957E-3</v>
          </cell>
          <cell r="F107">
            <v>1.439749139979557E-2</v>
          </cell>
          <cell r="G107">
            <v>7.2187823232080731E-3</v>
          </cell>
        </row>
        <row r="108">
          <cell r="B108">
            <v>7.2000887645226885E-2</v>
          </cell>
          <cell r="C108">
            <v>7.2000509301235693E-2</v>
          </cell>
          <cell r="D108">
            <v>1.2102640615867925E-3</v>
          </cell>
          <cell r="E108">
            <v>6.1051137563700717E-4</v>
          </cell>
          <cell r="F108">
            <v>0</v>
          </cell>
          <cell r="G108">
            <v>0</v>
          </cell>
        </row>
        <row r="109">
          <cell r="B109">
            <v>7.3533258566357826E-2</v>
          </cell>
          <cell r="C109">
            <v>1.6373458802657951E-2</v>
          </cell>
          <cell r="D109">
            <v>6.3957227186017623E-2</v>
          </cell>
          <cell r="E109">
            <v>0.53602073176590048</v>
          </cell>
          <cell r="F109">
            <v>1.6019807438637517</v>
          </cell>
          <cell r="G109">
            <v>1.6019815671211153</v>
          </cell>
        </row>
        <row r="110">
          <cell r="B110">
            <v>3.7813183071319365</v>
          </cell>
          <cell r="C110">
            <v>7.6930087006744907</v>
          </cell>
          <cell r="D110">
            <v>8.0549318187320278</v>
          </cell>
          <cell r="E110">
            <v>7.9372778305080915</v>
          </cell>
          <cell r="F110">
            <v>7.332199134327821</v>
          </cell>
          <cell r="G110">
            <v>6.9675409052687804</v>
          </cell>
        </row>
        <row r="111">
          <cell r="B111">
            <v>9.1310733776821706</v>
          </cell>
          <cell r="C111">
            <v>8.1852253829727619</v>
          </cell>
          <cell r="D111">
            <v>7.2691316481104558</v>
          </cell>
          <cell r="E111">
            <v>6.8171625696625728</v>
          </cell>
          <cell r="F111">
            <v>5.7591043356042722</v>
          </cell>
          <cell r="G111">
            <v>2.2846465393414821</v>
          </cell>
        </row>
        <row r="112">
          <cell r="B112">
            <v>2.6968846267299735</v>
          </cell>
          <cell r="C112">
            <v>3.1682216695079317</v>
          </cell>
          <cell r="D112">
            <v>3.1725103752542241</v>
          </cell>
          <cell r="E112">
            <v>3.3032714327250448</v>
          </cell>
          <cell r="F112">
            <v>3.5183383602777112</v>
          </cell>
          <cell r="G112">
            <v>3.8166765929241242</v>
          </cell>
        </row>
        <row r="113">
          <cell r="B113">
            <v>0.78533647234855097</v>
          </cell>
          <cell r="C113">
            <v>0.94126964318275208</v>
          </cell>
          <cell r="D113">
            <v>0.94276964736325319</v>
          </cell>
          <cell r="E113">
            <v>0.94286688181287892</v>
          </cell>
          <cell r="F113">
            <v>2.4073094599479381</v>
          </cell>
          <cell r="G113">
            <v>2.4072661363834009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129.66869639067565</v>
          </cell>
          <cell r="C116">
            <v>136.3148389898096</v>
          </cell>
          <cell r="D116">
            <v>138.17778312577514</v>
          </cell>
          <cell r="E116">
            <v>138.07311879821708</v>
          </cell>
          <cell r="F116">
            <v>138.70666923515211</v>
          </cell>
          <cell r="G116">
            <v>136.83411935188781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26.978280386280961</v>
          </cell>
          <cell r="C224">
            <v>26.144877494260189</v>
          </cell>
          <cell r="D224">
            <v>26.126186639808395</v>
          </cell>
          <cell r="E224">
            <v>26.211906950949754</v>
          </cell>
          <cell r="F224">
            <v>26.68720016328659</v>
          </cell>
          <cell r="G224">
            <v>26.310147518105413</v>
          </cell>
        </row>
        <row r="231">
          <cell r="B231">
            <v>15.552695411602841</v>
          </cell>
          <cell r="C231">
            <v>14.362389187463997</v>
          </cell>
          <cell r="D231">
            <v>15.314227589257898</v>
          </cell>
          <cell r="E231">
            <v>8.4397197386230616</v>
          </cell>
          <cell r="F231">
            <v>2.8876077825017346</v>
          </cell>
          <cell r="G231">
            <v>0.9078570806897106</v>
          </cell>
        </row>
        <row r="233">
          <cell r="B233">
            <v>22.300217715985607</v>
          </cell>
          <cell r="C233">
            <v>26.338757466654901</v>
          </cell>
          <cell r="D233">
            <v>33.938298332248223</v>
          </cell>
          <cell r="E233">
            <v>41.794162567454869</v>
          </cell>
          <cell r="F233">
            <v>51.150866459032031</v>
          </cell>
          <cell r="G233">
            <v>84.574534471407432</v>
          </cell>
        </row>
        <row r="234">
          <cell r="B234">
            <v>52.108843846842461</v>
          </cell>
          <cell r="C234">
            <v>44.451165333666118</v>
          </cell>
          <cell r="D234">
            <v>39.395324071078868</v>
          </cell>
          <cell r="E234">
            <v>37.897493980757858</v>
          </cell>
          <cell r="F234">
            <v>22.766215566085886</v>
          </cell>
          <cell r="G234">
            <v>1.4728346074208522E-3</v>
          </cell>
        </row>
        <row r="235">
          <cell r="B235">
            <v>42.95036526906874</v>
          </cell>
          <cell r="C235">
            <v>44.466863589066676</v>
          </cell>
          <cell r="D235">
            <v>43.789118124897279</v>
          </cell>
          <cell r="E235">
            <v>42.000152954246303</v>
          </cell>
          <cell r="F235">
            <v>35.714941544395671</v>
          </cell>
          <cell r="G235">
            <v>19.570223092542928</v>
          </cell>
        </row>
        <row r="236">
          <cell r="B236">
            <v>0</v>
          </cell>
          <cell r="C236">
            <v>0</v>
          </cell>
          <cell r="D236">
            <v>9.4337416389555125E-3</v>
          </cell>
          <cell r="E236">
            <v>1.0012059618699056E-2</v>
          </cell>
          <cell r="F236">
            <v>1.8368323389447799E-2</v>
          </cell>
          <cell r="G236">
            <v>8.7240117375425464E-3</v>
          </cell>
        </row>
        <row r="238">
          <cell r="B238">
            <v>9.8656446474814696E-2</v>
          </cell>
          <cell r="C238">
            <v>1.9481429469543655E-2</v>
          </cell>
          <cell r="D238">
            <v>7.511277889682838E-2</v>
          </cell>
          <cell r="E238">
            <v>0.62951471356907951</v>
          </cell>
          <cell r="F238">
            <v>1.8814021449691114</v>
          </cell>
          <cell r="G238">
            <v>1.8813084998037219</v>
          </cell>
        </row>
        <row r="239">
          <cell r="B239">
            <v>5.073233995677616</v>
          </cell>
          <cell r="C239">
            <v>9.1532771552487624</v>
          </cell>
          <cell r="D239">
            <v>9.4598896692275343</v>
          </cell>
          <cell r="E239">
            <v>9.3217162767740032</v>
          </cell>
          <cell r="F239">
            <v>8.6110992479184709</v>
          </cell>
          <cell r="G239">
            <v>8.1824249397379347</v>
          </cell>
        </row>
        <row r="240">
          <cell r="B240">
            <v>9.6515437145702467</v>
          </cell>
          <cell r="C240">
            <v>8.7824664676370023</v>
          </cell>
          <cell r="D240">
            <v>7.5646150056440193</v>
          </cell>
          <cell r="E240">
            <v>7.0942705898473095</v>
          </cell>
          <cell r="F240">
            <v>5.9932046389236762</v>
          </cell>
          <cell r="G240">
            <v>2.3775157958742685</v>
          </cell>
        </row>
        <row r="241">
          <cell r="B241">
            <v>2.8666767562682836</v>
          </cell>
          <cell r="C241">
            <v>3.3630584930279919</v>
          </cell>
          <cell r="D241">
            <v>3.3014732788982237</v>
          </cell>
          <cell r="E241">
            <v>3.4375455916047826</v>
          </cell>
          <cell r="F241">
            <v>3.6613555384842309</v>
          </cell>
          <cell r="G241">
            <v>3.9718190464854635</v>
          </cell>
        </row>
        <row r="242">
          <cell r="B242">
            <v>2.5068244970084019</v>
          </cell>
          <cell r="C242">
            <v>2.9279869274558936</v>
          </cell>
          <cell r="D242">
            <v>2.9294920292084834</v>
          </cell>
          <cell r="E242">
            <v>2.9295957958930909</v>
          </cell>
          <cell r="F242">
            <v>5.4711597006649821</v>
          </cell>
          <cell r="G242">
            <v>5.4710599452242743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3.4659182358123912</v>
          </cell>
          <cell r="C244">
            <v>8.5222699250776692</v>
          </cell>
          <cell r="D244">
            <v>8.5257748805255922</v>
          </cell>
          <cell r="E244">
            <v>10.730230969402154</v>
          </cell>
          <cell r="F244">
            <v>27.237648452073461</v>
          </cell>
          <cell r="G244">
            <v>36.197327151882526</v>
          </cell>
        </row>
        <row r="245">
          <cell r="B245">
            <v>156.64697677695662</v>
          </cell>
          <cell r="C245">
            <v>162.45971648406979</v>
          </cell>
          <cell r="D245">
            <v>164.30396976558347</v>
          </cell>
          <cell r="E245">
            <v>164.28502574916683</v>
          </cell>
          <cell r="F245">
            <v>165.39386939843871</v>
          </cell>
          <cell r="G245">
            <v>163.14426686999323</v>
          </cell>
        </row>
      </sheetData>
      <sheetData sheetId="46">
        <row r="21">
          <cell r="B21">
            <v>78.585071939252472</v>
          </cell>
          <cell r="C21">
            <v>77.654488629922454</v>
          </cell>
          <cell r="D21">
            <v>72.558628654011457</v>
          </cell>
          <cell r="E21">
            <v>40.772833102225349</v>
          </cell>
          <cell r="F21">
            <v>5.6915626864334179</v>
          </cell>
          <cell r="G21">
            <v>0.79087414835386483</v>
          </cell>
        </row>
        <row r="22">
          <cell r="B22">
            <v>116.63143608203234</v>
          </cell>
          <cell r="C22">
            <v>108.73805140086715</v>
          </cell>
          <cell r="D22">
            <v>87.82184643764343</v>
          </cell>
          <cell r="E22">
            <v>60.785402169047131</v>
          </cell>
          <cell r="F22">
            <v>39.029688836012667</v>
          </cell>
          <cell r="G22">
            <v>10.144057320044102</v>
          </cell>
        </row>
        <row r="24">
          <cell r="B24">
            <v>0.28421226792107179</v>
          </cell>
          <cell r="C24">
            <v>0.27226279389721825</v>
          </cell>
          <cell r="D24">
            <v>5.9930713062211689</v>
          </cell>
          <cell r="E24">
            <v>7.2462371299236263</v>
          </cell>
          <cell r="F24">
            <v>1.5472973989877252</v>
          </cell>
          <cell r="G24">
            <v>2.1866804586470452</v>
          </cell>
        </row>
        <row r="25">
          <cell r="B25">
            <v>4.5509524694386396</v>
          </cell>
          <cell r="C25">
            <v>4.4970987996445508</v>
          </cell>
          <cell r="D25">
            <v>4.2020846274901116</v>
          </cell>
          <cell r="E25">
            <v>2.3615555953967506</v>
          </cell>
          <cell r="F25">
            <v>4.7977255773480536</v>
          </cell>
          <cell r="G25">
            <v>4.3839042183376087</v>
          </cell>
        </row>
        <row r="26">
          <cell r="B26">
            <v>2.9709356765161905</v>
          </cell>
          <cell r="C26">
            <v>2.9709313257849996</v>
          </cell>
          <cell r="D26">
            <v>2.9709301603022231</v>
          </cell>
          <cell r="E26">
            <v>2.9465332138606231</v>
          </cell>
          <cell r="F26">
            <v>2.9648280371821385</v>
          </cell>
          <cell r="G26">
            <v>14.392830044581427</v>
          </cell>
        </row>
        <row r="27">
          <cell r="B27">
            <v>2.3159440593139055E-2</v>
          </cell>
          <cell r="C27">
            <v>4.7638520117875421E-2</v>
          </cell>
          <cell r="D27">
            <v>1.9951268833210108E-3</v>
          </cell>
          <cell r="E27">
            <v>2.8533396232341933E-4</v>
          </cell>
          <cell r="F27">
            <v>2.7505237409869914E-4</v>
          </cell>
          <cell r="G27">
            <v>3.7555270582281737E-4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3.364281723910964E-2</v>
          </cell>
          <cell r="F32">
            <v>1.3711410192582958</v>
          </cell>
          <cell r="G32">
            <v>16.936326055642027</v>
          </cell>
        </row>
      </sheetData>
      <sheetData sheetId="47">
        <row r="53">
          <cell r="B53">
            <v>2.5743894129985203</v>
          </cell>
          <cell r="C53">
            <v>2.4921981442437944</v>
          </cell>
          <cell r="D53">
            <v>2.4008169957385377</v>
          </cell>
          <cell r="E53">
            <v>2.2718122690211184</v>
          </cell>
          <cell r="F53">
            <v>2.2945035226501656</v>
          </cell>
          <cell r="G53">
            <v>2.3174207804792282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6.4920630036576688</v>
          </cell>
          <cell r="C55">
            <v>5.9888330190085179</v>
          </cell>
          <cell r="D55">
            <v>5.5448644665276516</v>
          </cell>
          <cell r="E55">
            <v>4.855646085689874</v>
          </cell>
          <cell r="F55">
            <v>3.9143739993452358</v>
          </cell>
          <cell r="G55">
            <v>3.2041883287216906</v>
          </cell>
        </row>
        <row r="56">
          <cell r="B56">
            <v>3.7902130635531304</v>
          </cell>
          <cell r="C56">
            <v>3.4113244934817302</v>
          </cell>
          <cell r="D56">
            <v>3.5350842614585498</v>
          </cell>
          <cell r="E56">
            <v>3.1432153591815002</v>
          </cell>
          <cell r="F56">
            <v>2.0849212472218208</v>
          </cell>
          <cell r="G56">
            <v>0.88650432128870604</v>
          </cell>
        </row>
        <row r="57">
          <cell r="B57">
            <v>7.1755458053575234</v>
          </cell>
          <cell r="C57">
            <v>6.5876205820922529</v>
          </cell>
          <cell r="D57">
            <v>6.0063040689515494</v>
          </cell>
          <cell r="E57">
            <v>5.7884426218727834</v>
          </cell>
          <cell r="F57">
            <v>4.2329044416098807</v>
          </cell>
          <cell r="G57">
            <v>1.3366448910637201</v>
          </cell>
        </row>
        <row r="58">
          <cell r="B58">
            <v>14.541801945151862</v>
          </cell>
          <cell r="C58">
            <v>14.023464904311556</v>
          </cell>
          <cell r="D58">
            <v>12.441740778480964</v>
          </cell>
          <cell r="E58">
            <v>8.1725759378676557</v>
          </cell>
          <cell r="F58">
            <v>3.5735410496214448</v>
          </cell>
          <cell r="G58">
            <v>0.93761010159651814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-1.7654541479208048</v>
          </cell>
          <cell r="G59">
            <v>-5.2548408842393801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-0.36780531620904616</v>
          </cell>
          <cell r="G60">
            <v>-3.4269792176343974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-5.2544177888418401E-4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-2.9166288028112057E-5</v>
          </cell>
          <cell r="G62">
            <v>-3.2284378075663487E-5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-4.2530427931169671E-6</v>
          </cell>
          <cell r="G63">
            <v>-2.0182336508751837E-5</v>
          </cell>
        </row>
        <row r="77">
          <cell r="B77">
            <v>0.83333318427163361</v>
          </cell>
          <cell r="C77">
            <v>1.9047618964515247</v>
          </cell>
        </row>
        <row r="78">
          <cell r="B78">
            <v>0.31117615475168769</v>
          </cell>
          <cell r="C78">
            <v>0.81390031737472812</v>
          </cell>
        </row>
        <row r="79">
          <cell r="B79">
            <v>0.98874869783822028</v>
          </cell>
          <cell r="C79">
            <v>5.9637052297688626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" sqref="B1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STEM_to_Premise_AGS_1141</v>
      </c>
      <c r="C2" s="2" t="s">
        <v>7</v>
      </c>
      <c r="D2" s="2" t="s">
        <v>15</v>
      </c>
      <c r="E2" s="2" t="s">
        <v>8</v>
      </c>
      <c r="F2" s="3">
        <f>F3+F8+F11+F12+F16+F17+F18+F19</f>
        <v>299.34489232618495</v>
      </c>
      <c r="G2" s="3">
        <f t="shared" ref="G2:K2" si="0">G3+G8+G11+G12+G16+G17+G18+G19</f>
        <v>291.72205813048612</v>
      </c>
      <c r="H2" s="3">
        <f t="shared" si="0"/>
        <v>333.72690108088182</v>
      </c>
      <c r="I2" s="3">
        <f t="shared" si="0"/>
        <v>364.28790592255638</v>
      </c>
      <c r="J2" s="3">
        <f t="shared" si="0"/>
        <v>427.96999080784798</v>
      </c>
      <c r="K2" s="3">
        <f t="shared" si="0"/>
        <v>553.67320028713812</v>
      </c>
    </row>
    <row r="3" spans="1:13" x14ac:dyDescent="0.25">
      <c r="A3" s="5" t="str">
        <f>A2</f>
        <v>STEM</v>
      </c>
      <c r="B3" s="5" t="str">
        <f t="shared" ref="B3" ca="1" si="1">B2</f>
        <v>STEM_to_Premise_AGS_1141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44.769996719887587</v>
      </c>
      <c r="G3" s="1">
        <f t="shared" ref="G3:K3" si="3">SUM(G4:G7)</f>
        <v>46.030527498517472</v>
      </c>
      <c r="H3" s="1">
        <f t="shared" si="3"/>
        <v>46.030535784049306</v>
      </c>
      <c r="I3" s="1">
        <f t="shared" si="3"/>
        <v>47.789584936286886</v>
      </c>
      <c r="J3" s="1">
        <f t="shared" si="3"/>
        <v>47.853857453125478</v>
      </c>
      <c r="K3" s="1">
        <f t="shared" si="3"/>
        <v>63.755674421458139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STEM_to_Premise_AGS_1141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10.182338988578408</v>
      </c>
      <c r="G4" s="1" cm="1">
        <f t="array" ref="G4">SUMPRODUCT(("RNWWOD1"=[1]OUT_PrimaryEnergyCons!$A$1:$A$1000)*1,[1]OUT_PrimaryEnergyCons!E$1:E$1000)</f>
        <v>11.152950052523</v>
      </c>
      <c r="H4" s="1" cm="1">
        <f t="array" ref="H4">SUMPRODUCT(("RNWWOD1"=[1]OUT_PrimaryEnergyCons!$A$1:$A$1000)*1,[1]OUT_PrimaryEnergyCons!F$1:F$1000)</f>
        <v>12.608866666840035</v>
      </c>
      <c r="I4" s="1" cm="1">
        <f t="array" ref="I4">SUMPRODUCT(("RNWWOD1"=[1]OUT_PrimaryEnergyCons!$A$1:$A$1000)*1,[1]OUT_PrimaryEnergyCons!G$1:G$1000)</f>
        <v>15.035394968256119</v>
      </c>
      <c r="J4" s="1" cm="1">
        <f t="array" ref="J4">SUMPRODUCT(("RNWWOD1"=[1]OUT_PrimaryEnergyCons!$A$1:$A$1000)*1,[1]OUT_PrimaryEnergyCons!H$1:H$1000)</f>
        <v>17.461923197710217</v>
      </c>
      <c r="K4" s="1" cm="1">
        <f t="array" ref="K4">SUMPRODUCT(("RNWWOD1"=[1]OUT_PrimaryEnergyCons!$A$1:$A$1000)*1,[1]OUT_PrimaryEnergyCons!I$1:I$1000)</f>
        <v>17.46192673739505</v>
      </c>
    </row>
    <row r="5" spans="1:13" x14ac:dyDescent="0.25">
      <c r="A5" s="5" t="str">
        <f t="shared" si="4"/>
        <v>STEM</v>
      </c>
      <c r="B5" s="5" t="str">
        <f t="shared" ca="1" si="5"/>
        <v>STEM_to_Premise_AGS_1141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7.4592158071319679</v>
      </c>
      <c r="G5" s="1" cm="1">
        <f t="array" ref="G5">SUMPRODUCT(("RNWWOD2"=[1]OUT_PrimaryEnergyCons!$A$1:$A$1000)*1,[1]OUT_PrimaryEnergyCons!E$1:E$1000)</f>
        <v>8.0030396219448132</v>
      </c>
      <c r="H5" s="1" cm="1">
        <f t="array" ref="H5">SUMPRODUCT(("RNWWOD2"=[1]OUT_PrimaryEnergyCons!$A$1:$A$1000)*1,[1]OUT_PrimaryEnergyCons!F$1:F$1000)</f>
        <v>8.8187754260312516</v>
      </c>
      <c r="I5" s="1" cm="1">
        <f t="array" ref="I5">SUMPRODUCT(("RNWWOD2"=[1]OUT_PrimaryEnergyCons!$A$1:$A$1000)*1,[1]OUT_PrimaryEnergyCons!G$1:G$1000)</f>
        <v>10.178335725839286</v>
      </c>
      <c r="J5" s="1" cm="1">
        <f t="array" ref="J5">SUMPRODUCT(("RNWWOD2"=[1]OUT_PrimaryEnergyCons!$A$1:$A$1000)*1,[1]OUT_PrimaryEnergyCons!H$1:H$1000)</f>
        <v>10.230788893041208</v>
      </c>
      <c r="K5" s="1" cm="1">
        <f t="array" ref="K5">SUMPRODUCT(("RNWWOD2"=[1]OUT_PrimaryEnergyCons!$A$1:$A$1000)*1,[1]OUT_PrimaryEnergyCons!I$1:I$1000)</f>
        <v>7.6165784973920427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STEM_to_Premise_AGS_1141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2.6225276005889522</v>
      </c>
      <c r="G6" s="1" cm="1">
        <f t="array" ref="G6">SUMPRODUCT(("RNWWOD3"=[1]OUT_PrimaryEnergyCons!$A$1:$A$1000)*1,[1]OUT_PrimaryEnergyCons!E$1:E$1000)</f>
        <v>3.2650033776313583</v>
      </c>
      <c r="H6" s="1" cm="1">
        <f t="array" ref="H6">SUMPRODUCT(("RNWWOD3"=[1]OUT_PrimaryEnergyCons!$A$1:$A$1000)*1,[1]OUT_PrimaryEnergyCons!F$1:F$1000)</f>
        <v>4.2287177843004358</v>
      </c>
      <c r="I6" s="1" cm="1">
        <f t="array" ref="I6">SUMPRODUCT(("RNWWOD3"=[1]OUT_PrimaryEnergyCons!$A$1:$A$1000)*1,[1]OUT_PrimaryEnergyCons!G$1:G$1000)</f>
        <v>5.834909184351547</v>
      </c>
      <c r="J6" s="1" cm="1">
        <f t="array" ref="J6">SUMPRODUCT(("RNWWOD3"=[1]OUT_PrimaryEnergyCons!$A$1:$A$1000)*1,[1]OUT_PrimaryEnergyCons!H$1:H$1000)</f>
        <v>6.3806237632074811</v>
      </c>
      <c r="K6" s="1" cm="1">
        <f t="array" ref="K6">SUMPRODUCT(("RNWWOD3"=[1]OUT_PrimaryEnergyCons!$A$1:$A$1000)*1,[1]OUT_PrimaryEnergyCons!I$1:I$1000)</f>
        <v>4.2596759710133307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STEM_to_Premise_AGS_1141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24.505914323588257</v>
      </c>
      <c r="G7" s="1" cm="1">
        <f t="array" ref="G7">SUMPRODUCT(("RNWWOD4"=[1]OUT_PrimaryEnergyCons!$A$1:$A$1000)*1+("RNWWOD5"=[1]OUT_PrimaryEnergyCons!$A$1:$A$1000)*1,[1]OUT_PrimaryEnergyCons!E$1:E$1000)</f>
        <v>23.609534446418301</v>
      </c>
      <c r="H7" s="1" cm="1">
        <f t="array" ref="H7">SUMPRODUCT(("RNWWOD4"=[1]OUT_PrimaryEnergyCons!$A$1:$A$1000)*1+("RNWWOD5"=[1]OUT_PrimaryEnergyCons!$A$1:$A$1000)*1,[1]OUT_PrimaryEnergyCons!F$1:F$1000)</f>
        <v>20.374175906877579</v>
      </c>
      <c r="I7" s="1" cm="1">
        <f t="array" ref="I7">SUMPRODUCT(("RNWWOD4"=[1]OUT_PrimaryEnergyCons!$A$1:$A$1000)*1+("RNWWOD5"=[1]OUT_PrimaryEnergyCons!$A$1:$A$1000)*1,[1]OUT_PrimaryEnergyCons!G$1:G$1000)</f>
        <v>16.740945057839937</v>
      </c>
      <c r="J7" s="1" cm="1">
        <f t="array" ref="J7">SUMPRODUCT(("RNWWOD4"=[1]OUT_PrimaryEnergyCons!$A$1:$A$1000)*1+("RNWWOD5"=[1]OUT_PrimaryEnergyCons!$A$1:$A$1000)*1,[1]OUT_PrimaryEnergyCons!H$1:H$1000)</f>
        <v>13.780521599166569</v>
      </c>
      <c r="K7" s="1" cm="1">
        <f t="array" ref="K7">SUMPRODUCT(("RNWWOD4"=[1]OUT_PrimaryEnergyCons!$A$1:$A$1000)*1+("RNWWOD5"=[1]OUT_PrimaryEnergyCons!$A$1:$A$1000)*1,[1]OUT_PrimaryEnergyCons!I$1:I$1000)</f>
        <v>34.417493215657714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STEM_to_Premise_AGS_1141</v>
      </c>
      <c r="C8" s="5" t="str">
        <f t="shared" si="6"/>
        <v>CH</v>
      </c>
      <c r="D8" t="s">
        <v>772</v>
      </c>
      <c r="E8" t="s">
        <v>8</v>
      </c>
      <c r="F8" s="1">
        <f>SUM(F9:F10)</f>
        <v>69.392870244402275</v>
      </c>
      <c r="G8" s="1">
        <f t="shared" ref="G8:K8" si="7">SUM(G9:G10)</f>
        <v>69.663486499480996</v>
      </c>
      <c r="H8" s="1">
        <f t="shared" si="7"/>
        <v>69.270575467050662</v>
      </c>
      <c r="I8" s="1">
        <f t="shared" si="7"/>
        <v>68.821072319732977</v>
      </c>
      <c r="J8" s="1">
        <f t="shared" si="7"/>
        <v>68.940582792399567</v>
      </c>
      <c r="K8" s="1">
        <f t="shared" si="7"/>
        <v>69.400867042838371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STEM_to_Premise_AGS_1141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35.611758012313146</v>
      </c>
      <c r="G9" s="1" cm="1">
        <f t="array" ref="G9">SUMPRODUCT(("RNNWWST1"=[1]OUT_PrimaryEnergyCons!$A$1:$A$1000)*1,[1]OUT_PrimaryEnergyCons!E$1:E$1000)</f>
        <v>35.882384441818516</v>
      </c>
      <c r="H9" s="1" cm="1">
        <f t="array" ref="H9">SUMPRODUCT(("RNNWWST1"=[1]OUT_PrimaryEnergyCons!$A$1:$A$1000)*1,[1]OUT_PrimaryEnergyCons!F$1:F$1000)</f>
        <v>35.489473811141544</v>
      </c>
      <c r="I9" s="1" cm="1">
        <f t="array" ref="I9">SUMPRODUCT(("RNNWWST1"=[1]OUT_PrimaryEnergyCons!$A$1:$A$1000)*1,[1]OUT_PrimaryEnergyCons!G$1:G$1000)</f>
        <v>35.039965949774007</v>
      </c>
      <c r="J9" s="1" cm="1">
        <f t="array" ref="J9">SUMPRODUCT(("RNNWWST1"=[1]OUT_PrimaryEnergyCons!$A$1:$A$1000)*1,[1]OUT_PrimaryEnergyCons!H$1:H$1000)</f>
        <v>35.159457006918032</v>
      </c>
      <c r="K9" s="1" cm="1">
        <f t="array" ref="K9">SUMPRODUCT(("RNNWWST1"=[1]OUT_PrimaryEnergyCons!$A$1:$A$1000)*1,[1]OUT_PrimaryEnergyCons!I$1:I$1000)</f>
        <v>35.603178554795832</v>
      </c>
    </row>
    <row r="10" spans="1:13" x14ac:dyDescent="0.25">
      <c r="A10" s="5" t="str">
        <f t="shared" si="4"/>
        <v>STEM</v>
      </c>
      <c r="B10" s="5" t="str">
        <f t="shared" ca="1" si="5"/>
        <v>STEM_to_Premise_AGS_1141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33.781112232089129</v>
      </c>
      <c r="G10" s="1" cm="1">
        <f t="array" ref="G10">SUMPRODUCT(("RNWWST1"=[1]OUT_PrimaryEnergyCons!$A$1:$A$1000)*1,[1]OUT_PrimaryEnergyCons!E$1:E$1000)</f>
        <v>33.781102057662487</v>
      </c>
      <c r="H10" s="1" cm="1">
        <f t="array" ref="H10">SUMPRODUCT(("RNWWST1"=[1]OUT_PrimaryEnergyCons!$A$1:$A$1000)*1,[1]OUT_PrimaryEnergyCons!F$1:F$1000)</f>
        <v>33.781101655909126</v>
      </c>
      <c r="I10" s="1" cm="1">
        <f t="array" ref="I10">SUMPRODUCT(("RNWWST1"=[1]OUT_PrimaryEnergyCons!$A$1:$A$1000)*1,[1]OUT_PrimaryEnergyCons!G$1:G$1000)</f>
        <v>33.78110636995897</v>
      </c>
      <c r="J10" s="1" cm="1">
        <f t="array" ref="J10">SUMPRODUCT(("RNWWST1"=[1]OUT_PrimaryEnergyCons!$A$1:$A$1000)*1,[1]OUT_PrimaryEnergyCons!H$1:H$1000)</f>
        <v>33.781125785481542</v>
      </c>
      <c r="K10" s="1" cm="1">
        <f t="array" ref="K10">SUMPRODUCT(("RNWWST1"=[1]OUT_PrimaryEnergyCons!$A$1:$A$1000)*1,[1]OUT_PrimaryEnergyCons!I$1:I$1000)</f>
        <v>33.797688488042539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STEM_to_Premise_AGS_1141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3.7980825348863707</v>
      </c>
      <c r="G11" s="1" cm="1">
        <f t="array" ref="G11">SUMPRODUCT(("mnr"=[1]OUT_PrimaryEnergyCons!$C$1:$C$1000)*1,[1]OUT_PrimaryEnergyCons!E$1:E$1000)</f>
        <v>11.136873819650075</v>
      </c>
      <c r="H11" s="1" cm="1">
        <f t="array" ref="H11">SUMPRODUCT(("mnr"=[1]OUT_PrimaryEnergyCons!$C$1:$C$1000)*1,[1]OUT_PrimaryEnergyCons!F$1:F$1000)</f>
        <v>14.583345267131552</v>
      </c>
      <c r="I11" s="1" cm="1">
        <f t="array" ref="I11">SUMPRODUCT(("mnr"=[1]OUT_PrimaryEnergyCons!$C$1:$C$1000)*1,[1]OUT_PrimaryEnergyCons!G$1:G$1000)</f>
        <v>15.824008088271144</v>
      </c>
      <c r="J11" s="1" cm="1">
        <f t="array" ref="J11">SUMPRODUCT(("mnr"=[1]OUT_PrimaryEnergyCons!$C$1:$C$1000)*1,[1]OUT_PrimaryEnergyCons!H$1:H$1000)</f>
        <v>15.826720944870445</v>
      </c>
      <c r="K11" s="1" cm="1">
        <f t="array" ref="K11">SUMPRODUCT(("mnr"=[1]OUT_PrimaryEnergyCons!$C$1:$C$1000)*1,[1]OUT_PrimaryEnergyCons!I$1:I$1000)</f>
        <v>26.999995448885713</v>
      </c>
    </row>
    <row r="12" spans="1:13" x14ac:dyDescent="0.25">
      <c r="A12" s="5" t="str">
        <f t="shared" si="4"/>
        <v>STEM</v>
      </c>
      <c r="B12" s="5" t="str">
        <f t="shared" ca="1" si="5"/>
        <v>STEM_to_Premise_AGS_1141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149.43048372774066</v>
      </c>
      <c r="G12" s="1">
        <f t="shared" ref="G12:K12" si="8">SUM(G13:G15)</f>
        <v>125.60646017543776</v>
      </c>
      <c r="H12" s="1">
        <f t="shared" si="8"/>
        <v>141.09181421417628</v>
      </c>
      <c r="I12" s="1">
        <f t="shared" si="8"/>
        <v>150.49321667787345</v>
      </c>
      <c r="J12" s="1">
        <f t="shared" si="8"/>
        <v>151.7543310972261</v>
      </c>
      <c r="K12" s="1">
        <f t="shared" si="8"/>
        <v>152.65726800456804</v>
      </c>
    </row>
    <row r="13" spans="1:13" x14ac:dyDescent="0.25">
      <c r="A13" s="5" t="str">
        <f t="shared" si="4"/>
        <v>STEM</v>
      </c>
      <c r="B13" s="5" t="str">
        <f t="shared" ca="1" si="5"/>
        <v>STEM_to_Premise_AGS_1141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66.745680929538494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49.798801653239018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68.535932768901546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70.234645302324466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72.962064075894816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69.178277727061456</v>
      </c>
    </row>
    <row r="14" spans="1:13" x14ac:dyDescent="0.25">
      <c r="A14" s="5" t="str">
        <f t="shared" si="4"/>
        <v>STEM</v>
      </c>
      <c r="B14" s="5" t="str">
        <f t="shared" ca="1" si="5"/>
        <v>STEM_to_Premise_AGS_1141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66.632401863434353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55.764004563692581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65.549413597684094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64.464631451078489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62.351140031418616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66.134929145977424</v>
      </c>
    </row>
    <row r="15" spans="1:13" x14ac:dyDescent="0.25">
      <c r="A15" s="5" t="str">
        <f t="shared" si="4"/>
        <v>STEM</v>
      </c>
      <c r="B15" s="5" t="str">
        <f t="shared" ca="1" si="5"/>
        <v>STEM_to_Premise_AGS_1141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16.052400934767807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20.043653958506173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7.0064678475906295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15.793939924470498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16.441126989912672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17.344061131529152</v>
      </c>
    </row>
    <row r="16" spans="1:13" x14ac:dyDescent="0.25">
      <c r="A16" s="5" t="str">
        <f t="shared" si="4"/>
        <v>STEM</v>
      </c>
      <c r="B16" s="5" t="str">
        <f t="shared" ca="1" si="5"/>
        <v>STEM_to_Premise_AGS_1141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16.523383273979658</v>
      </c>
      <c r="H16" s="1" cm="1">
        <f t="array" ref="H16">SUMPRODUCT(ISNUMBER(SEARCH("SOL",[1]OUT_PrimaryEnergyCons!$C$1:$C$1000))*1,[1]OUT_PrimaryEnergyCons!F$1:F$1000)</f>
        <v>32.502533863519552</v>
      </c>
      <c r="I16" s="1" cm="1">
        <f t="array" ref="I16">SUMPRODUCT(ISNUMBER(SEARCH("SOL",[1]OUT_PrimaryEnergyCons!$C$1:$C$1000))*1,[1]OUT_PrimaryEnergyCons!G$1:G$1000)</f>
        <v>40.640271669093536</v>
      </c>
      <c r="J16" s="1" cm="1">
        <f t="array" ref="J16">SUMPRODUCT(ISNUMBER(SEARCH("SOL",[1]OUT_PrimaryEnergyCons!$C$1:$C$1000))*1,[1]OUT_PrimaryEnergyCons!H$1:H$1000)</f>
        <v>84.718355216037764</v>
      </c>
      <c r="K16" s="1" cm="1">
        <f t="array" ref="K16">SUMPRODUCT(ISNUMBER(SEARCH("SOL",[1]OUT_PrimaryEnergyCons!$C$1:$C$1000))*1,[1]OUT_PrimaryEnergyCons!I$1:I$1000)</f>
        <v>138.12373252337551</v>
      </c>
    </row>
    <row r="17" spans="1:18" x14ac:dyDescent="0.25">
      <c r="A17" s="5" t="str">
        <f t="shared" si="4"/>
        <v>STEM</v>
      </c>
      <c r="B17" s="5" t="str">
        <f t="shared" ca="1" si="5"/>
        <v>STEM_to_Premise_AGS_1141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0.52400468204862827</v>
      </c>
      <c r="G17" s="1" cm="1">
        <f t="array" ref="G17">SUMPRODUCT(ISNUMBER(SEARCH("wnd",[1]OUT_PrimaryEnergyCons!$C$1:$C$1000))*1,[1]OUT_PrimaryEnergyCons!E$1:E$1000)</f>
        <v>0.54529677214889305</v>
      </c>
      <c r="H17" s="1" cm="1">
        <f t="array" ref="H17">SUMPRODUCT(ISNUMBER(SEARCH("wnd",[1]OUT_PrimaryEnergyCons!$C$1:$C$1000))*1,[1]OUT_PrimaryEnergyCons!F$1:F$1000)</f>
        <v>1.9634255634058391</v>
      </c>
      <c r="I17" s="1" cm="1">
        <f t="array" ref="I17">SUMPRODUCT(ISNUMBER(SEARCH("wnd",[1]OUT_PrimaryEnergyCons!$C$1:$C$1000))*1,[1]OUT_PrimaryEnergyCons!G$1:G$1000)</f>
        <v>5.5058482578157948</v>
      </c>
      <c r="J17" s="1" cm="1">
        <f t="array" ref="J17">SUMPRODUCT(ISNUMBER(SEARCH("wnd",[1]OUT_PrimaryEnergyCons!$C$1:$C$1000))*1,[1]OUT_PrimaryEnergyCons!H$1:H$1000)</f>
        <v>15.482431133353806</v>
      </c>
      <c r="K17" s="1" cm="1">
        <f t="array" ref="K17">SUMPRODUCT(ISNUMBER(SEARCH("wnd",[1]OUT_PrimaryEnergyCons!$C$1:$C$1000))*1,[1]OUT_PrimaryEnergyCons!I$1:I$1000)</f>
        <v>30.937447216433984</v>
      </c>
    </row>
    <row r="18" spans="1:18" x14ac:dyDescent="0.25">
      <c r="A18" s="5" t="str">
        <f t="shared" si="4"/>
        <v>STEM</v>
      </c>
      <c r="B18" s="5" t="str">
        <f t="shared" ca="1" si="5"/>
        <v>STEM_to_Premise_AGS_1141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18.873009008146219</v>
      </c>
      <c r="G18" s="1">
        <f>[1]Overview!C$9-G19</f>
        <v>22.216030091271243</v>
      </c>
      <c r="H18" s="1">
        <f>[1]Overview!D$9-H19</f>
        <v>28.284670921548653</v>
      </c>
      <c r="I18" s="1">
        <f>[1]Overview!E$9-I19</f>
        <v>35.211174680252469</v>
      </c>
      <c r="J18" s="1">
        <f>[1]Overview!F$9-J19</f>
        <v>43.390915186671904</v>
      </c>
      <c r="K18" s="1">
        <f>[1]Overview!G$9-K19</f>
        <v>71.788846851461599</v>
      </c>
    </row>
    <row r="19" spans="1:18" x14ac:dyDescent="0.25">
      <c r="A19" s="5" t="str">
        <f t="shared" si="4"/>
        <v>STEM</v>
      </c>
      <c r="B19" s="5" t="str">
        <f t="shared" ca="1" si="5"/>
        <v>STEM_to_Premise_AGS_1141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2.7292932301755035E-3</v>
      </c>
      <c r="J19" s="1">
        <f>+[1]Overview!F$28</f>
        <v>2.79698416287986E-3</v>
      </c>
      <c r="K19" s="1">
        <f>+[1]Overview!G$28</f>
        <v>9.3687781167236459E-3</v>
      </c>
    </row>
    <row r="20" spans="1:18" x14ac:dyDescent="0.25">
      <c r="A20" s="9" t="str">
        <f t="shared" si="4"/>
        <v>STEM</v>
      </c>
      <c r="B20" s="9" t="str">
        <f t="shared" ca="1" si="5"/>
        <v>STEM_to_Premise_AGS_1141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779.64911696128365</v>
      </c>
      <c r="G20" s="3">
        <f t="shared" si="9"/>
        <v>703.31050690313532</v>
      </c>
      <c r="H20" s="3">
        <f t="shared" si="9"/>
        <v>615.77600567255195</v>
      </c>
      <c r="I20" s="3">
        <f t="shared" si="9"/>
        <v>522.18990369638334</v>
      </c>
      <c r="J20" s="3">
        <f t="shared" si="9"/>
        <v>308.91627233439362</v>
      </c>
      <c r="K20" s="3">
        <f t="shared" si="9"/>
        <v>107.32316198156671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STEM_to_Premise_AGS_1141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3.6600026409545445</v>
      </c>
      <c r="G21" s="1" cm="1">
        <f t="array" ref="G21">SUMPRODUCT(("COA"=[1]OUT_PrimaryEnergyCons!$C$4:$C$10000)*1,[1]OUT_PrimaryEnergyCons!E$4:E$10000)</f>
        <v>3.564718529543998</v>
      </c>
      <c r="H21" s="1" cm="1">
        <f t="array" ref="H21">SUMPRODUCT(("COA"=[1]OUT_PrimaryEnergyCons!$C$4:$C$10000)*1,[1]OUT_PrimaryEnergyCons!F$4:F$10000)</f>
        <v>9.0434015615645288E-3</v>
      </c>
      <c r="I21" s="1" cm="1">
        <f t="array" ref="I21">SUMPRODUCT(("COA"=[1]OUT_PrimaryEnergyCons!$C$4:$C$10000)*1,[1]OUT_PrimaryEnergyCons!G$4:G$10000)</f>
        <v>1.3187509023076284E-3</v>
      </c>
      <c r="J21" s="1" cm="1">
        <f t="array" ref="J21">SUMPRODUCT(("COA"=[1]OUT_PrimaryEnergyCons!$C$4:$C$10000)*1,[1]OUT_PrimaryEnergyCons!H$4:H$10000)</f>
        <v>7.7496102894718179E-4</v>
      </c>
      <c r="K21" s="1" cm="1">
        <f t="array" ref="K21">SUMPRODUCT(("COA"=[1]OUT_PrimaryEnergyCons!$C$4:$C$10000)*1,[1]OUT_PrimaryEnergyCons!I$4:I$10000)</f>
        <v>2.1194624581086715E-4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STEM_to_Premise_AGS_1141</v>
      </c>
      <c r="C22" s="5" t="str">
        <f t="shared" si="6"/>
        <v>CH</v>
      </c>
      <c r="D22" t="s">
        <v>780</v>
      </c>
      <c r="E22" t="s">
        <v>8</v>
      </c>
      <c r="F22" s="1">
        <f>F23+F29</f>
        <v>310.80499996196545</v>
      </c>
      <c r="G22" s="1">
        <f t="shared" ref="G22:K22" si="10">G23+G29</f>
        <v>288.93561654102416</v>
      </c>
      <c r="H22" s="1">
        <f t="shared" si="10"/>
        <v>251.20327478659087</v>
      </c>
      <c r="I22" s="1">
        <f t="shared" si="10"/>
        <v>180.77179875886847</v>
      </c>
      <c r="J22" s="1">
        <f t="shared" si="10"/>
        <v>86.843503761092734</v>
      </c>
      <c r="K22" s="1">
        <f t="shared" si="10"/>
        <v>21.871003655614743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STEM_to_Premise_AGS_1141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303.7544260603533</v>
      </c>
      <c r="G23" s="1">
        <f t="shared" ref="G23:K23" si="14">SUM(G24:G28)</f>
        <v>281.55595181130514</v>
      </c>
      <c r="H23" s="1">
        <f t="shared" si="14"/>
        <v>244.3548977638668</v>
      </c>
      <c r="I23" s="1">
        <f t="shared" si="14"/>
        <v>175.10758847174398</v>
      </c>
      <c r="J23" s="1">
        <f t="shared" si="14"/>
        <v>78.704437263944499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STEM_to_Premise_AGS_1141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101.7404495619612</v>
      </c>
      <c r="G24" s="1" cm="1">
        <f t="array" ref="G24">SUMPRODUCT(("LFO"=[1]OUT_PrimaryEnergyCons!$C$4:$C$10000)*1,[1]OUT_PrimaryEnergyCons!E$4:E$10000)</f>
        <v>90.977688044793595</v>
      </c>
      <c r="H24" s="1" cm="1">
        <f t="array" ref="H24">SUMPRODUCT(("LFO"=[1]OUT_PrimaryEnergyCons!$C$4:$C$10000)*1,[1]OUT_PrimaryEnergyCons!F$4:F$10000)</f>
        <v>79.732198065643203</v>
      </c>
      <c r="I24" s="1" cm="1">
        <f t="array" ref="I24">SUMPRODUCT(("LFO"=[1]OUT_PrimaryEnergyCons!$C$4:$C$10000)*1,[1]OUT_PrimaryEnergyCons!G$4:G$10000)</f>
        <v>69.470242177387561</v>
      </c>
      <c r="J24" s="1" cm="1">
        <f t="array" ref="J24">SUMPRODUCT(("LFO"=[1]OUT_PrimaryEnergyCons!$C$4:$C$10000)*1,[1]OUT_PrimaryEnergyCons!H$4:H$10000)</f>
        <v>35.412956873642763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STEM_to_Premise_AGS_1141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2.7763699989810844</v>
      </c>
      <c r="G25" s="1" cm="1">
        <f t="array" ref="G25">SUMPRODUCT(("HFO"=[1]OUT_PrimaryEnergyCons!$C$4:$C$10000)*1,[1]OUT_PrimaryEnergyCons!E$4:E$10000)</f>
        <v>4.0796342074268989E-4</v>
      </c>
      <c r="H25" s="1" cm="1">
        <f t="array" ref="H25">SUMPRODUCT(("HFO"=[1]OUT_PrimaryEnergyCons!$C$4:$C$10000)*1,[1]OUT_PrimaryEnergyCons!F$4:F$10000)</f>
        <v>1.1422963374827302E-3</v>
      </c>
      <c r="I25" s="1" cm="1">
        <f t="array" ref="I25">SUMPRODUCT(("HFO"=[1]OUT_PrimaryEnergyCons!$C$4:$C$10000)*1,[1]OUT_PrimaryEnergyCons!G$4:G$10000)</f>
        <v>5.6688597615028153E-4</v>
      </c>
      <c r="J25" s="1" cm="1">
        <f t="array" ref="J25">SUMPRODUCT(("HFO"=[1]OUT_PrimaryEnergyCons!$C$4:$C$10000)*1,[1]OUT_PrimaryEnergyCons!H$4:H$10000)</f>
        <v>1.0267527921072471E-3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STEM_to_Premise_AGS_1141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118.37102912299885</v>
      </c>
      <c r="G26" s="1" cm="1">
        <f t="array" ref="G26">SUMPRODUCT(("DSL"=[1]OUT_PrimaryEnergyCons!$C$4:$C$10000)*1,[1]OUT_PrimaryEnergyCons!E$4:E$10000)</f>
        <v>110.35991222895618</v>
      </c>
      <c r="H26" s="1" cm="1">
        <f t="array" ref="H26">SUMPRODUCT(("DSL"=[1]OUT_PrimaryEnergyCons!$C$4:$C$10000)*1,[1]OUT_PrimaryEnergyCons!F$4:F$10000)</f>
        <v>89.131735761138586</v>
      </c>
      <c r="I26" s="1" cm="1">
        <f t="array" ref="I26">SUMPRODUCT(("DSL"=[1]OUT_PrimaryEnergyCons!$C$4:$C$10000)*1,[1]OUT_PrimaryEnergyCons!G$4:G$10000)</f>
        <v>61.69203477306705</v>
      </c>
      <c r="J26" s="1" cm="1">
        <f t="array" ref="J26">SUMPRODUCT(("DSL"=[1]OUT_PrimaryEnergyCons!$C$4:$C$10000)*1,[1]OUT_PrimaryEnergyCons!H$4:H$10000)</f>
        <v>36.223691226176484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STEM_to_Premise_AGS_1141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79.757192010033009</v>
      </c>
      <c r="G27" s="1" cm="1">
        <f t="array" ref="G27">SUMPRODUCT(("GSL"=[1]OUT_PrimaryEnergyCons!$C$4:$C$10000)*1,[1]OUT_PrimaryEnergyCons!E$4:E$10000)</f>
        <v>78.81272869058084</v>
      </c>
      <c r="H27" s="1" cm="1">
        <f t="array" ref="H27">SUMPRODUCT(("GSL"=[1]OUT_PrimaryEnergyCons!$C$4:$C$10000)*1,[1]OUT_PrimaryEnergyCons!F$4:F$10000)</f>
        <v>73.640862481431867</v>
      </c>
      <c r="I27" s="1" cm="1">
        <f t="array" ref="I27">SUMPRODUCT(("GSL"=[1]OUT_PrimaryEnergyCons!$C$4:$C$10000)*1,[1]OUT_PrimaryEnergyCons!G$4:G$10000)</f>
        <v>41.380973960653016</v>
      </c>
      <c r="J27" s="1" cm="1">
        <f t="array" ref="J27">SUMPRODUCT(("GSL"=[1]OUT_PrimaryEnergyCons!$C$4:$C$10000)*1,[1]OUT_PrimaryEnergyCons!H$4:H$10000)</f>
        <v>5.4554354325347116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STEM_to_Premise_AGS_1141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2.5637706746601885</v>
      </c>
      <c r="J28" s="1" cm="1">
        <f t="array" ref="J28">SUMPRODUCT(("KER"=[1]OUT_PrimaryEnergyCons!$C$4:$C$10000)*1,[1]OUT_PrimaryEnergyCons!H$4:H$10000)</f>
        <v>1.6113269787984374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STEM_to_Premise_AGS_1141</v>
      </c>
      <c r="C29" s="5" t="str">
        <f>C48</f>
        <v>CH</v>
      </c>
      <c r="D29" t="s">
        <v>782</v>
      </c>
      <c r="E29" t="s">
        <v>8</v>
      </c>
      <c r="F29" s="1">
        <f>SUM(F30:F31)</f>
        <v>7.0505739016121254</v>
      </c>
      <c r="G29" s="1">
        <f t="shared" ref="G29:K29" si="18">SUM(G30:G31)</f>
        <v>7.3796647297190248</v>
      </c>
      <c r="H29" s="1">
        <f t="shared" si="18"/>
        <v>6.8483770227240663</v>
      </c>
      <c r="I29" s="1">
        <f t="shared" si="18"/>
        <v>5.6642102871245026</v>
      </c>
      <c r="J29" s="1">
        <f t="shared" si="18"/>
        <v>8.1390664971482352</v>
      </c>
      <c r="K29" s="1">
        <f t="shared" si="18"/>
        <v>21.871003655614743</v>
      </c>
    </row>
    <row r="30" spans="1:18" x14ac:dyDescent="0.25">
      <c r="A30" s="5" t="str">
        <f>A35</f>
        <v>STEM</v>
      </c>
      <c r="B30" s="5" t="str">
        <f ca="1">B35</f>
        <v>STEM_to_Premise_AGS_1141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2.6164233579479377</v>
      </c>
      <c r="G30" s="1" cm="1">
        <f t="array" ref="G30">SUMPRODUCT(ISNUMBER(SEARCH("IMPBDS",[1]OUT_SyntheticFuels!$C$4:$C$1000))*1,("Var_Fout"=[1]OUT_SyntheticFuels!$B$4:$B$1000)*1,[1]OUT_SyntheticFuels!F$4:F$1000)</f>
        <v>2.8156524458759513</v>
      </c>
      <c r="H30" s="1" cm="1">
        <f t="array" ref="H30">SUMPRODUCT(ISNUMBER(SEARCH("IMPBDS",[1]OUT_SyntheticFuels!$C$4:$C$1000))*1,("Var_Fout"=[1]OUT_SyntheticFuels!$B$4:$B$1000)*1,[1]OUT_SyntheticFuels!G$4:G$1000)</f>
        <v>2.5851712111915468</v>
      </c>
      <c r="I30" s="1" cm="1">
        <f t="array" ref="I30">SUMPRODUCT(ISNUMBER(SEARCH("IMPBDS",[1]OUT_SyntheticFuels!$C$4:$C$1000))*1,("Var_Fout"=[1]OUT_SyntheticFuels!$B$4:$B$1000)*1,[1]OUT_SyntheticFuels!H$4:H$1000)</f>
        <v>3.2674944181169749</v>
      </c>
      <c r="J30" s="1" cm="1">
        <f t="array" ref="J30">SUMPRODUCT(ISNUMBER(SEARCH("IMPBDS",[1]OUT_SyntheticFuels!$C$4:$C$1000))*1,("Var_Fout"=[1]OUT_SyntheticFuels!$B$4:$B$1000)*1,[1]OUT_SyntheticFuels!I$4:I$1000)</f>
        <v>3.2699116292189023</v>
      </c>
      <c r="K30" s="1" cm="1">
        <f t="array" ref="K30">SUMPRODUCT(ISNUMBER(SEARCH("IMPBDS",[1]OUT_SyntheticFuels!$C$4:$C$1000))*1,("Var_Fout"=[1]OUT_SyntheticFuels!$B$4:$B$1000)*1,[1]OUT_SyntheticFuels!J$4:J$1000)</f>
        <v>17.421687969877276</v>
      </c>
    </row>
    <row r="31" spans="1:18" x14ac:dyDescent="0.25">
      <c r="A31" s="5" t="str">
        <f>A30</f>
        <v>STEM</v>
      </c>
      <c r="B31" s="5" t="str">
        <f ca="1">B30</f>
        <v>STEM_to_Premise_AGS_1141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4.4341505436641881</v>
      </c>
      <c r="G31" s="1" cm="1">
        <f t="array" ref="G31">SUMPRODUCT(ISNUMBER(SEARCH("IMPeth",[1]OUT_SyntheticFuels!$C$4:$C$1000))*1,("Var_Fout"=[1]OUT_SyntheticFuels!$B$4:$B$1000)*1,[1]OUT_SyntheticFuels!F$4:F$1000)</f>
        <v>4.5640122838430734</v>
      </c>
      <c r="H31" s="1" cm="1">
        <f t="array" ref="H31">SUMPRODUCT(ISNUMBER(SEARCH("IMPeth",[1]OUT_SyntheticFuels!$C$4:$C$1000))*1,("Var_Fout"=[1]OUT_SyntheticFuels!$B$4:$B$1000)*1,[1]OUT_SyntheticFuels!G$4:G$1000)</f>
        <v>4.2632058115325195</v>
      </c>
      <c r="I31" s="1" cm="1">
        <f t="array" ref="I31">SUMPRODUCT(ISNUMBER(SEARCH("IMPeth",[1]OUT_SyntheticFuels!$C$4:$C$1000))*1,("Var_Fout"=[1]OUT_SyntheticFuels!$B$4:$B$1000)*1,[1]OUT_SyntheticFuels!H$4:H$1000)</f>
        <v>2.3967158690075272</v>
      </c>
      <c r="J31" s="1" cm="1">
        <f t="array" ref="J31">SUMPRODUCT(ISNUMBER(SEARCH("IMPeth",[1]OUT_SyntheticFuels!$C$4:$C$1000))*1,("Var_Fout"=[1]OUT_SyntheticFuels!$B$4:$B$1000)*1,[1]OUT_SyntheticFuels!I$4:I$1000)</f>
        <v>4.8691548679293328</v>
      </c>
      <c r="K31" s="1" cm="1">
        <f t="array" ref="K31">SUMPRODUCT(ISNUMBER(SEARCH("IMPeth",[1]OUT_SyntheticFuels!$C$4:$C$1000))*1,("Var_Fout"=[1]OUT_SyntheticFuels!$B$4:$B$1000)*1,[1]OUT_SyntheticFuels!J$4:J$1000)</f>
        <v>4.4493156857374689</v>
      </c>
    </row>
    <row r="32" spans="1:18" x14ac:dyDescent="0.25">
      <c r="A32" s="5" t="str">
        <f>A29</f>
        <v>STEM</v>
      </c>
      <c r="B32" s="5" t="str">
        <f ca="1">B29</f>
        <v>STEM_to_Premise_AGS_1141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7.0505739016121254</v>
      </c>
      <c r="G32" s="1">
        <f t="shared" si="19"/>
        <v>7.3796647297190248</v>
      </c>
      <c r="H32" s="1">
        <f t="shared" si="19"/>
        <v>6.8483770227240663</v>
      </c>
      <c r="I32" s="1">
        <f t="shared" si="19"/>
        <v>5.6642102871245026</v>
      </c>
      <c r="J32" s="1">
        <f t="shared" si="19"/>
        <v>7.8315067019600484</v>
      </c>
      <c r="K32" s="1">
        <f t="shared" si="19"/>
        <v>7.7192273149563713</v>
      </c>
    </row>
    <row r="33" spans="1:11" x14ac:dyDescent="0.25">
      <c r="A33" s="5" t="str">
        <f>A31</f>
        <v>STEM</v>
      </c>
      <c r="B33" s="5" t="str">
        <f ca="1">B31</f>
        <v>STEM_to_Premise_AGS_1141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2.6164233579479377</v>
      </c>
      <c r="G33" s="1">
        <f t="shared" si="20"/>
        <v>2.8156524458759513</v>
      </c>
      <c r="H33" s="1">
        <f t="shared" si="20"/>
        <v>2.5851712111915468</v>
      </c>
      <c r="I33" s="1">
        <f t="shared" si="20"/>
        <v>3.2674944181169749</v>
      </c>
      <c r="J33" s="1">
        <f>IF(J30-MAX(F30:I30)&lt;0,J30,MAX(F30:I30))</f>
        <v>3.2674944181169749</v>
      </c>
      <c r="K33" s="1">
        <f>IF(K30-MAX(F30:J30)&lt;0,K30,MAX(F30:J30))</f>
        <v>3.2699116292189023</v>
      </c>
    </row>
    <row r="34" spans="1:11" x14ac:dyDescent="0.25">
      <c r="A34" s="5" t="str">
        <f>A33</f>
        <v>STEM</v>
      </c>
      <c r="B34" s="5" t="str">
        <f ca="1">B33</f>
        <v>STEM_to_Premise_AGS_1141</v>
      </c>
      <c r="C34" s="5" t="str">
        <f>C33</f>
        <v>CH</v>
      </c>
      <c r="D34" t="s">
        <v>534</v>
      </c>
      <c r="E34" t="s">
        <v>8</v>
      </c>
      <c r="F34" s="1">
        <f t="shared" si="20"/>
        <v>4.4341505436641881</v>
      </c>
      <c r="G34" s="1">
        <f t="shared" si="20"/>
        <v>4.5640122838430734</v>
      </c>
      <c r="H34" s="1">
        <f t="shared" si="20"/>
        <v>4.2632058115325195</v>
      </c>
      <c r="I34" s="1">
        <f t="shared" si="20"/>
        <v>2.3967158690075272</v>
      </c>
      <c r="J34" s="1">
        <f>IF(J31-MAX(F31:I31)&lt;0,J31,MAX(F31:I31))</f>
        <v>4.5640122838430734</v>
      </c>
      <c r="K34" s="1">
        <f>IF(K31-MAX(F31:J31)&lt;0,K31,MAX(F31:J31))</f>
        <v>4.4493156857374689</v>
      </c>
    </row>
    <row r="35" spans="1:11" x14ac:dyDescent="0.25">
      <c r="A35" s="5" t="str">
        <f>A32</f>
        <v>STEM</v>
      </c>
      <c r="B35" s="5" t="str">
        <f ca="1">B32</f>
        <v>STEM_to_Premise_AGS_1141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0.30755979518818677</v>
      </c>
      <c r="K35" s="1">
        <f t="shared" si="21"/>
        <v>14.151776340658373</v>
      </c>
    </row>
    <row r="36" spans="1:11" x14ac:dyDescent="0.25">
      <c r="A36" s="5" t="str">
        <f>A34</f>
        <v>STEM</v>
      </c>
      <c r="B36" s="5" t="str">
        <f ca="1">B34</f>
        <v>STEM_to_Premise_AGS_1141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2.4172111019273856E-3</v>
      </c>
      <c r="K36" s="1">
        <f>K30-K33</f>
        <v>14.151776340658373</v>
      </c>
    </row>
    <row r="37" spans="1:11" x14ac:dyDescent="0.25">
      <c r="A37" s="5" t="str">
        <f>A36</f>
        <v>STEM</v>
      </c>
      <c r="B37" s="5" t="str">
        <f ca="1">B36</f>
        <v>STEM_to_Premise_AGS_1141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0.30514258408625938</v>
      </c>
      <c r="K37" s="1">
        <f>K31-K34</f>
        <v>0</v>
      </c>
    </row>
    <row r="38" spans="1:11" x14ac:dyDescent="0.25">
      <c r="A38" s="5"/>
      <c r="B38" s="5" t="str">
        <f ca="1">B37</f>
        <v>STEM_to_Premise_AGS_1141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STEM_to_Premise_AGS_1141</v>
      </c>
      <c r="C39" s="5" t="str">
        <f t="shared" si="22"/>
        <v>CH</v>
      </c>
      <c r="D39" t="s">
        <v>784</v>
      </c>
      <c r="E39" t="s">
        <v>8</v>
      </c>
      <c r="F39" s="1">
        <f>F40+F43</f>
        <v>117.07593145753657</v>
      </c>
      <c r="G39" s="1">
        <f t="shared" ref="G39:K39" si="23">G40+G43</f>
        <v>107.23650143393688</v>
      </c>
      <c r="H39" s="1">
        <f t="shared" si="23"/>
        <v>117.36171085994245</v>
      </c>
      <c r="I39" s="1">
        <f t="shared" si="23"/>
        <v>110.8172597431937</v>
      </c>
      <c r="J39" s="1">
        <f t="shared" si="23"/>
        <v>90.941520902924353</v>
      </c>
      <c r="K39" s="1">
        <f t="shared" si="23"/>
        <v>57.252467644356756</v>
      </c>
    </row>
    <row r="40" spans="1:11" x14ac:dyDescent="0.25">
      <c r="A40" s="5" t="str">
        <f t="shared" si="22"/>
        <v>STEM</v>
      </c>
      <c r="B40" s="5" t="str">
        <f t="shared" ca="1" si="22"/>
        <v>STEM_to_Premise_AGS_1141</v>
      </c>
      <c r="C40" s="5" t="str">
        <f t="shared" si="22"/>
        <v>CH</v>
      </c>
      <c r="D40" t="s">
        <v>549</v>
      </c>
      <c r="E40" t="s">
        <v>8</v>
      </c>
      <c r="F40" s="1">
        <f>F41+F42</f>
        <v>117.07593145753657</v>
      </c>
      <c r="G40" s="1">
        <f t="shared" ref="G40:K40" si="24">G41+G42</f>
        <v>106.72000066697537</v>
      </c>
      <c r="H40" s="1">
        <f t="shared" si="24"/>
        <v>116.19456908306383</v>
      </c>
      <c r="I40" s="1">
        <f t="shared" si="24"/>
        <v>106.45127651278371</v>
      </c>
      <c r="J40" s="1">
        <f t="shared" si="24"/>
        <v>82.714156619408598</v>
      </c>
      <c r="K40" s="1">
        <f t="shared" si="24"/>
        <v>44.37323859579309</v>
      </c>
    </row>
    <row r="41" spans="1:11" x14ac:dyDescent="0.25">
      <c r="A41" s="5" t="str">
        <f>A27</f>
        <v>STEM</v>
      </c>
      <c r="B41" s="5" t="str">
        <f ca="1">B27</f>
        <v>STEM_to_Premise_AGS_1141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117.07593145753657</v>
      </c>
      <c r="G41" s="1" cm="1">
        <f t="array" ref="G41">SUMPRODUCT(("NGA"=[1]OUT_PrimaryEnergyCons!$C$4:$C$10000)*1,[1]OUT_PrimaryEnergyCons!E$4:E$10000)</f>
        <v>106.72000066697537</v>
      </c>
      <c r="H41" s="1" cm="1">
        <f t="array" ref="H41">SUMPRODUCT(("NGA"=[1]OUT_PrimaryEnergyCons!$C$4:$C$10000)*1,[1]OUT_PrimaryEnergyCons!F$4:F$10000)</f>
        <v>116.19456908306383</v>
      </c>
      <c r="I41" s="1" cm="1">
        <f t="array" ref="I41">SUMPRODUCT(("NGA"=[1]OUT_PrimaryEnergyCons!$C$4:$C$10000)*1,[1]OUT_PrimaryEnergyCons!G$4:G$10000)</f>
        <v>106.45015775992529</v>
      </c>
      <c r="J41" s="1" cm="1">
        <f t="array" ref="J41">SUMPRODUCT(("NGA"=[1]OUT_PrimaryEnergyCons!$C$4:$C$10000)*1,[1]OUT_PrimaryEnergyCons!H$4:H$10000)</f>
        <v>82.712965574977588</v>
      </c>
      <c r="K41" s="1" cm="1">
        <f t="array" ref="K41">SUMPRODUCT(("NGA"=[1]OUT_PrimaryEnergyCons!$C$4:$C$10000)*1,[1]OUT_PrimaryEnergyCons!I$4:I$10000)</f>
        <v>44.372799203881129</v>
      </c>
    </row>
    <row r="42" spans="1:11" x14ac:dyDescent="0.25">
      <c r="A42" s="5" t="str">
        <f t="shared" si="4"/>
        <v>STEM</v>
      </c>
      <c r="B42" s="5" t="str">
        <f t="shared" ca="1" si="5"/>
        <v>STEM_to_Premise_AGS_1141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1.1187528584211675E-3</v>
      </c>
      <c r="J42" s="1" cm="1">
        <f t="array" ref="J42">SUMPRODUCT(("LNGA"=[1]OUT_PrimaryEnergyCons!$C$4:$C$10000)*1,[1]OUT_PrimaryEnergyCons!H$4:H$10000)</f>
        <v>1.1910444310150045E-3</v>
      </c>
      <c r="K42" s="1" cm="1">
        <f t="array" ref="K42">SUMPRODUCT(("LNGA"=[1]OUT_PrimaryEnergyCons!$C$4:$C$10000)*1,[1]OUT_PrimaryEnergyCons!I$4:I$10000)</f>
        <v>4.3939191195942548E-4</v>
      </c>
    </row>
    <row r="43" spans="1:11" x14ac:dyDescent="0.25">
      <c r="A43" s="5" t="str">
        <f>A37</f>
        <v>STEM</v>
      </c>
      <c r="B43" s="5" t="str">
        <f ca="1">B37</f>
        <v>STEM_to_Premise_AGS_1141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0.51650076696151748</v>
      </c>
      <c r="H43" s="1" cm="1">
        <f t="array" ref="H43">SUMPRODUCT(("BIO"=[1]OUT_PrimaryEnergyCons!$C$4:$C$10000)*1+("LBIO"=[1]OUT_PrimaryEnergyCons!$C$4:$C$10000)*1,[1]OUT_PrimaryEnergyCons!F$4:F$10000)</f>
        <v>1.1671417768786212</v>
      </c>
      <c r="I43" s="1" cm="1">
        <f t="array" ref="I43">SUMPRODUCT(("BIO"=[1]OUT_PrimaryEnergyCons!$C$4:$C$10000)*1+("LBIO"=[1]OUT_PrimaryEnergyCons!$C$4:$C$10000)*1,[1]OUT_PrimaryEnergyCons!G$4:G$10000)</f>
        <v>4.3659832304099897</v>
      </c>
      <c r="J43" s="1" cm="1">
        <f t="array" ref="J43">SUMPRODUCT(("BIO"=[1]OUT_PrimaryEnergyCons!$C$4:$C$10000)*1+("LBIO"=[1]OUT_PrimaryEnergyCons!$C$4:$C$10000)*1,[1]OUT_PrimaryEnergyCons!H$4:H$10000)</f>
        <v>8.2273642835157599</v>
      </c>
      <c r="K43" s="1" cm="1">
        <f t="array" ref="K43">SUMPRODUCT(("BIO"=[1]OUT_PrimaryEnergyCons!$C$4:$C$10000)*1+("LBIO"=[1]OUT_PrimaryEnergyCons!$C$4:$C$10000)*1,[1]OUT_PrimaryEnergyCons!I$4:I$10000)</f>
        <v>12.879229048563666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STEM_to_Premise_AGS_1141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0.51650076696151748</v>
      </c>
      <c r="H44" s="1">
        <f t="shared" si="26"/>
        <v>1.1671417768786212</v>
      </c>
      <c r="I44" s="1">
        <f t="shared" si="26"/>
        <v>4.3659832304099897</v>
      </c>
      <c r="J44" s="1">
        <f t="shared" si="26"/>
        <v>4.3659832304099897</v>
      </c>
      <c r="K44" s="1">
        <f t="shared" si="26"/>
        <v>8.2273642835157599</v>
      </c>
    </row>
    <row r="45" spans="1:11" x14ac:dyDescent="0.25">
      <c r="A45" s="5" t="str">
        <f t="shared" si="25"/>
        <v>STEM</v>
      </c>
      <c r="B45" s="5" t="str">
        <f t="shared" ca="1" si="25"/>
        <v>STEM_to_Premise_AGS_1141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0.51650076696151748</v>
      </c>
      <c r="H45" s="1">
        <f>H43</f>
        <v>1.1671417768786212</v>
      </c>
      <c r="I45" s="1">
        <f>I43</f>
        <v>4.3659832304099897</v>
      </c>
      <c r="J45" s="1">
        <f>IF(J43-MAX(F43:I43)&lt;0,J43,MAX(F43:I43))</f>
        <v>4.3659832304099897</v>
      </c>
      <c r="K45" s="1">
        <f>IF(K43-MAX(G43:J43)&lt;0,K43,MAX(G43:J43))</f>
        <v>8.2273642835157599</v>
      </c>
    </row>
    <row r="46" spans="1:11" x14ac:dyDescent="0.25">
      <c r="A46" s="5" t="str">
        <f>A44</f>
        <v>STEM</v>
      </c>
      <c r="B46" s="5" t="str">
        <f ca="1">B44</f>
        <v>STEM_to_Premise_AGS_1141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3.8613810531057702</v>
      </c>
      <c r="K46" s="1">
        <f t="shared" si="27"/>
        <v>4.6518647650479057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STEM_to_Premise_AGS_1141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3.8613810531057702</v>
      </c>
      <c r="K47" s="1">
        <f>K43-K45</f>
        <v>4.6518647650479057</v>
      </c>
    </row>
    <row r="48" spans="1:11" x14ac:dyDescent="0.25">
      <c r="A48" s="5" t="str">
        <f>A42</f>
        <v>STEM</v>
      </c>
      <c r="B48" s="5" t="str">
        <f ca="1">B42</f>
        <v>STEM_to_Premise_AGS_1141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250.94817916516348</v>
      </c>
      <c r="G48" s="1" cm="1">
        <f t="array" ref="G48">SUMPRODUCT(("urn"=[1]OUT_PrimaryEnergyCons!$C$4:$C$10000)*1,[1]OUT_PrimaryEnergyCons!E$4:E$10000)</f>
        <v>253.29955404145903</v>
      </c>
      <c r="H48" s="1" cm="1">
        <f t="array" ref="H48">SUMPRODUCT(("urn"=[1]OUT_PrimaryEnergyCons!$C$4:$C$10000)*1,[1]OUT_PrimaryEnergyCons!F$4:F$10000)</f>
        <v>196.75074029836432</v>
      </c>
      <c r="I48" s="1" cm="1">
        <f t="array" ref="I48">SUMPRODUCT(("urn"=[1]OUT_PrimaryEnergyCons!$C$4:$C$10000)*1,[1]OUT_PrimaryEnergyCons!G$4:G$10000)</f>
        <v>204.50359006731517</v>
      </c>
      <c r="J48" s="1" cm="1">
        <f t="array" ref="J48">SUMPRODUCT(("urn"=[1]OUT_PrimaryEnergyCons!$C$4:$C$10000)*1,[1]OUT_PrimaryEnergyCons!H$4:H$10000)</f>
        <v>98.945489384792495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STEM_to_Premise_AGS_1141</v>
      </c>
      <c r="C49" s="5" t="str">
        <f>C37</f>
        <v>CH</v>
      </c>
      <c r="D49" t="s">
        <v>789</v>
      </c>
      <c r="E49" t="s">
        <v>8</v>
      </c>
      <c r="F49" s="1">
        <f>SUM(F50:F53)</f>
        <v>97.160003735663594</v>
      </c>
      <c r="G49" s="1">
        <f t="shared" ref="G49:K49" si="31">SUM(G50:G53)</f>
        <v>50.274116357171245</v>
      </c>
      <c r="H49" s="1">
        <f t="shared" si="31"/>
        <v>50.451236326092783</v>
      </c>
      <c r="I49" s="1">
        <f t="shared" si="31"/>
        <v>26.095936376103751</v>
      </c>
      <c r="J49" s="1">
        <f t="shared" si="31"/>
        <v>23.733408504299121</v>
      </c>
      <c r="K49" s="1">
        <f t="shared" si="31"/>
        <v>19.747882123736961</v>
      </c>
    </row>
    <row r="50" spans="1:19" x14ac:dyDescent="0.25">
      <c r="A50" s="5" t="str">
        <f t="shared" si="4"/>
        <v>STEM</v>
      </c>
      <c r="B50" s="5" t="str">
        <f t="shared" ca="1" si="5"/>
        <v>STEM_to_Premise_AGS_1141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15.013806421271898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9.4122008413657259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6.706050879018103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2.8475648956522943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4.582046607159139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6.0280340343802905</v>
      </c>
    </row>
    <row r="51" spans="1:19" x14ac:dyDescent="0.25">
      <c r="A51" s="5" t="str">
        <f t="shared" si="4"/>
        <v>STEM</v>
      </c>
      <c r="B51" s="5" t="str">
        <f t="shared" ca="1" si="5"/>
        <v>STEM_to_Premise_AGS_1141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28.948622001437588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21.439330660341209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26.962628864756514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13.460597260150985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7.9493896429699742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6.0251108579875829</v>
      </c>
    </row>
    <row r="52" spans="1:19" x14ac:dyDescent="0.25">
      <c r="A52" s="5" t="str">
        <f t="shared" si="4"/>
        <v>STEM</v>
      </c>
      <c r="B52" s="5" t="str">
        <f t="shared" ca="1" si="5"/>
        <v>STEM_to_Premise_AGS_1141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46.398476490034653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19.422217638054441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16.782241129333581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9.7876505731249903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11.201834847270884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7.6946418552628915</v>
      </c>
    </row>
    <row r="53" spans="1:19" x14ac:dyDescent="0.25">
      <c r="A53" s="5" t="str">
        <f t="shared" si="4"/>
        <v>STEM</v>
      </c>
      <c r="B53" s="5" t="str">
        <f t="shared" ca="1" si="5"/>
        <v>STEM_to_Premise_AGS_1141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6.7990988229194658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3.6721740986691811E-4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3.1545298457890124E-4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1.2364717547776671E-4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1.3740689912258516E-4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9.5376106195484768E-5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STEM_to_Premise_AGS_1141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8.4515748202559866</v>
      </c>
      <c r="K54" s="1" cm="1">
        <f t="array" ref="K54">SUMPRODUCT(("h2"=[1]OUT_PrimaryEnergyCons!$C$4:$C$10000)*1,[1]OUT_PrimaryEnergyCons!I$4:I$10000)</f>
        <v>8.451596611612441</v>
      </c>
    </row>
    <row r="55" spans="1:19" x14ac:dyDescent="0.25">
      <c r="A55" s="9" t="str">
        <f>A53</f>
        <v>STEM</v>
      </c>
      <c r="B55" s="9" t="str">
        <f ca="1">B53</f>
        <v>STEM_to_Premise_AGS_1141</v>
      </c>
      <c r="C55" s="2" t="str">
        <f>C53</f>
        <v>CH</v>
      </c>
      <c r="D55" s="2" t="s">
        <v>24</v>
      </c>
      <c r="E55" s="2" t="s">
        <v>8</v>
      </c>
      <c r="F55" s="3">
        <f>F56</f>
        <v>117.1700037335759</v>
      </c>
      <c r="G55" s="3">
        <f t="shared" ref="G55:K55" si="35">G56</f>
        <v>35.366674697030149</v>
      </c>
      <c r="H55" s="3">
        <f t="shared" si="35"/>
        <v>54.845346077380377</v>
      </c>
      <c r="I55" s="3">
        <f t="shared" si="35"/>
        <v>31.084186841762651</v>
      </c>
      <c r="J55" s="3">
        <f t="shared" si="35"/>
        <v>14.606535811318704</v>
      </c>
      <c r="K55" s="3">
        <f t="shared" si="35"/>
        <v>21.62855491148872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STEM_to_Premise_AGS_1141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117.1700037335759</v>
      </c>
      <c r="G56" s="1">
        <f t="shared" ref="G56:K56" si="36">SUM(G57:G60)</f>
        <v>35.366674697030149</v>
      </c>
      <c r="H56" s="1">
        <f t="shared" si="36"/>
        <v>54.845346077380377</v>
      </c>
      <c r="I56" s="1">
        <f t="shared" si="36"/>
        <v>31.084186841762651</v>
      </c>
      <c r="J56" s="1">
        <f t="shared" si="36"/>
        <v>14.606535811318704</v>
      </c>
      <c r="K56" s="1">
        <f t="shared" si="36"/>
        <v>21.62855491148872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STEM_to_Premise_AGS_1141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6.2295554013779695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5.7508395648429313E-4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6.3438549110772708E-4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1.1169254371546669E-4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1.1198354383896921E-4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8.2804907135717402E-5</v>
      </c>
    </row>
    <row r="58" spans="1:19" x14ac:dyDescent="0.25">
      <c r="A58" s="5" t="str">
        <f t="shared" si="37"/>
        <v>STEM</v>
      </c>
      <c r="B58" s="5" t="str">
        <f t="shared" ca="1" si="5"/>
        <v>STEM_to_Premise_AGS_1141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12.753359477105249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4.3577712928203542E-4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4.1665813605479247E-4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1.8219854034495011E-4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4.6493593714418087E-4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3.6615538052401937E-4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STEM_to_Premise_AGS_1141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26.492980188088168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3.3870996287572449E-4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3.7132350167853911E-4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2.1657418900993713E-4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6.6948390884117085E-4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2.4224103056923307E-4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STEM_to_Premise_AGS_1141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71.694108667004514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35.365325125981506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54.843923710251538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31.083676376489581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14.605289407928879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21.627863710170491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STEM_to_Premise_AGS_1141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251.16253055328616</v>
      </c>
      <c r="G61" s="3">
        <f t="shared" ref="G61:K61" si="41">SUM(G62,G64,G72,G80,G128,G149,G157,G159,G167,G171,G165)</f>
        <v>229.29261070957736</v>
      </c>
      <c r="H61" s="3">
        <f t="shared" si="41"/>
        <v>247.11288207114086</v>
      </c>
      <c r="I61" s="3">
        <f t="shared" si="41"/>
        <v>272.39712182503848</v>
      </c>
      <c r="J61" s="3">
        <f t="shared" si="41"/>
        <v>289.02381737228893</v>
      </c>
      <c r="K61" s="3">
        <f t="shared" si="41"/>
        <v>337.7838061538385</v>
      </c>
    </row>
    <row r="62" spans="1:19" x14ac:dyDescent="0.25">
      <c r="A62" s="5" t="str">
        <f>A61</f>
        <v>STEM</v>
      </c>
      <c r="B62" s="5" t="str">
        <f t="shared" ca="1" si="39"/>
        <v>STEM_to_Premise_AGS_1141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82.760002800727108</v>
      </c>
      <c r="G62" s="1">
        <f t="shared" ref="G62:K62" si="42">+G63</f>
        <v>82.759944860506977</v>
      </c>
      <c r="H62" s="1">
        <f t="shared" si="42"/>
        <v>64.002473862365534</v>
      </c>
      <c r="I62" s="1">
        <f t="shared" si="42"/>
        <v>67.50352471887831</v>
      </c>
      <c r="J62" s="1">
        <f t="shared" si="42"/>
        <v>32.820796675686992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STEM_to_Premise_AGS_1141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82.760002800727108</v>
      </c>
      <c r="G63" s="1">
        <f>'[1]Electricity and CHPs'!C14</f>
        <v>82.759944860506977</v>
      </c>
      <c r="H63" s="1">
        <f>'[1]Electricity and CHPs'!D14</f>
        <v>64.002473862365534</v>
      </c>
      <c r="I63" s="1">
        <f>'[1]Electricity and CHPs'!E14</f>
        <v>67.50352471887831</v>
      </c>
      <c r="J63" s="1">
        <f>'[1]Electricity and CHPs'!F14</f>
        <v>32.820796675686992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STEM_to_Premise_AGS_1141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146.22000329107547</v>
      </c>
      <c r="G64" s="1">
        <f t="shared" ref="G64:K64" si="46">SUM(G65:G67)</f>
        <v>121.59772913402431</v>
      </c>
      <c r="H64" s="1">
        <f t="shared" si="46"/>
        <v>139.6905203948271</v>
      </c>
      <c r="I64" s="1">
        <f t="shared" si="46"/>
        <v>147.33442844062989</v>
      </c>
      <c r="J64" s="1">
        <f t="shared" si="46"/>
        <v>148.46610544828906</v>
      </c>
      <c r="K64" s="1">
        <f t="shared" si="46"/>
        <v>149.18845552282707</v>
      </c>
    </row>
    <row r="65" spans="1:11" x14ac:dyDescent="0.25">
      <c r="A65" s="5" t="str">
        <f t="shared" si="43"/>
        <v>STEM</v>
      </c>
      <c r="B65" s="5" t="str">
        <f t="shared" ca="1" si="44"/>
        <v>STEM_to_Premise_AGS_1141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66.745680929538494</v>
      </c>
      <c r="G65" s="1">
        <f>'[1]Electricity and CHPs'!C15</f>
        <v>49.798801653239018</v>
      </c>
      <c r="H65" s="1">
        <f>'[1]Electricity and CHPs'!D15</f>
        <v>68.535932768901546</v>
      </c>
      <c r="I65" s="1">
        <f>'[1]Electricity and CHPs'!E15</f>
        <v>70.234645302324466</v>
      </c>
      <c r="J65" s="1">
        <f>'[1]Electricity and CHPs'!F15</f>
        <v>72.962064075894816</v>
      </c>
      <c r="K65" s="1">
        <f>'[1]Electricity and CHPs'!G15</f>
        <v>69.178277727061456</v>
      </c>
    </row>
    <row r="66" spans="1:11" x14ac:dyDescent="0.25">
      <c r="A66" s="5" t="str">
        <f t="shared" si="43"/>
        <v>STEM</v>
      </c>
      <c r="B66" s="5" t="str">
        <f t="shared" ca="1" si="44"/>
        <v>STEM_to_Premise_AGS_1141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66.632401863434353</v>
      </c>
      <c r="G66" s="1">
        <f>'[1]Electricity and CHPs'!C16</f>
        <v>55.764004563692581</v>
      </c>
      <c r="H66" s="1">
        <f>'[1]Electricity and CHPs'!D16</f>
        <v>65.549413597684094</v>
      </c>
      <c r="I66" s="1">
        <f>'[1]Electricity and CHPs'!E16</f>
        <v>64.464631451078489</v>
      </c>
      <c r="J66" s="1">
        <f>'[1]Electricity and CHPs'!F16</f>
        <v>62.351140031418616</v>
      </c>
      <c r="K66" s="1">
        <f>'[1]Electricity and CHPs'!G16</f>
        <v>66.134929145977424</v>
      </c>
    </row>
    <row r="67" spans="1:11" x14ac:dyDescent="0.25">
      <c r="A67" s="5" t="str">
        <f t="shared" si="43"/>
        <v>STEM</v>
      </c>
      <c r="B67" s="5" t="str">
        <f t="shared" ca="1" si="44"/>
        <v>STEM_to_Premise_AGS_1141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12.841920498102603</v>
      </c>
      <c r="G67" s="1">
        <f>'[1]Electricity and CHPs'!C17</f>
        <v>16.034922917092711</v>
      </c>
      <c r="H67" s="1">
        <f>'[1]Electricity and CHPs'!D17</f>
        <v>5.6051740282414588</v>
      </c>
      <c r="I67" s="1">
        <f>'[1]Electricity and CHPs'!E17</f>
        <v>12.635151687226923</v>
      </c>
      <c r="J67" s="1">
        <f>'[1]Electricity and CHPs'!F17</f>
        <v>13.152901340975617</v>
      </c>
      <c r="K67" s="1">
        <f>'[1]Electricity and CHPs'!G17</f>
        <v>13.875248649788185</v>
      </c>
    </row>
    <row r="68" spans="1:11" x14ac:dyDescent="0.25">
      <c r="A68" s="5" t="str">
        <f>A59</f>
        <v>STEM</v>
      </c>
      <c r="B68" s="5" t="str">
        <f ca="1">B59</f>
        <v>STEM_to_Premise_AGS_1141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0.11190372477891736</v>
      </c>
      <c r="G68" s="1">
        <f t="shared" ref="G68" si="48">SUM(G69:G71)</f>
        <v>0.17153141790945275</v>
      </c>
      <c r="H68" s="1">
        <f t="shared" ref="H68" si="49">SUM(H69:H71)</f>
        <v>6.3825818364543572E-3</v>
      </c>
      <c r="I68" s="1">
        <f t="shared" ref="I68" si="50">SUM(I69:I71)</f>
        <v>0.17153129642899223</v>
      </c>
      <c r="J68" s="1">
        <f t="shared" ref="J68" si="51">SUM(J69:J71)</f>
        <v>6.4022752716156005E-3</v>
      </c>
      <c r="K68" s="1">
        <f t="shared" ref="K68" si="52">SUM(K69:K71)</f>
        <v>6.459234527827416E-4</v>
      </c>
    </row>
    <row r="69" spans="1:11" x14ac:dyDescent="0.25">
      <c r="A69" s="5" t="str">
        <f>A68</f>
        <v>STEM</v>
      </c>
      <c r="B69" s="5" t="str">
        <f ca="1">B68</f>
        <v>STEM_to_Premise_AGS_1141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3.9600936416449697E-2</v>
      </c>
      <c r="G69" s="1">
        <f>'[1]Electricity and CHPs'!C18</f>
        <v>9.291522172702422E-5</v>
      </c>
      <c r="H69" s="1">
        <f>'[1]Electricity and CHPs'!D18</f>
        <v>2.399867430684377E-3</v>
      </c>
      <c r="I69" s="1">
        <f>'[1]Electricity and CHPs'!E18</f>
        <v>4.0716164681155881E-4</v>
      </c>
      <c r="J69" s="1">
        <f>'[1]Electricity and CHPs'!F18</f>
        <v>1.203393855509815E-3</v>
      </c>
      <c r="K69" s="1">
        <f>'[1]Electricity and CHPs'!G18</f>
        <v>2.0926524682916807E-6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STEM_to_Premise_AGS_1141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1.8009364203483008E-3</v>
      </c>
      <c r="G70" s="1">
        <f>'[1]Electricity and CHPs'!C28</f>
        <v>5.9663963427137853E-5</v>
      </c>
      <c r="H70" s="1">
        <f>'[1]Electricity and CHPs'!D28</f>
        <v>7.8296369661953356E-4</v>
      </c>
      <c r="I70" s="1">
        <f>'[1]Electricity and CHPs'!E28</f>
        <v>1.8719143503059625E-4</v>
      </c>
      <c r="J70" s="1">
        <f>'[1]Electricity and CHPs'!F28</f>
        <v>2.4499461717802749E-4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STEM_to_Premise_AGS_1141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7.0501851942119359E-2</v>
      </c>
      <c r="G71" s="1">
        <f>'[1]Electricity and CHPs'!C41</f>
        <v>0.1713788387242986</v>
      </c>
      <c r="H71" s="1">
        <f>'[1]Electricity and CHPs'!D41</f>
        <v>3.199750709150447E-3</v>
      </c>
      <c r="I71" s="1">
        <f>'[1]Electricity and CHPs'!E41</f>
        <v>0.17093694334715007</v>
      </c>
      <c r="J71" s="1">
        <f>'[1]Electricity and CHPs'!F41</f>
        <v>4.9538867989277575E-3</v>
      </c>
      <c r="K71" s="1">
        <f>'[1]Electricity and CHPs'!G41</f>
        <v>6.4383080031444988E-4</v>
      </c>
    </row>
    <row r="72" spans="1:11" x14ac:dyDescent="0.25">
      <c r="A72" s="5" t="str">
        <f>A67</f>
        <v>STEM</v>
      </c>
      <c r="B72" s="5" t="str">
        <f ca="1">B67</f>
        <v>STEM_to_Premise_AGS_1141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0.11190372477891736</v>
      </c>
      <c r="G72" s="1">
        <f t="shared" ref="G72:K72" si="56">SUM(G73:G75)</f>
        <v>0.17153141790945275</v>
      </c>
      <c r="H72" s="1">
        <f t="shared" si="56"/>
        <v>6.3825818364543572E-3</v>
      </c>
      <c r="I72" s="1">
        <f t="shared" si="56"/>
        <v>0.17153129642899223</v>
      </c>
      <c r="J72" s="1">
        <f t="shared" si="56"/>
        <v>6.4022752716156005E-3</v>
      </c>
      <c r="K72" s="1">
        <f t="shared" si="56"/>
        <v>6.459234527827416E-4</v>
      </c>
    </row>
    <row r="73" spans="1:11" x14ac:dyDescent="0.25">
      <c r="A73" s="5" t="str">
        <f>A72</f>
        <v>STEM</v>
      </c>
      <c r="B73" s="5" t="str">
        <f ca="1">B72</f>
        <v>STEM_to_Premise_AGS_1141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3.9600936416449697E-2</v>
      </c>
      <c r="G73" s="1">
        <f t="shared" ref="G73:K73" si="57">G69</f>
        <v>9.291522172702422E-5</v>
      </c>
      <c r="H73" s="1">
        <f t="shared" si="57"/>
        <v>2.399867430684377E-3</v>
      </c>
      <c r="I73" s="1">
        <f t="shared" si="57"/>
        <v>4.0716164681155881E-4</v>
      </c>
      <c r="J73" s="1">
        <f t="shared" si="57"/>
        <v>1.203393855509815E-3</v>
      </c>
      <c r="K73" s="1">
        <f t="shared" si="57"/>
        <v>2.0926524682916807E-6</v>
      </c>
    </row>
    <row r="74" spans="1:11" x14ac:dyDescent="0.25">
      <c r="A74" s="5" t="str">
        <f t="shared" si="43"/>
        <v>STEM</v>
      </c>
      <c r="B74" s="5" t="str">
        <f t="shared" ca="1" si="44"/>
        <v>STEM_to_Premise_AGS_1141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1.8009364203483008E-3</v>
      </c>
      <c r="G74" s="1">
        <f>'[1]Electricity and CHPs'!C28</f>
        <v>5.9663963427137853E-5</v>
      </c>
      <c r="H74" s="1">
        <f>'[1]Electricity and CHPs'!D28</f>
        <v>7.8296369661953356E-4</v>
      </c>
      <c r="I74" s="1">
        <f>'[1]Electricity and CHPs'!E28</f>
        <v>1.8719143503059625E-4</v>
      </c>
      <c r="J74" s="1">
        <f>'[1]Electricity and CHPs'!F28</f>
        <v>2.4499461717802749E-4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STEM_to_Premise_AGS_1141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7.0501851942119359E-2</v>
      </c>
      <c r="G75" s="1">
        <f>'[1]Electricity and CHPs'!C41</f>
        <v>0.1713788387242986</v>
      </c>
      <c r="H75" s="1">
        <f>'[1]Electricity and CHPs'!D41</f>
        <v>3.199750709150447E-3</v>
      </c>
      <c r="I75" s="1">
        <f>'[1]Electricity and CHPs'!E41</f>
        <v>0.17093694334715007</v>
      </c>
      <c r="J75" s="1">
        <f>'[1]Electricity and CHPs'!F41</f>
        <v>4.9538867989277575E-3</v>
      </c>
      <c r="K75" s="1">
        <f>'[1]Electricity and CHPs'!G41</f>
        <v>6.4383080031444988E-4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STEM_to_Premise_AGS_1141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STEM_to_Premise_AGS_1141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STEM_to_Premise_AGS_1141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STEM_to_Premise_AGS_1141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STEM_to_Premise_AGS_1141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3.2315637342733323</v>
      </c>
      <c r="G80" s="1">
        <f t="shared" ref="G80:K80" si="60">SUM(G81:G95)</f>
        <v>1.8305085051267431</v>
      </c>
      <c r="H80" s="1">
        <f t="shared" si="60"/>
        <v>1.8606366093966427</v>
      </c>
      <c r="I80" s="1">
        <f t="shared" si="60"/>
        <v>3.1450400957211819</v>
      </c>
      <c r="J80" s="1">
        <f t="shared" si="60"/>
        <v>3.7609040280335835</v>
      </c>
      <c r="K80" s="1">
        <f t="shared" si="60"/>
        <v>4.6829866296883988</v>
      </c>
    </row>
    <row r="81" spans="1:11" x14ac:dyDescent="0.25">
      <c r="A81" s="5" t="str">
        <f t="shared" si="43"/>
        <v>STEM</v>
      </c>
      <c r="B81" s="5" t="str">
        <f t="shared" ca="1" si="44"/>
        <v>STEM_to_Premise_AGS_1141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1.0063335420596052E-2</v>
      </c>
      <c r="K81" s="1">
        <f>'[1]Electricity and CHPs'!G21</f>
        <v>1.3625611488866894E-3</v>
      </c>
    </row>
    <row r="82" spans="1:11" x14ac:dyDescent="0.25">
      <c r="A82" s="5" t="str">
        <f t="shared" si="43"/>
        <v>STEM</v>
      </c>
      <c r="B82" s="5" t="str">
        <f t="shared" ca="1" si="44"/>
        <v>STEM_to_Premise_AGS_1141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3.7414686852045722E-4</v>
      </c>
      <c r="H82" s="1">
        <f>'[1]Electricity and CHPs'!D22</f>
        <v>4.6075947798169935E-3</v>
      </c>
      <c r="I82" s="1">
        <f>'[1]Electricity and CHPs'!E22</f>
        <v>2.4387038428054912E-3</v>
      </c>
      <c r="J82" s="1">
        <f>'[1]Electricity and CHPs'!F22</f>
        <v>5.3725967947292015E-2</v>
      </c>
      <c r="K82" s="1">
        <f>'[1]Electricity and CHPs'!G22</f>
        <v>9.7355585350865116E-3</v>
      </c>
    </row>
    <row r="83" spans="1:11" x14ac:dyDescent="0.25">
      <c r="A83" s="5" t="str">
        <f t="shared" si="43"/>
        <v>STEM</v>
      </c>
      <c r="B83" s="5" t="str">
        <f t="shared" ca="1" si="44"/>
        <v>STEM_to_Premise_AGS_1141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7.8835811148695971E-3</v>
      </c>
      <c r="K83" s="1">
        <f>'[1]Electricity and CHPs'!G23</f>
        <v>1.6546432404216704</v>
      </c>
    </row>
    <row r="84" spans="1:11" x14ac:dyDescent="0.25">
      <c r="A84" s="5" t="str">
        <f t="shared" si="43"/>
        <v>STEM</v>
      </c>
      <c r="B84" s="5" t="str">
        <f t="shared" ca="1" si="44"/>
        <v>STEM_to_Premise_AGS_1141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0.96588093631625771</v>
      </c>
      <c r="G84" s="1">
        <f>'[1]Electricity and CHPs'!C24</f>
        <v>3.5715773426987546E-4</v>
      </c>
      <c r="H84" s="1">
        <f>'[1]Electricity and CHPs'!D24</f>
        <v>6.5672332832101069E-3</v>
      </c>
      <c r="I84" s="1">
        <f>'[1]Electricity and CHPs'!E24</f>
        <v>9.1446926204236684E-3</v>
      </c>
      <c r="J84" s="1">
        <f>'[1]Electricity and CHPs'!F24</f>
        <v>1.4734390827850071E-2</v>
      </c>
      <c r="K84" s="1">
        <f>'[1]Electricity and CHPs'!G24</f>
        <v>3.4298949927362557E-4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STEM_to_Premise_AGS_1141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7.3908210813978761E-2</v>
      </c>
      <c r="K85" s="1">
        <f>'[1]Electricity and CHPs'!G29</f>
        <v>4.9008946049851371E-2</v>
      </c>
    </row>
    <row r="86" spans="1:11" x14ac:dyDescent="0.25">
      <c r="A86" s="5" t="str">
        <f t="shared" si="43"/>
        <v>STEM</v>
      </c>
      <c r="B86" s="5" t="str">
        <f t="shared" ca="1" si="44"/>
        <v>STEM_to_Premise_AGS_1141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0.66996187277197849</v>
      </c>
      <c r="G86" s="1">
        <f>'[1]Electricity and CHPs'!C39</f>
        <v>9.0299477156260716E-2</v>
      </c>
      <c r="H86" s="1">
        <f>'[1]Electricity and CHPs'!D39</f>
        <v>5.0314615756195856E-2</v>
      </c>
      <c r="I86" s="1">
        <f>'[1]Electricity and CHPs'!E39</f>
        <v>4.126136034614309E-2</v>
      </c>
      <c r="J86" s="1">
        <f>'[1]Electricity and CHPs'!F39</f>
        <v>2.2564557251360522E-2</v>
      </c>
      <c r="K86" s="1">
        <f>'[1]Electricity and CHPs'!G39</f>
        <v>8.1237816458481042E-3</v>
      </c>
    </row>
    <row r="87" spans="1:11" x14ac:dyDescent="0.25">
      <c r="A87" s="5" t="str">
        <f t="shared" si="43"/>
        <v>STEM</v>
      </c>
      <c r="B87" s="5" t="str">
        <f t="shared" ca="1" si="44"/>
        <v>STEM_to_Premise_AGS_1141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5.5234920300870774E-3</v>
      </c>
      <c r="K87" s="1">
        <f>'[1]Electricity and CHPs'!G40</f>
        <v>4.701374347794861E-3</v>
      </c>
    </row>
    <row r="88" spans="1:11" x14ac:dyDescent="0.25">
      <c r="A88" s="5" t="str">
        <f t="shared" si="43"/>
        <v>STEM</v>
      </c>
      <c r="B88" s="5" t="str">
        <f t="shared" ca="1" si="44"/>
        <v>STEM_to_Premise_AGS_1141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4.8259988833728427E-4</v>
      </c>
      <c r="J88" s="1">
        <f>'[1]Electricity and CHPs'!F47</f>
        <v>3.2338319922919621E-3</v>
      </c>
      <c r="K88" s="1">
        <f>'[1]Electricity and CHPs'!G47</f>
        <v>5.8466225404792322E-4</v>
      </c>
    </row>
    <row r="89" spans="1:11" x14ac:dyDescent="0.25">
      <c r="A89" s="5" t="str">
        <f t="shared" si="43"/>
        <v>STEM</v>
      </c>
      <c r="B89" s="5" t="str">
        <f t="shared" ca="1" si="44"/>
        <v>STEM_to_Premise_AGS_1141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1.4063891369163724E-2</v>
      </c>
      <c r="G89" s="1">
        <f>'[1]Electricity and CHPs'!C48</f>
        <v>3.2020575598810967E-3</v>
      </c>
      <c r="H89" s="1">
        <f>'[1]Electricity and CHPs'!D48</f>
        <v>1.0994304529315021E-2</v>
      </c>
      <c r="I89" s="1">
        <f>'[1]Electricity and CHPs'!E48</f>
        <v>1.0238545357962042E-2</v>
      </c>
      <c r="J89" s="1">
        <f>'[1]Electricity and CHPs'!F48</f>
        <v>5.4010485092714819E-2</v>
      </c>
      <c r="K89" s="1">
        <f>'[1]Electricity and CHPs'!G48</f>
        <v>0.10857429929468225</v>
      </c>
    </row>
    <row r="90" spans="1:11" x14ac:dyDescent="0.25">
      <c r="A90" s="5" t="str">
        <f t="shared" si="43"/>
        <v>STEM</v>
      </c>
      <c r="B90" s="5" t="str">
        <f t="shared" ca="1" si="44"/>
        <v>STEM_to_Premise_AGS_1141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2.1365131109664259E-4</v>
      </c>
      <c r="J90" s="1">
        <f>'[1]Electricity and CHPs'!F49</f>
        <v>6.8779476168353074E-4</v>
      </c>
      <c r="K90" s="1">
        <f>'[1]Electricity and CHPs'!G49</f>
        <v>4.8725410025983983E-4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STEM_to_Premise_AGS_1141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2.7893285145249514E-2</v>
      </c>
      <c r="G91" s="1">
        <f>'[1]Electricity and CHPs'!C51</f>
        <v>4.3857972352689513E-3</v>
      </c>
      <c r="H91" s="1">
        <f>'[1]Electricity and CHPs'!D51</f>
        <v>2.0963192606161699E-2</v>
      </c>
      <c r="I91" s="1">
        <f>'[1]Electricity and CHPs'!E51</f>
        <v>0.25011374357893212</v>
      </c>
      <c r="J91" s="1">
        <f>'[1]Electricity and CHPs'!F51</f>
        <v>0.78326492570961603</v>
      </c>
      <c r="K91" s="1">
        <f>'[1]Electricity and CHPs'!G51</f>
        <v>0.70533190122275691</v>
      </c>
    </row>
    <row r="92" spans="1:11" x14ac:dyDescent="0.25">
      <c r="A92" s="5" t="str">
        <f t="shared" si="43"/>
        <v>STEM</v>
      </c>
      <c r="B92" s="5" t="str">
        <f t="shared" ca="1" si="44"/>
        <v>STEM_to_Premise_AGS_1141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8.8092185684557909E-4</v>
      </c>
      <c r="J92" s="1">
        <f>'[1]Electricity and CHPs'!F52</f>
        <v>3.8080119092395778E-3</v>
      </c>
      <c r="K92" s="1">
        <f>'[1]Electricity and CHPs'!G52</f>
        <v>2.6716808300937993E-3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STEM_to_Premise_AGS_1141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0.95936587588579048</v>
      </c>
      <c r="G93" s="1">
        <f>'[1]Electricity and CHPs'!C54</f>
        <v>1.1060006459941172</v>
      </c>
      <c r="H93" s="1">
        <f>'[1]Electricity and CHPs'!D54</f>
        <v>1.2410170501737809</v>
      </c>
      <c r="I93" s="1">
        <f>'[1]Electricity and CHPs'!E54</f>
        <v>1.2411919101577233</v>
      </c>
      <c r="J93" s="1">
        <f>'[1]Electricity and CHPs'!F54</f>
        <v>1.2412046013962637</v>
      </c>
      <c r="K93" s="1">
        <f>'[1]Electricity and CHPs'!G54</f>
        <v>2.0831057038331391</v>
      </c>
    </row>
    <row r="94" spans="1:11" x14ac:dyDescent="0.25">
      <c r="A94" s="5" t="str">
        <f t="shared" si="43"/>
        <v>STEM</v>
      </c>
      <c r="B94" s="5" t="str">
        <f t="shared" ca="1" si="44"/>
        <v>STEM_to_Premise_AGS_1141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0.59439787278489231</v>
      </c>
      <c r="G94" s="1">
        <f>'[1]Electricity and CHPs'!C55</f>
        <v>0.62588922257842505</v>
      </c>
      <c r="H94" s="1">
        <f>'[1]Electricity and CHPs'!D55</f>
        <v>0.52617261826816208</v>
      </c>
      <c r="I94" s="1">
        <f>'[1]Electricity and CHPs'!E55</f>
        <v>1.5884673294807488</v>
      </c>
      <c r="J94" s="1">
        <f>'[1]Electricity and CHPs'!F55</f>
        <v>1.4834832664488224</v>
      </c>
      <c r="K94" s="1">
        <f>'[1]Electricity and CHPs'!G55</f>
        <v>5.3404676711085376E-2</v>
      </c>
    </row>
    <row r="95" spans="1:11" x14ac:dyDescent="0.25">
      <c r="A95" s="5" t="str">
        <f t="shared" si="43"/>
        <v>STEM</v>
      </c>
      <c r="B95" s="5" t="str">
        <f t="shared" ca="1" si="44"/>
        <v>STEM_to_Premise_AGS_1141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6.0663728016394764E-4</v>
      </c>
      <c r="J95" s="1">
        <f>'[1]Electricity and CHPs'!F58</f>
        <v>2.8075753169173852E-3</v>
      </c>
      <c r="K95" s="1">
        <f>'[1]Electricity and CHPs'!G58</f>
        <v>9.0799979392189019E-4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STEM_to_Premise_AGS_1141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2.2130768463239585</v>
      </c>
      <c r="G96" s="1">
        <f t="shared" ref="G96:K96" si="65">G80-G112</f>
        <v>0.67157473941469714</v>
      </c>
      <c r="H96" s="1">
        <f t="shared" si="65"/>
        <v>0.55843578928193449</v>
      </c>
      <c r="I96" s="1">
        <f t="shared" si="65"/>
        <v>1.8995106959734291</v>
      </c>
      <c r="J96" s="1">
        <f t="shared" si="65"/>
        <v>2.5092734493082443</v>
      </c>
      <c r="K96" s="1">
        <f t="shared" si="65"/>
        <v>1.2172381216465782</v>
      </c>
    </row>
    <row r="97" spans="1:11" x14ac:dyDescent="0.25">
      <c r="A97" s="5" t="str">
        <f t="shared" si="61"/>
        <v>STEM</v>
      </c>
      <c r="B97" s="5" t="str">
        <f t="shared" ca="1" si="62"/>
        <v>STEM_to_Premise_AGS_1141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1.0021695490912043E-2</v>
      </c>
      <c r="K97" s="1">
        <f t="shared" si="66"/>
        <v>6.3793743667465627E-4</v>
      </c>
    </row>
    <row r="98" spans="1:11" x14ac:dyDescent="0.25">
      <c r="A98" s="5" t="str">
        <f t="shared" si="61"/>
        <v>STEM</v>
      </c>
      <c r="B98" s="5" t="str">
        <f t="shared" ca="1" si="62"/>
        <v>STEM_to_Premise_AGS_1141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3.4681140109406983E-4</v>
      </c>
      <c r="H98" s="1">
        <f t="shared" si="67"/>
        <v>4.1526220230774921E-3</v>
      </c>
      <c r="I98" s="1">
        <f t="shared" si="67"/>
        <v>2.4331478049808668E-3</v>
      </c>
      <c r="J98" s="1">
        <f t="shared" si="67"/>
        <v>5.3503661382517081E-2</v>
      </c>
      <c r="K98" s="1">
        <f t="shared" si="67"/>
        <v>4.5580906673757223E-3</v>
      </c>
    </row>
    <row r="99" spans="1:11" x14ac:dyDescent="0.25">
      <c r="A99" s="5" t="str">
        <f t="shared" si="61"/>
        <v>STEM</v>
      </c>
      <c r="B99" s="5" t="str">
        <f t="shared" ca="1" si="62"/>
        <v>STEM_to_Premise_AGS_1141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7.8509605423097775E-3</v>
      </c>
      <c r="K99" s="1">
        <f t="shared" si="68"/>
        <v>0.77468733661466505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STEM_to_Premise_AGS_1141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0.94074938437981581</v>
      </c>
      <c r="G100" s="1">
        <f t="shared" si="69"/>
        <v>3.3106350648755024E-4</v>
      </c>
      <c r="H100" s="1">
        <f t="shared" si="69"/>
        <v>5.9187578043981039E-3</v>
      </c>
      <c r="I100" s="1">
        <f t="shared" si="69"/>
        <v>9.1238584964920041E-3</v>
      </c>
      <c r="J100" s="1">
        <f t="shared" si="69"/>
        <v>1.4673423069908435E-2</v>
      </c>
      <c r="K100" s="1">
        <f t="shared" si="69"/>
        <v>1.6058423664267892E-4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STEM_to_Premise_AGS_1141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7.3602394444679725E-2</v>
      </c>
      <c r="K101" s="1">
        <f t="shared" si="70"/>
        <v>2.2945496018812933E-2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STEM_to_Premise_AGS_1141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0.65252992959146638</v>
      </c>
      <c r="G102" s="1">
        <f t="shared" si="71"/>
        <v>8.3702125623730611E-2</v>
      </c>
      <c r="H102" s="1">
        <f t="shared" si="71"/>
        <v>4.5346344775605327E-2</v>
      </c>
      <c r="I102" s="1">
        <f t="shared" si="71"/>
        <v>4.1167355623324881E-2</v>
      </c>
      <c r="J102" s="1">
        <f t="shared" si="71"/>
        <v>2.2471189939427892E-2</v>
      </c>
      <c r="K102" s="1">
        <f t="shared" si="71"/>
        <v>3.803472925594133E-3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STEM_to_Premise_AGS_1141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5.5006370013982505E-3</v>
      </c>
      <c r="K103" s="1">
        <f t="shared" si="72"/>
        <v>2.2011362225693768E-3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STEM_to_Premise_AGS_1141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4.8150039311088694E-4</v>
      </c>
      <c r="J104" s="1">
        <f t="shared" si="73"/>
        <v>3.2204510871406398E-3</v>
      </c>
      <c r="K104" s="1">
        <f t="shared" si="73"/>
        <v>2.7373299170647031E-4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STEM_to_Premise_AGS_1141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1.3697958671785292E-2</v>
      </c>
      <c r="G105" s="1">
        <f t="shared" si="74"/>
        <v>2.968112690927152E-3</v>
      </c>
      <c r="H105" s="1">
        <f t="shared" si="74"/>
        <v>9.9086819259456508E-3</v>
      </c>
      <c r="I105" s="1">
        <f t="shared" si="74"/>
        <v>1.0215219136762288E-2</v>
      </c>
      <c r="J105" s="1">
        <f t="shared" si="74"/>
        <v>5.3787001256842965E-2</v>
      </c>
      <c r="K105" s="1">
        <f t="shared" si="74"/>
        <v>5.0833395798338954E-2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STEM_to_Premise_AGS_1141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2.1316455467099645E-4</v>
      </c>
      <c r="J106" s="1">
        <f t="shared" si="75"/>
        <v>6.8494881406114326E-4</v>
      </c>
      <c r="K106" s="1">
        <f t="shared" si="75"/>
        <v>2.2812747301870082E-4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STEM_to_Premise_AGS_1141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2.7167521215194793E-2</v>
      </c>
      <c r="G107" s="1">
        <f t="shared" si="76"/>
        <v>4.065367405299977E-3</v>
      </c>
      <c r="H107" s="1">
        <f t="shared" si="76"/>
        <v>1.8893201214586822E-2</v>
      </c>
      <c r="I107" s="1">
        <f t="shared" si="76"/>
        <v>0.24954391570750667</v>
      </c>
      <c r="J107" s="1">
        <f t="shared" si="76"/>
        <v>0.78002394296708033</v>
      </c>
      <c r="K107" s="1">
        <f t="shared" si="76"/>
        <v>0.33022930782853688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STEM_to_Premise_AGS_1141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8.7891487466460957E-4</v>
      </c>
      <c r="J108" s="1">
        <f t="shared" si="77"/>
        <v>3.7922551703941168E-3</v>
      </c>
      <c r="K108" s="1">
        <f t="shared" si="77"/>
        <v>1.250854115248659E-3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STEM_to_Premise_AGS_1141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STEM_to_Premise_AGS_1141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0.57893205246569623</v>
      </c>
      <c r="G110" s="1">
        <f t="shared" si="79"/>
        <v>0.58016125878715785</v>
      </c>
      <c r="H110" s="1">
        <f t="shared" si="79"/>
        <v>0.47421618153832118</v>
      </c>
      <c r="I110" s="1">
        <f t="shared" si="79"/>
        <v>1.5848483641882587</v>
      </c>
      <c r="J110" s="1">
        <f t="shared" si="79"/>
        <v>1.4773449299708483</v>
      </c>
      <c r="K110" s="1">
        <f t="shared" si="79"/>
        <v>2.5003532938940184E-2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STEM_to_Premise_AGS_1141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6.052551936574776E-4</v>
      </c>
      <c r="J111" s="1">
        <f t="shared" si="80"/>
        <v>2.7959581707235164E-3</v>
      </c>
      <c r="K111" s="1">
        <f t="shared" si="80"/>
        <v>4.2511637845313099E-4</v>
      </c>
    </row>
    <row r="112" spans="1:11" x14ac:dyDescent="0.25">
      <c r="A112" s="5" t="str">
        <f>A95</f>
        <v>STEM</v>
      </c>
      <c r="B112" s="5" t="str">
        <f ca="1">B95</f>
        <v>STEM_to_Premise_AGS_1141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1.0184868879493736</v>
      </c>
      <c r="G112" s="1">
        <f t="shared" ref="G112:K112" si="81">SUM(G113:G127)</f>
        <v>1.158933765712046</v>
      </c>
      <c r="H112" s="1">
        <f t="shared" si="81"/>
        <v>1.3022008201147082</v>
      </c>
      <c r="I112" s="1">
        <f t="shared" si="81"/>
        <v>1.2455293997477528</v>
      </c>
      <c r="J112" s="1">
        <f t="shared" si="81"/>
        <v>1.2516305787253392</v>
      </c>
      <c r="K112" s="1">
        <f t="shared" si="81"/>
        <v>3.4657485080418207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STEM_to_Premise_AGS_1141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4.1639929684009937E-5</v>
      </c>
      <c r="K113" s="1">
        <f>'[1]Electricity and CHPs_IN'!Q$23/SUM('[1]Electricity and CHPs_IN'!Q$22:Q$23)*K81</f>
        <v>7.2462371221203314E-4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STEM_to_Premise_AGS_1141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2.7335467426387376E-5</v>
      </c>
      <c r="H114" s="1">
        <f>'[1]Electricity and CHPs_IN'!N$23/SUM('[1]Electricity and CHPs_IN'!N$22:N$23)*H82</f>
        <v>4.549727567395013E-4</v>
      </c>
      <c r="I114" s="1">
        <f>'[1]Electricity and CHPs_IN'!O$23/SUM('[1]Electricity and CHPs_IN'!O$22:O$23)*I82</f>
        <v>5.5560378246243851E-6</v>
      </c>
      <c r="J114" s="1">
        <f>'[1]Electricity and CHPs_IN'!P$23/SUM('[1]Electricity and CHPs_IN'!P$22:P$23)*J82</f>
        <v>2.2230656477493274E-4</v>
      </c>
      <c r="K114" s="1">
        <f>'[1]Electricity and CHPs_IN'!Q$23/SUM('[1]Electricity and CHPs_IN'!Q$22:Q$23)*K82</f>
        <v>5.1774678677107893E-3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STEM_to_Premise_AGS_1141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3.2620572559819844E-5</v>
      </c>
      <c r="K115" s="1">
        <f>'[1]Electricity and CHPs_IN'!Q$23/SUM('[1]Electricity and CHPs_IN'!Q$22:Q$23)*K83</f>
        <v>0.87995590380700539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STEM_to_Premise_AGS_1141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2.5131551936441853E-2</v>
      </c>
      <c r="G116" s="1">
        <f>'[1]Electricity and CHPs_IN'!M$23/SUM('[1]Electricity and CHPs_IN'!M$22:M$23)*G84</f>
        <v>2.6094227782325226E-5</v>
      </c>
      <c r="H116" s="1">
        <f>'[1]Electricity and CHPs_IN'!N$23/SUM('[1]Electricity and CHPs_IN'!N$22:N$23)*H84</f>
        <v>6.4847547881200255E-4</v>
      </c>
      <c r="I116" s="1">
        <f>'[1]Electricity and CHPs_IN'!O$23/SUM('[1]Electricity and CHPs_IN'!O$22:O$23)*I84</f>
        <v>2.0834123931665044E-5</v>
      </c>
      <c r="J116" s="1">
        <f>'[1]Electricity and CHPs_IN'!P$23/SUM('[1]Electricity and CHPs_IN'!P$22:P$23)*J84</f>
        <v>6.0967757941636612E-5</v>
      </c>
      <c r="K116" s="1">
        <f>'[1]Electricity and CHPs_IN'!Q$23/SUM('[1]Electricity and CHPs_IN'!Q$22:Q$23)*K84</f>
        <v>1.8240526263094665E-4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STEM_to_Premise_AGS_1141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3.0581636929903464E-4</v>
      </c>
      <c r="K117" s="1">
        <f>'[1]Electricity and CHPs_IN'!Q$23/SUM('[1]Electricity and CHPs_IN'!Q$22:Q$23)*K85</f>
        <v>2.6063450031038438E-2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STEM_to_Premise_AGS_1141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1.7431943180512097E-2</v>
      </c>
      <c r="G118" s="1">
        <f>'[1]Electricity and CHPs_IN'!M$23/SUM('[1]Electricity and CHPs_IN'!M$22:M$23)*G86</f>
        <v>6.5973515325300986E-3</v>
      </c>
      <c r="H118" s="1">
        <f>'[1]Electricity and CHPs_IN'!N$23/SUM('[1]Electricity and CHPs_IN'!N$22:N$23)*H86</f>
        <v>4.9682709805905284E-3</v>
      </c>
      <c r="I118" s="1">
        <f>'[1]Electricity and CHPs_IN'!O$23/SUM('[1]Electricity and CHPs_IN'!O$22:O$23)*I86</f>
        <v>9.4004722818207527E-5</v>
      </c>
      <c r="J118" s="1">
        <f>'[1]Electricity and CHPs_IN'!P$23/SUM('[1]Electricity and CHPs_IN'!P$22:P$23)*J86</f>
        <v>9.3367311932629279E-5</v>
      </c>
      <c r="K118" s="1">
        <f>'[1]Electricity and CHPs_IN'!Q$23/SUM('[1]Electricity and CHPs_IN'!Q$22:Q$23)*K86</f>
        <v>4.3203087202539712E-3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STEM_to_Premise_AGS_1141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2.2855028688827349E-5</v>
      </c>
      <c r="K119" s="1">
        <f>'[1]Electricity and CHPs_IN'!Q$23/SUM('[1]Electricity and CHPs_IN'!Q$22:Q$23)*K87</f>
        <v>2.5002381252254842E-3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STEM_to_Premise_AGS_1141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1.0994952263973276E-6</v>
      </c>
      <c r="J120" s="1">
        <f>'[1]Electricity and CHPs_IN'!P$23/SUM('[1]Electricity and CHPs_IN'!P$22:P$23)*J88</f>
        <v>1.3380905151322419E-5</v>
      </c>
      <c r="K120" s="1">
        <f>'[1]Electricity and CHPs_IN'!Q$23/SUM('[1]Electricity and CHPs_IN'!Q$22:Q$23)*K88</f>
        <v>3.1092926234145291E-4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STEM_to_Premise_AGS_1141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3.659326973784328E-4</v>
      </c>
      <c r="G121" s="1">
        <f>'[1]Electricity and CHPs_IN'!M$23/SUM('[1]Electricity and CHPs_IN'!M$22:M$23)*G89</f>
        <v>2.3394486895394475E-4</v>
      </c>
      <c r="H121" s="1">
        <f>'[1]Electricity and CHPs_IN'!N$23/SUM('[1]Electricity and CHPs_IN'!N$22:N$23)*H89</f>
        <v>1.0856226033693691E-3</v>
      </c>
      <c r="I121" s="1">
        <f>'[1]Electricity and CHPs_IN'!O$23/SUM('[1]Electricity and CHPs_IN'!O$22:O$23)*I89</f>
        <v>2.3326221199753396E-5</v>
      </c>
      <c r="J121" s="1">
        <f>'[1]Electricity and CHPs_IN'!P$23/SUM('[1]Electricity and CHPs_IN'!P$22:P$23)*J89</f>
        <v>2.234838358718549E-4</v>
      </c>
      <c r="K121" s="1">
        <f>'[1]Electricity and CHPs_IN'!Q$23/SUM('[1]Electricity and CHPs_IN'!Q$22:Q$23)*K89</f>
        <v>5.7740903496343296E-2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STEM_to_Premise_AGS_1141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4.8675642564615268E-7</v>
      </c>
      <c r="J122" s="1">
        <f>'[1]Electricity and CHPs_IN'!P$23/SUM('[1]Electricity and CHPs_IN'!P$22:P$23)*J90</f>
        <v>2.8459476223874349E-6</v>
      </c>
      <c r="K122" s="1">
        <f>'[1]Electricity and CHPs_IN'!Q$23/SUM('[1]Electricity and CHPs_IN'!Q$22:Q$23)*K90</f>
        <v>2.5912662724113901E-4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STEM_to_Premise_AGS_1141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7.2576393005472034E-4</v>
      </c>
      <c r="G123" s="1">
        <f>'[1]Electricity and CHPs_IN'!M$23/SUM('[1]Electricity and CHPs_IN'!M$22:M$23)*G91</f>
        <v>3.2042982996897414E-4</v>
      </c>
      <c r="H123" s="1">
        <f>'[1]Electricity and CHPs_IN'!N$23/SUM('[1]Electricity and CHPs_IN'!N$22:N$23)*H91</f>
        <v>2.0699913915748773E-3</v>
      </c>
      <c r="I123" s="1">
        <f>'[1]Electricity and CHPs_IN'!O$23/SUM('[1]Electricity and CHPs_IN'!O$22:O$23)*I91</f>
        <v>5.6982787142546355E-4</v>
      </c>
      <c r="J123" s="1">
        <f>'[1]Electricity and CHPs_IN'!P$23/SUM('[1]Electricity and CHPs_IN'!P$22:P$23)*J91</f>
        <v>3.2409827425356635E-3</v>
      </c>
      <c r="K123" s="1">
        <f>'[1]Electricity and CHPs_IN'!Q$23/SUM('[1]Electricity and CHPs_IN'!Q$22:Q$23)*K91</f>
        <v>0.37510259339422003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STEM_to_Premise_AGS_1141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2.0069821809694671E-6</v>
      </c>
      <c r="J124" s="1">
        <f>'[1]Electricity and CHPs_IN'!P$23/SUM('[1]Electricity and CHPs_IN'!P$22:P$23)*J92</f>
        <v>1.5756738845460903E-5</v>
      </c>
      <c r="K124" s="1">
        <f>'[1]Electricity and CHPs_IN'!Q$23/SUM('[1]Electricity and CHPs_IN'!Q$22:Q$23)*K92</f>
        <v>1.4208267148451404E-3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STEM_to_Premise_AGS_1141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0.95936587588579048</v>
      </c>
      <c r="G125" s="1">
        <f t="shared" si="83"/>
        <v>1.1060006459941172</v>
      </c>
      <c r="H125" s="1">
        <f t="shared" si="83"/>
        <v>1.2410170501737809</v>
      </c>
      <c r="I125" s="1">
        <f t="shared" si="83"/>
        <v>1.2411919101577233</v>
      </c>
      <c r="J125" s="1">
        <f t="shared" si="83"/>
        <v>1.2412046013962637</v>
      </c>
      <c r="K125" s="1">
        <f t="shared" si="83"/>
        <v>2.0831057038331391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STEM_to_Premise_AGS_1141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1.5465820319196045E-2</v>
      </c>
      <c r="G126" s="1">
        <f>'[1]Electricity and CHPs_IN'!M$23/SUM('[1]Electricity and CHPs_IN'!M$22:M$23)*G94</f>
        <v>4.5727963791267145E-2</v>
      </c>
      <c r="H126" s="1">
        <f>'[1]Electricity and CHPs_IN'!N$23/SUM('[1]Electricity and CHPs_IN'!N$22:N$23)*H94</f>
        <v>5.1956436729840925E-2</v>
      </c>
      <c r="I126" s="1">
        <f>'[1]Electricity and CHPs_IN'!O$23/SUM('[1]Electricity and CHPs_IN'!O$22:O$23)*I94</f>
        <v>3.6189652924900266E-3</v>
      </c>
      <c r="J126" s="1">
        <f>'[1]Electricity and CHPs_IN'!P$23/SUM('[1]Electricity and CHPs_IN'!P$22:P$23)*J94</f>
        <v>6.1383364779741762E-3</v>
      </c>
      <c r="K126" s="1">
        <f>'[1]Electricity and CHPs_IN'!Q$23/SUM('[1]Electricity and CHPs_IN'!Q$22:Q$23)*K94</f>
        <v>2.8401143772145192E-2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STEM_to_Premise_AGS_1141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1.3820865064700608E-6</v>
      </c>
      <c r="J127" s="1">
        <f>'[1]Electricity and CHPs_IN'!P$23/SUM('[1]Electricity and CHPs_IN'!P$22:P$23)*J95</f>
        <v>1.1617146193868733E-5</v>
      </c>
      <c r="K127" s="1">
        <f>'[1]Electricity and CHPs_IN'!Q$23/SUM('[1]Electricity and CHPs_IN'!Q$22:Q$23)*K95</f>
        <v>4.828834154687592E-4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STEM_to_Premise_AGS_1141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8.2546803039455625</v>
      </c>
      <c r="G128" s="1">
        <f t="shared" ref="G128:K128" si="84">SUM(G129:G134)</f>
        <v>8.9452077938212042</v>
      </c>
      <c r="H128" s="1">
        <f t="shared" si="84"/>
        <v>9.1760252028108908</v>
      </c>
      <c r="I128" s="1">
        <f t="shared" si="84"/>
        <v>9.1336183903260242</v>
      </c>
      <c r="J128" s="1">
        <f t="shared" si="84"/>
        <v>9.3084832503614638</v>
      </c>
      <c r="K128" s="1">
        <f t="shared" si="84"/>
        <v>11.007352781316884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STEM_to_Premise_AGS_1141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6.5070009356284686</v>
      </c>
      <c r="G129" s="1">
        <f>'[1]Electricity and CHPs'!C19</f>
        <v>7.3027694905430485</v>
      </c>
      <c r="H129" s="1">
        <f>'[1]Electricity and CHPs'!D19</f>
        <v>7.4118181900134603</v>
      </c>
      <c r="I129" s="1">
        <f>'[1]Electricity and CHPs'!E19</f>
        <v>7.3981401847658583</v>
      </c>
      <c r="J129" s="1">
        <f>'[1]Electricity and CHPs'!F19</f>
        <v>4.3760236830542043</v>
      </c>
      <c r="K129" s="1">
        <f>'[1]Electricity and CHPs'!G19</f>
        <v>4.6534322346454964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STEM_to_Premise_AGS_1141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3.248214365729317</v>
      </c>
      <c r="K130" s="1">
        <f>'[1]Electricity and CHPs'!G20</f>
        <v>4.444127651700116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STEM_to_Premise_AGS_1141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1.5176374954997101</v>
      </c>
      <c r="G131" s="1">
        <f>'[1]Electricity and CHPs'!C26</f>
        <v>1.4122795295357602</v>
      </c>
      <c r="H131" s="1">
        <f>'[1]Electricity and CHPs'!D26</f>
        <v>1.4274994841272295</v>
      </c>
      <c r="I131" s="1">
        <f>'[1]Electricity and CHPs'!E26</f>
        <v>1.4025310535776505</v>
      </c>
      <c r="J131" s="1">
        <f>'[1]Electricity and CHPs'!F26</f>
        <v>0.84088618011758476</v>
      </c>
      <c r="K131" s="1">
        <f>'[1]Electricity and CHPs'!G26</f>
        <v>0.60509016334499066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STEM_to_Premise_AGS_1141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0.54334401795295595</v>
      </c>
      <c r="K132" s="1">
        <f>'[1]Electricity and CHPs'!G27</f>
        <v>0.71175510370353334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STEM_to_Premise_AGS_1141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0.23004187281738434</v>
      </c>
      <c r="G133" s="1">
        <f>'[1]Electricity and CHPs'!C44</f>
        <v>0.23015877374239516</v>
      </c>
      <c r="H133" s="1">
        <f>'[1]Electricity and CHPs'!D44</f>
        <v>0.33670752867020098</v>
      </c>
      <c r="I133" s="1">
        <f>'[1]Electricity and CHPs'!E44</f>
        <v>0.33294715198251607</v>
      </c>
      <c r="J133" s="1">
        <f>'[1]Electricity and CHPs'!F44</f>
        <v>5.239656342416292E-2</v>
      </c>
      <c r="K133" s="1">
        <f>'[1]Electricity and CHPs'!G44</f>
        <v>5.0979630092043565E-5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STEM_to_Premise_AGS_1141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0.24761844008323958</v>
      </c>
      <c r="K134" s="1">
        <f>'[1]Electricity and CHPs'!G45</f>
        <v>0.59289664829265509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STEM_to_Premise_AGS_1141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4.012319215564089</v>
      </c>
      <c r="G135" s="1">
        <f t="shared" ref="G135:K135" si="86">SUM(G136:G139)</f>
        <v>4.3575245100394042</v>
      </c>
      <c r="H135" s="1">
        <f t="shared" si="86"/>
        <v>4.4196588370703447</v>
      </c>
      <c r="I135" s="1">
        <f t="shared" si="86"/>
        <v>4.400335619171754</v>
      </c>
      <c r="J135" s="1">
        <f t="shared" si="86"/>
        <v>4.5042341234270307</v>
      </c>
      <c r="K135" s="1">
        <f t="shared" si="86"/>
        <v>5.2072025766970684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STEM_to_Premise_AGS_1141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3.2535004678142343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3.6513847452715242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3.7059090950067302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3.6990700923829292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2.1880118415271022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2.3267161173227482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STEM_to_Premise_AGS_1141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1.6241071828646583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2.222063825850058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STEM_to_Premise_AGS_1141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0.75881874774985503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0.7061397647678801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0.71374974206361474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0.70126552678882526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0.42044309005879238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0.30254508167249533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STEM_to_Premise_AGS_1141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0.27167200897647797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0.35587755185176667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STEM_to_Premise_AGS_1141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STEM_to_Premise_AGS_1141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STEM_to_Premise_AGS_1141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4.2423610883814735</v>
      </c>
      <c r="G142" s="1">
        <f t="shared" ref="G142:K142" si="87">SUM(G143:G148)</f>
        <v>4.5876832837817991</v>
      </c>
      <c r="H142" s="1">
        <f t="shared" si="87"/>
        <v>4.7563663657405453</v>
      </c>
      <c r="I142" s="1">
        <f t="shared" si="87"/>
        <v>4.7332827711542702</v>
      </c>
      <c r="J142" s="1">
        <f t="shared" si="87"/>
        <v>4.8042491269344332</v>
      </c>
      <c r="K142" s="1">
        <f t="shared" si="87"/>
        <v>5.8001502046198157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STEM_to_Premise_AGS_1141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3.2535004678142343</v>
      </c>
      <c r="G143" s="1">
        <f t="shared" ref="G143:K143" si="88">G129-G136</f>
        <v>3.6513847452715242</v>
      </c>
      <c r="H143" s="1">
        <f t="shared" si="88"/>
        <v>3.7059090950067302</v>
      </c>
      <c r="I143" s="1">
        <f t="shared" si="88"/>
        <v>3.6990700923829292</v>
      </c>
      <c r="J143" s="1">
        <f t="shared" si="88"/>
        <v>2.1880118415271022</v>
      </c>
      <c r="K143" s="1">
        <f t="shared" si="88"/>
        <v>2.3267161173227482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STEM_to_Premise_AGS_1141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1.6241071828646587</v>
      </c>
      <c r="K144" s="1">
        <f t="shared" si="89"/>
        <v>2.222063825850058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STEM_to_Premise_AGS_1141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0.75881874774985503</v>
      </c>
      <c r="G145" s="1">
        <f t="shared" si="90"/>
        <v>0.7061397647678801</v>
      </c>
      <c r="H145" s="1">
        <f t="shared" si="90"/>
        <v>0.71374974206361474</v>
      </c>
      <c r="I145" s="1">
        <f t="shared" si="90"/>
        <v>0.70126552678882526</v>
      </c>
      <c r="J145" s="1">
        <f t="shared" si="90"/>
        <v>0.42044309005879238</v>
      </c>
      <c r="K145" s="1">
        <f t="shared" si="90"/>
        <v>0.30254508167249533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STEM_to_Premise_AGS_1141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0.27167200897647797</v>
      </c>
      <c r="K146" s="1">
        <f t="shared" si="91"/>
        <v>0.35587755185176667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STEM_to_Premise_AGS_1141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0.23004187281738434</v>
      </c>
      <c r="G147" s="1">
        <f t="shared" si="92"/>
        <v>0.23015877374239516</v>
      </c>
      <c r="H147" s="1">
        <f t="shared" si="92"/>
        <v>0.33670752867020098</v>
      </c>
      <c r="I147" s="1">
        <f t="shared" si="92"/>
        <v>0.33294715198251607</v>
      </c>
      <c r="J147" s="1">
        <f t="shared" si="92"/>
        <v>5.239656342416292E-2</v>
      </c>
      <c r="K147" s="1">
        <f t="shared" si="92"/>
        <v>5.0979630092043565E-5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STEM_to_Premise_AGS_1141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0.24761844008323958</v>
      </c>
      <c r="K148" s="1">
        <f t="shared" si="96"/>
        <v>0.59289664829265509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STEM_to_Premise_AGS_1141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0.59765201713268545</v>
      </c>
      <c r="G149" s="1">
        <f t="shared" ref="G149:K149" si="97">SUM(G150:G156)</f>
        <v>0.59766291164499397</v>
      </c>
      <c r="H149" s="1">
        <f t="shared" si="97"/>
        <v>1.5057518717842857</v>
      </c>
      <c r="I149" s="1">
        <f t="shared" si="97"/>
        <v>2.64052353825425</v>
      </c>
      <c r="J149" s="1">
        <f t="shared" si="97"/>
        <v>4.543633457242481</v>
      </c>
      <c r="K149" s="1">
        <f t="shared" si="97"/>
        <v>12.257155464604031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STEM_to_Premise_AGS_1141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0.42515795237946652</v>
      </c>
      <c r="G150" s="1">
        <f>'[1]Electricity and CHPs'!C25</f>
        <v>7.6031129407974921E-2</v>
      </c>
      <c r="H150" s="1">
        <f>'[1]Electricity and CHPs'!D25</f>
        <v>0.37327660841639709</v>
      </c>
      <c r="I150" s="1">
        <f>'[1]Electricity and CHPs'!E25</f>
        <v>1.411198343702917E-3</v>
      </c>
      <c r="J150" s="1">
        <f>'[1]Electricity and CHPs'!F25</f>
        <v>0.57790323094273288</v>
      </c>
      <c r="K150" s="1">
        <f>'[1]Electricity and CHPs'!G25</f>
        <v>1.9134922908663402E-4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STEM_to_Premise_AGS_1141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1.3720082115959958E-3</v>
      </c>
      <c r="K151" s="1">
        <f>'[1]Electricity and CHPs'!G31</f>
        <v>6.3704109504837154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STEM_to_Premise_AGS_1141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0.17249406475321891</v>
      </c>
      <c r="G152" s="1">
        <f>'[1]Electricity and CHPs'!C42</f>
        <v>0.521631782237019</v>
      </c>
      <c r="H152" s="1">
        <f>'[1]Electricity and CHPs'!D42</f>
        <v>1.1324752633678887</v>
      </c>
      <c r="I152" s="1">
        <f>'[1]Electricity and CHPs'!E42</f>
        <v>2.635151651971781</v>
      </c>
      <c r="J152" s="1">
        <f>'[1]Electricity and CHPs'!F42</f>
        <v>3.782692044656546</v>
      </c>
      <c r="K152" s="1">
        <f>'[1]Electricity and CHPs'!G42</f>
        <v>3.6652703664350541E-4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STEM_to_Premise_AGS_1141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0.17515269854192075</v>
      </c>
      <c r="K153" s="1">
        <f>'[1]Electricity and CHPs'!G43</f>
        <v>5.8846240647976131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STEM_to_Premise_AGS_1141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8.2225617834500787E-4</v>
      </c>
      <c r="J154" s="1">
        <f>'[1]Electricity and CHPs'!F50</f>
        <v>1.4708277120014071E-3</v>
      </c>
      <c r="K154" s="1">
        <f>'[1]Electricity and CHPs'!G50</f>
        <v>4.6876435714138937E-4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STEM_to_Premise_AGS_1141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1.7718880281081392E-3</v>
      </c>
      <c r="J155" s="1">
        <f>'[1]Electricity and CHPs'!F53</f>
        <v>3.0212054563698194E-3</v>
      </c>
      <c r="K155" s="1">
        <f>'[1]Electricity and CHPs'!G53</f>
        <v>7.4628332846266151E-4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STEM_to_Premise_AGS_1141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1.3665437323128905E-3</v>
      </c>
      <c r="J156" s="1">
        <f>'[1]Electricity and CHPs'!F56</f>
        <v>2.0214417213135528E-3</v>
      </c>
      <c r="K156" s="1">
        <f>'[1]Electricity and CHPs'!G56</f>
        <v>3.4752537136949457E-4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STEM_to_Premise_AGS_1141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0.54529210965899355</v>
      </c>
      <c r="H157" s="1">
        <f t="shared" si="98"/>
        <v>1.9634218177237053</v>
      </c>
      <c r="I157" s="1">
        <f t="shared" si="98"/>
        <v>5.5058439057351736</v>
      </c>
      <c r="J157" s="1">
        <f t="shared" si="98"/>
        <v>15.482427387671663</v>
      </c>
      <c r="K157" s="1">
        <f t="shared" si="98"/>
        <v>30.937443471902366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STEM_to_Premise_AGS_1141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0.54529210965899355</v>
      </c>
      <c r="H158" s="1">
        <f>'[1]Electricity and CHPs'!D33</f>
        <v>1.9634218177237053</v>
      </c>
      <c r="I158" s="1">
        <f>'[1]Electricity and CHPs'!E33</f>
        <v>5.5058439057351736</v>
      </c>
      <c r="J158" s="1">
        <f>'[1]Electricity and CHPs'!F33</f>
        <v>15.482427387671663</v>
      </c>
      <c r="K158" s="1">
        <f>'[1]Electricity and CHPs'!G33</f>
        <v>30.937443471902366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STEM_to_Premise_AGS_1141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12.822576519660924</v>
      </c>
      <c r="H159" s="1">
        <f t="shared" si="99"/>
        <v>28.800006851862591</v>
      </c>
      <c r="I159" s="1">
        <f t="shared" si="99"/>
        <v>36.924114424759736</v>
      </c>
      <c r="J159" s="1">
        <f t="shared" si="99"/>
        <v>73.719738319439017</v>
      </c>
      <c r="K159" s="1">
        <f t="shared" si="99"/>
        <v>127.12521304874203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STEM_to_Premise_AGS_1141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0.14080519181439308</v>
      </c>
      <c r="I160" s="1">
        <f>'[1]Electricity and CHPs'!E34</f>
        <v>0.1558528521904414</v>
      </c>
      <c r="J160" s="1">
        <f>'[1]Electricity and CHPs'!F34</f>
        <v>1.7445906862768563</v>
      </c>
      <c r="K160" s="1">
        <f>'[1]Electricity and CHPs'!G34</f>
        <v>10.246865863666516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STEM_to_Premise_AGS_1141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4.8498358007491671</v>
      </c>
      <c r="H161" s="1">
        <f>'[1]Electricity and CHPs'!D35</f>
        <v>9.5945032690796417</v>
      </c>
      <c r="I161" s="1">
        <f>'[1]Electricity and CHPs'!E35</f>
        <v>12.30650007935215</v>
      </c>
      <c r="J161" s="1">
        <f>'[1]Electricity and CHPs'!F35</f>
        <v>39.100476724419579</v>
      </c>
      <c r="K161" s="1">
        <f>'[1]Electricity and CHPs'!G35</f>
        <v>62.60044118310806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STEM_to_Premise_AGS_1141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3.390683363714595</v>
      </c>
      <c r="H162" s="1">
        <f>'[1]Electricity and CHPs'!D36</f>
        <v>8.0481946802850537</v>
      </c>
      <c r="I162" s="1">
        <f>'[1]Electricity and CHPs'!E36</f>
        <v>10.326573290168925</v>
      </c>
      <c r="J162" s="1">
        <f>'[1]Electricity and CHPs'!F36</f>
        <v>13.878061007113072</v>
      </c>
      <c r="K162" s="1">
        <f>'[1]Electricity and CHPs'!G36</f>
        <v>18.650969944253355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STEM_to_Premise_AGS_1141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1.2876022464791577</v>
      </c>
      <c r="H163" s="1">
        <f>'[1]Electricity and CHPs'!D37</f>
        <v>4.1841037366154445</v>
      </c>
      <c r="I163" s="1">
        <f>'[1]Electricity and CHPs'!E37</f>
        <v>5.3685911498198209</v>
      </c>
      <c r="J163" s="1">
        <f>'[1]Electricity and CHPs'!F37</f>
        <v>7.2150241960965102</v>
      </c>
      <c r="K163" s="1">
        <f>'[1]Electricity and CHPs'!G37</f>
        <v>19.793454961721014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STEM_to_Premise_AGS_1141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3.2944551087180045</v>
      </c>
      <c r="H164" s="1">
        <f>'[1]Electricity and CHPs'!D38</f>
        <v>6.8323999740680588</v>
      </c>
      <c r="I164" s="1">
        <f>'[1]Electricity and CHPs'!E38</f>
        <v>8.7665970532283968</v>
      </c>
      <c r="J164" s="1">
        <f>'[1]Electricity and CHPs'!F38</f>
        <v>11.781585705533002</v>
      </c>
      <c r="K164" s="1">
        <f>'[1]Electricity and CHPs'!G38</f>
        <v>15.833481095993088</v>
      </c>
    </row>
    <row r="165" spans="1:11" x14ac:dyDescent="0.25">
      <c r="A165" s="5" t="str">
        <f>A168</f>
        <v>STEM</v>
      </c>
      <c r="B165" s="5" t="str">
        <f ca="1">B168</f>
        <v>STEM_to_Premise_AGS_1141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2.7292932301755035E-3</v>
      </c>
      <c r="J165" s="1">
        <f>'[1]Electricity and CHPs'!F32</f>
        <v>2.7004371542095188E-3</v>
      </c>
      <c r="K165" s="1">
        <f>'[1]Electricity and CHPs'!G32</f>
        <v>9.2885480563282205E-3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STEM_to_Premise_AGS_1141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2.7292932301755035E-3</v>
      </c>
      <c r="J166" s="1">
        <f t="shared" si="103"/>
        <v>2.7004371542095188E-3</v>
      </c>
      <c r="K166" s="1">
        <f t="shared" si="103"/>
        <v>9.2885480563282205E-3</v>
      </c>
    </row>
    <row r="167" spans="1:11" x14ac:dyDescent="0.25">
      <c r="A167" s="5" t="str">
        <f>A164</f>
        <v>STEM</v>
      </c>
      <c r="B167" s="5" t="str">
        <f ca="1">B164</f>
        <v>STEM_to_Premise_AGS_1141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1.2746755860263367E-3</v>
      </c>
      <c r="J167" s="1">
        <f t="shared" si="104"/>
        <v>0.41394396140823947</v>
      </c>
      <c r="K167" s="1">
        <f t="shared" si="104"/>
        <v>0.27416127337909568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STEM_to_Premise_AGS_1141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9.3696203981664325E-3</v>
      </c>
      <c r="K168" s="1">
        <f>'[1]Electricity and CHPs'!G30</f>
        <v>1.4265421121134804E-2</v>
      </c>
    </row>
    <row r="169" spans="1:11" x14ac:dyDescent="0.25">
      <c r="A169" s="5" t="str">
        <f>A165</f>
        <v>STEM</v>
      </c>
      <c r="B169" s="5" t="str">
        <f ca="1">B165</f>
        <v>STEM_to_Premise_AGS_1141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7.5686393348417297E-4</v>
      </c>
      <c r="J169" s="1">
        <f>'[1]Electricity and CHPs'!F46</f>
        <v>0.4032177108219645</v>
      </c>
      <c r="K169" s="1">
        <f>'[1]Electricity and CHPs'!G46</f>
        <v>0.25874874438581075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STEM_to_Premise_AGS_1141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5.1781165254216361E-4</v>
      </c>
      <c r="J170" s="1">
        <f>'[1]Electricity and CHPs'!F57</f>
        <v>1.356630188108566E-3</v>
      </c>
      <c r="K170" s="1">
        <f>'[1]Electricity and CHPs'!G57</f>
        <v>1.1471078721501224E-3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STEM_to_Premise_AGS_1141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0.10772468135306404</v>
      </c>
      <c r="G171" s="1">
        <f t="shared" ref="G171:K171" si="106">SUM(G172:G178)</f>
        <v>2.2157457223791352E-2</v>
      </c>
      <c r="H171" s="1">
        <f t="shared" si="106"/>
        <v>0.10766287853363281</v>
      </c>
      <c r="I171" s="1">
        <f t="shared" si="106"/>
        <v>3.4493045488709254E-2</v>
      </c>
      <c r="J171" s="1">
        <f t="shared" si="106"/>
        <v>0.49868213173054504</v>
      </c>
      <c r="K171" s="1">
        <f t="shared" si="106"/>
        <v>2.3011034898695275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STEM_to_Premise_AGS_1141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9.4530115996075789E-2</v>
      </c>
      <c r="G172" s="1">
        <f>'[1]Electricity and CHPs'!C70</f>
        <v>9.9960898721069506E-3</v>
      </c>
      <c r="H172" s="1">
        <f>'[1]Electricity and CHPs'!D70</f>
        <v>9.4420304260740398E-2</v>
      </c>
      <c r="I172" s="1">
        <f>'[1]Electricity and CHPs'!E70</f>
        <v>1.2943506124317981E-3</v>
      </c>
      <c r="J172" s="1">
        <f>'[1]Electricity and CHPs'!F70</f>
        <v>7.4131244635744714E-3</v>
      </c>
      <c r="K172" s="1">
        <f>'[1]Electricity and CHPs'!G70</f>
        <v>7.3679106724786614E-2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STEM_to_Premise_AGS_1141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2.8487068941856902E-3</v>
      </c>
      <c r="G173" s="1">
        <f>'[1]Electricity and CHPs'!C71</f>
        <v>2.336240732307255E-3</v>
      </c>
      <c r="H173" s="1">
        <f>'[1]Electricity and CHPs'!D71</f>
        <v>2.845638225172514E-3</v>
      </c>
      <c r="I173" s="1">
        <f>'[1]Electricity and CHPs'!E71</f>
        <v>1.5266476049047482E-3</v>
      </c>
      <c r="J173" s="1">
        <f>'[1]Electricity and CHPs'!F71</f>
        <v>7.6186924239406248E-2</v>
      </c>
      <c r="K173" s="1">
        <f>'[1]Electricity and CHPs'!G71</f>
        <v>1.7039889622923143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STEM_to_Premise_AGS_1141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2.6228612527767411E-3</v>
      </c>
      <c r="G174" s="1">
        <f>'[1]Electricity and CHPs'!C72</f>
        <v>2.106551415699578E-3</v>
      </c>
      <c r="H174" s="1">
        <f>'[1]Electricity and CHPs'!D72</f>
        <v>2.60299530503011E-3</v>
      </c>
      <c r="I174" s="1">
        <f>'[1]Electricity and CHPs'!E72</f>
        <v>1.4519103519312745E-3</v>
      </c>
      <c r="J174" s="1">
        <f>'[1]Electricity and CHPs'!F72</f>
        <v>5.1151456559713404E-3</v>
      </c>
      <c r="K174" s="1">
        <f>'[1]Electricity and CHPs'!G72</f>
        <v>1.028659228918464E-2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STEM_to_Premise_AGS_1141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1.1127001584567519E-3</v>
      </c>
      <c r="G175" s="1">
        <f>'[1]Electricity and CHPs'!C73</f>
        <v>1.11194593809737E-3</v>
      </c>
      <c r="H175" s="1">
        <f>'[1]Electricity and CHPs'!D73</f>
        <v>1.1224153121374932E-3</v>
      </c>
      <c r="I175" s="1">
        <f>'[1]Electricity and CHPs'!E73</f>
        <v>1.9458386576448204E-3</v>
      </c>
      <c r="J175" s="1">
        <f>'[1]Electricity and CHPs'!F73</f>
        <v>3.331913253771386E-3</v>
      </c>
      <c r="K175" s="1">
        <f>'[1]Electricity and CHPs'!G73</f>
        <v>2.3809298731803661E-3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STEM_to_Premise_AGS_1141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2.7463847937617665E-3</v>
      </c>
      <c r="G176" s="1">
        <f>'[1]Electricity and CHPs'!C74</f>
        <v>2.7448950119914159E-3</v>
      </c>
      <c r="H176" s="1">
        <f>'[1]Electricity and CHPs'!D74</f>
        <v>2.7721084420205978E-3</v>
      </c>
      <c r="I176" s="1">
        <f>'[1]Electricity and CHPs'!E74</f>
        <v>1.3136906777769443E-2</v>
      </c>
      <c r="J176" s="1">
        <f>'[1]Electricity and CHPs'!F74</f>
        <v>0.20186520148226916</v>
      </c>
      <c r="K176" s="1">
        <f>'[1]Electricity and CHPs'!G74</f>
        <v>0.25437597244557064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STEM_to_Premise_AGS_1141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2.7457298854704571E-3</v>
      </c>
      <c r="G177" s="1">
        <f>'[1]Electricity and CHPs'!C75</f>
        <v>2.744237967381471E-3</v>
      </c>
      <c r="H177" s="1">
        <f>'[1]Electricity and CHPs'!D75</f>
        <v>2.7714755119364839E-3</v>
      </c>
      <c r="I177" s="1">
        <f>'[1]Electricity and CHPs'!E75</f>
        <v>1.3143187525831891E-2</v>
      </c>
      <c r="J177" s="1">
        <f>'[1]Electricity and CHPs'!F75</f>
        <v>0.20187485059905325</v>
      </c>
      <c r="K177" s="1">
        <f>'[1]Electricity and CHPs'!G75</f>
        <v>0.25443773117940882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STEM_to_Premise_AGS_1141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1.1181823723368221E-3</v>
      </c>
      <c r="G178" s="1">
        <f>'[1]Electricity and CHPs'!C76</f>
        <v>1.1174962862073147E-3</v>
      </c>
      <c r="H178" s="1">
        <f>'[1]Electricity and CHPs'!D76</f>
        <v>1.127941476595202E-3</v>
      </c>
      <c r="I178" s="1">
        <f>'[1]Electricity and CHPs'!E76</f>
        <v>1.9942039581952774E-3</v>
      </c>
      <c r="J178" s="1">
        <f>'[1]Electricity and CHPs'!F76</f>
        <v>2.8949720364991978E-3</v>
      </c>
      <c r="K178" s="1">
        <f>'[1]Electricity and CHPs'!G76</f>
        <v>1.9541950650824014E-3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STEM_to_Premise_AGS_1141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29.612181468413201</v>
      </c>
      <c r="G179" s="3">
        <f t="shared" ref="G179:K179" si="107">SUM(G180,G231)</f>
        <v>33.740752775658365</v>
      </c>
      <c r="H179" s="3">
        <f t="shared" si="107"/>
        <v>33.914385551194989</v>
      </c>
      <c r="I179" s="3">
        <f t="shared" si="107"/>
        <v>41.954756439018453</v>
      </c>
      <c r="J179" s="3">
        <f t="shared" si="107"/>
        <v>45.158445892464812</v>
      </c>
      <c r="K179" s="3">
        <f t="shared" si="107"/>
        <v>49.750316822632527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23.057958060106383</v>
      </c>
      <c r="G180" s="1">
        <f t="shared" si="108"/>
        <v>25.545200515847259</v>
      </c>
      <c r="H180" s="1">
        <f t="shared" si="108"/>
        <v>25.506818337834659</v>
      </c>
      <c r="I180" s="1">
        <f t="shared" si="108"/>
        <v>28.604269673874565</v>
      </c>
      <c r="J180" s="1">
        <f t="shared" si="108"/>
        <v>29.836921383661704</v>
      </c>
      <c r="K180" s="1">
        <f t="shared" si="108"/>
        <v>31.442054992858878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17.240046203557824</v>
      </c>
      <c r="G181" s="1">
        <f t="shared" si="109"/>
        <v>13.329329516014948</v>
      </c>
      <c r="H181" s="1">
        <f t="shared" si="109"/>
        <v>14.339615770982718</v>
      </c>
      <c r="I181" s="1">
        <f t="shared" si="109"/>
        <v>12.803900951835391</v>
      </c>
      <c r="J181" s="1">
        <f t="shared" si="109"/>
        <v>13.615544507070394</v>
      </c>
      <c r="K181" s="1">
        <f t="shared" si="109"/>
        <v>10.841978713887803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9.2619587332198293E-3</v>
      </c>
      <c r="G182" s="1">
        <f t="shared" ref="G182:K182" si="110">G183</f>
        <v>3.0684324048242304E-4</v>
      </c>
      <c r="H182" s="1">
        <f t="shared" si="110"/>
        <v>4.0266704397575988E-3</v>
      </c>
      <c r="I182" s="1">
        <f t="shared" si="110"/>
        <v>9.6269880872878013E-4</v>
      </c>
      <c r="J182" s="1">
        <f t="shared" si="110"/>
        <v>1.2599723169155689E-3</v>
      </c>
      <c r="K182" s="1">
        <f t="shared" si="110"/>
        <v>4.7567557082018189E-6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9.2619587332198293E-3</v>
      </c>
      <c r="G183" s="1">
        <f>'[1]Electricity and CHPs'!C$94</f>
        <v>3.0684324048242304E-4</v>
      </c>
      <c r="H183" s="1">
        <f>'[1]Electricity and CHPs'!D$94</f>
        <v>4.0266704397575988E-3</v>
      </c>
      <c r="I183" s="1">
        <f>'[1]Electricity and CHPs'!E$94</f>
        <v>9.6269880872878013E-4</v>
      </c>
      <c r="J183" s="1">
        <f>'[1]Electricity and CHPs'!F$94</f>
        <v>1.2599723169155689E-3</v>
      </c>
      <c r="K183" s="1">
        <f>'[1]Electricity and CHPs'!G$94</f>
        <v>4.7567557082018189E-6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9.2619587332198293E-3</v>
      </c>
      <c r="G184" s="1">
        <f t="shared" ref="G184:K184" si="111">G183-G185</f>
        <v>3.0684324048242304E-4</v>
      </c>
      <c r="H184" s="1">
        <f t="shared" si="111"/>
        <v>4.0266704397575988E-3</v>
      </c>
      <c r="I184" s="1">
        <f t="shared" si="111"/>
        <v>9.6269880872878013E-4</v>
      </c>
      <c r="J184" s="1">
        <f t="shared" si="111"/>
        <v>1.2599723169155689E-3</v>
      </c>
      <c r="K184" s="1">
        <f t="shared" si="111"/>
        <v>4.7567557082018189E-6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1.8035515685837109</v>
      </c>
      <c r="G186" s="1">
        <f t="shared" ref="G186:K186" si="113">SUM(G187:G188)</f>
        <v>6.8629821768667848E-4</v>
      </c>
      <c r="H186" s="1">
        <f t="shared" si="113"/>
        <v>1.3154143818907962E-2</v>
      </c>
      <c r="I186" s="1">
        <f t="shared" si="113"/>
        <v>1.9558044885390015E-2</v>
      </c>
      <c r="J186" s="1">
        <f t="shared" si="113"/>
        <v>0.12540703047113938</v>
      </c>
      <c r="K186" s="1">
        <f t="shared" si="113"/>
        <v>6.5654808350554414E-2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1.8035515685837109</v>
      </c>
      <c r="G187" s="1">
        <f>'[1]Electricity and CHPs'!C$91</f>
        <v>6.8629821768667848E-4</v>
      </c>
      <c r="H187" s="1">
        <f>'[1]Electricity and CHPs'!D$91</f>
        <v>1.3154143818907962E-2</v>
      </c>
      <c r="I187" s="1">
        <f>'[1]Electricity and CHPs'!E$91</f>
        <v>1.9558044885390015E-2</v>
      </c>
      <c r="J187" s="1">
        <f>'[1]Electricity and CHPs'!F$91</f>
        <v>3.1174061683316476E-2</v>
      </c>
      <c r="K187" s="1">
        <f>'[1]Electricity and CHPs'!G$91</f>
        <v>7.1795483450133514E-4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9.4232968787822891E-2</v>
      </c>
      <c r="K188" s="1">
        <f>'[1]Electricity and CHPs'!G$95</f>
        <v>6.4936853516053078E-2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1.7566244078833659</v>
      </c>
      <c r="G189" s="1">
        <f t="shared" ref="G189:K189" si="114">SUM(G190:G191)</f>
        <v>6.3615672472550956E-4</v>
      </c>
      <c r="H189" s="1">
        <f t="shared" si="114"/>
        <v>1.1855249848880039E-2</v>
      </c>
      <c r="I189" s="1">
        <f t="shared" si="114"/>
        <v>1.951348628206493E-2</v>
      </c>
      <c r="J189" s="1">
        <f t="shared" si="114"/>
        <v>0.12488812300036072</v>
      </c>
      <c r="K189" s="1">
        <f t="shared" si="114"/>
        <v>3.0738921463260915E-2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1.7566244078833659</v>
      </c>
      <c r="G190" s="1">
        <f t="shared" ref="G190:K190" si="115">G187-G193</f>
        <v>6.3615672472550956E-4</v>
      </c>
      <c r="H190" s="1">
        <f t="shared" si="115"/>
        <v>1.1855249848880039E-2</v>
      </c>
      <c r="I190" s="1">
        <f t="shared" si="115"/>
        <v>1.951348628206493E-2</v>
      </c>
      <c r="J190" s="1">
        <f t="shared" si="115"/>
        <v>3.1045070083394091E-2</v>
      </c>
      <c r="K190" s="1">
        <f t="shared" si="115"/>
        <v>3.3613923833377036E-4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9.3843052916966624E-2</v>
      </c>
      <c r="K191" s="1">
        <f t="shared" si="116"/>
        <v>3.0402782224927143E-2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4.6927160700344986E-2</v>
      </c>
      <c r="G192" s="1">
        <f t="shared" ref="G192:K192" si="117">SUM(G193:G194)</f>
        <v>5.0141492961168955E-5</v>
      </c>
      <c r="H192" s="1">
        <f t="shared" si="117"/>
        <v>1.2988939700279225E-3</v>
      </c>
      <c r="I192" s="1">
        <f t="shared" si="117"/>
        <v>4.4558603325084224E-5</v>
      </c>
      <c r="J192" s="1">
        <f t="shared" si="117"/>
        <v>5.1890747077865357E-4</v>
      </c>
      <c r="K192" s="1">
        <f t="shared" si="117"/>
        <v>3.4915886887293503E-2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4.6927160700344986E-2</v>
      </c>
      <c r="G193" s="1">
        <f t="shared" si="118"/>
        <v>5.0141492961168955E-5</v>
      </c>
      <c r="H193" s="1">
        <f t="shared" si="118"/>
        <v>1.2988939700279225E-3</v>
      </c>
      <c r="I193" s="1">
        <f t="shared" si="118"/>
        <v>4.4558603325084224E-5</v>
      </c>
      <c r="J193" s="1">
        <f t="shared" si="118"/>
        <v>1.2899159992238446E-4</v>
      </c>
      <c r="K193" s="1">
        <f t="shared" si="118"/>
        <v>3.8181559616756478E-4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3.8991587085626905E-4</v>
      </c>
      <c r="K194" s="1">
        <f t="shared" si="118"/>
        <v>3.4534071291125935E-2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14.159824448168072</v>
      </c>
      <c r="G195" s="1">
        <f t="shared" ref="G195:K195" si="119">SUM(G196:G197)</f>
        <v>13.051656197692347</v>
      </c>
      <c r="H195" s="1">
        <f t="shared" si="119"/>
        <v>13.178288843667628</v>
      </c>
      <c r="I195" s="1">
        <f t="shared" si="119"/>
        <v>12.779642473567829</v>
      </c>
      <c r="J195" s="1">
        <f t="shared" si="119"/>
        <v>11.966089011277216</v>
      </c>
      <c r="K195" s="1">
        <f t="shared" si="119"/>
        <v>10.757749327046604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14.159824448168072</v>
      </c>
      <c r="G196" s="1">
        <f>'[1]Electricity and CHPs'!C$93-G197</f>
        <v>13.051656197692347</v>
      </c>
      <c r="H196" s="1">
        <f>'[1]Electricity and CHPs'!D$93-H197</f>
        <v>13.178288843667628</v>
      </c>
      <c r="I196" s="1">
        <f>'[1]Electricity and CHPs'!E$93-I197</f>
        <v>12.779642473567829</v>
      </c>
      <c r="J196" s="1">
        <f>'[1]Electricity and CHPs'!F$93-J197</f>
        <v>6.8680716289440218</v>
      </c>
      <c r="K196" s="1">
        <f>'[1]Electricity and CHPs'!G$93-K197</f>
        <v>4.4515991082332986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5.098017382333194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6.306150218813305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7.079912224084036</v>
      </c>
      <c r="G198" s="1">
        <f t="shared" ref="G198:K198" si="120">SUM(G199:G200)</f>
        <v>6.5258280988461728</v>
      </c>
      <c r="H198" s="1">
        <f t="shared" si="120"/>
        <v>6.5891444218338133</v>
      </c>
      <c r="I198" s="1">
        <f t="shared" si="120"/>
        <v>6.3898212367839156</v>
      </c>
      <c r="J198" s="1">
        <f t="shared" si="120"/>
        <v>5.9830445056386079</v>
      </c>
      <c r="K198" s="1">
        <f t="shared" si="120"/>
        <v>5.3788746635233018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7.079912224084036</v>
      </c>
      <c r="G199" s="1">
        <f t="shared" si="121"/>
        <v>6.5258280988461728</v>
      </c>
      <c r="H199" s="1">
        <f t="shared" si="121"/>
        <v>6.5891444218338133</v>
      </c>
      <c r="I199" s="1">
        <f t="shared" si="121"/>
        <v>6.3898212367839156</v>
      </c>
      <c r="J199" s="1">
        <f t="shared" si="121"/>
        <v>3.4340358144720109</v>
      </c>
      <c r="K199" s="1">
        <f t="shared" si="121"/>
        <v>2.2257995541166493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2.549008691166597</v>
      </c>
      <c r="K200" s="1">
        <f t="shared" si="122"/>
        <v>3.1530751094066525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7.079912224084036</v>
      </c>
      <c r="G201" s="1">
        <f t="shared" ref="G201:K201" si="123">SUM(G202:G203)</f>
        <v>6.5258280988461745</v>
      </c>
      <c r="H201" s="1">
        <f t="shared" si="123"/>
        <v>6.5891444218338151</v>
      </c>
      <c r="I201" s="1">
        <f t="shared" si="123"/>
        <v>6.3898212367839138</v>
      </c>
      <c r="J201" s="1">
        <f t="shared" si="123"/>
        <v>5.9830445056386079</v>
      </c>
      <c r="K201" s="1">
        <f t="shared" si="123"/>
        <v>5.3788746635233018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7.079912224084036</v>
      </c>
      <c r="G202" s="1">
        <f t="shared" si="124"/>
        <v>6.5258280988461745</v>
      </c>
      <c r="H202" s="1">
        <f t="shared" si="124"/>
        <v>6.5891444218338151</v>
      </c>
      <c r="I202" s="1">
        <f t="shared" si="124"/>
        <v>6.3898212367839138</v>
      </c>
      <c r="J202" s="1">
        <f t="shared" si="124"/>
        <v>3.4340358144720109</v>
      </c>
      <c r="K202" s="1">
        <f t="shared" si="124"/>
        <v>2.2257995541166493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2.549008691166597</v>
      </c>
      <c r="K203" s="1">
        <f t="shared" si="124"/>
        <v>3.1530751094066525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1.2674082280728209</v>
      </c>
      <c r="G204" s="1">
        <f t="shared" ref="G204:K204" si="125">G205</f>
        <v>0.27668017686443108</v>
      </c>
      <c r="H204" s="1">
        <f t="shared" si="125"/>
        <v>1.1441461130564234</v>
      </c>
      <c r="I204" s="1">
        <f t="shared" si="125"/>
        <v>3.7377345734434146E-3</v>
      </c>
      <c r="J204" s="1">
        <f t="shared" si="125"/>
        <v>1.5114110968073529</v>
      </c>
      <c r="K204" s="1">
        <f t="shared" si="125"/>
        <v>5.682188916006233E-4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1.2674082280728209</v>
      </c>
      <c r="G205" s="1">
        <f>'[1]Electricity and CHPs'!C$92</f>
        <v>0.27668017686443108</v>
      </c>
      <c r="H205" s="1">
        <f>'[1]Electricity and CHPs'!D$92</f>
        <v>1.1441461130564234</v>
      </c>
      <c r="I205" s="1">
        <f>'[1]Electricity and CHPs'!E$92</f>
        <v>3.7377345734434146E-3</v>
      </c>
      <c r="J205" s="1">
        <f>'[1]Electricity and CHPs'!F$92</f>
        <v>1.5114110968073529</v>
      </c>
      <c r="K205" s="1">
        <f>'[1]Electricity and CHPs'!G$92</f>
        <v>5.682188916006233E-4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1.1377396197773483E-2</v>
      </c>
      <c r="K206" s="1">
        <f t="shared" si="126"/>
        <v>1.800160284333676E-2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1.1377396197773483E-2</v>
      </c>
      <c r="K207" s="1">
        <f>'[1]Electricity and CHPs'!G$96</f>
        <v>1.800160284333676E-2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5.8179118565485579</v>
      </c>
      <c r="G208" s="1">
        <f t="shared" ref="G208:K208" si="127">SUM(G209,G215,G217,G223,G225,G227,G229)</f>
        <v>12.215870999832312</v>
      </c>
      <c r="H208" s="1">
        <f t="shared" si="127"/>
        <v>11.167202566851943</v>
      </c>
      <c r="I208" s="1">
        <f t="shared" si="127"/>
        <v>15.800368722039174</v>
      </c>
      <c r="J208" s="1">
        <f t="shared" si="127"/>
        <v>16.221376876591311</v>
      </c>
      <c r="K208" s="1">
        <f t="shared" si="127"/>
        <v>20.600076278971077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2.6346730202758422</v>
      </c>
      <c r="G209" s="1">
        <f t="shared" ref="G209:K209" si="128">+G210</f>
        <v>1.4244433577996827</v>
      </c>
      <c r="H209" s="1">
        <f t="shared" si="128"/>
        <v>2.3077156389549747</v>
      </c>
      <c r="I209" s="1">
        <f t="shared" si="128"/>
        <v>0.46138292688312454</v>
      </c>
      <c r="J209" s="1">
        <f t="shared" si="128"/>
        <v>7.3337684520398239E-2</v>
      </c>
      <c r="K209" s="1">
        <f t="shared" si="128"/>
        <v>2.3562989044977406E-4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2.6346730202758422</v>
      </c>
      <c r="G210" s="1">
        <f>'[1]Electricity and CHPs'!C$97+G214</f>
        <v>1.4244433577996827</v>
      </c>
      <c r="H210" s="1">
        <f>'[1]Electricity and CHPs'!D$97+H214</f>
        <v>2.3077156389549747</v>
      </c>
      <c r="I210" s="1">
        <f>'[1]Electricity and CHPs'!E$97+I214</f>
        <v>0.46138292688312454</v>
      </c>
      <c r="J210" s="1">
        <f>'[1]Electricity and CHPs'!F$97+J214</f>
        <v>7.3337684520398239E-2</v>
      </c>
      <c r="K210" s="1">
        <f>'[1]Electricity and CHPs'!G$97+K214</f>
        <v>2.3562989044977406E-4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1.7328984839474264</v>
      </c>
      <c r="G211" s="1">
        <f t="shared" ref="G211:K211" si="129">G212</f>
        <v>1.4242219804710814</v>
      </c>
      <c r="H211" s="1">
        <f t="shared" si="129"/>
        <v>2.3066541896239774</v>
      </c>
      <c r="I211" s="1">
        <f t="shared" si="129"/>
        <v>0.46113918555835975</v>
      </c>
      <c r="J211" s="1">
        <f t="shared" si="129"/>
        <v>7.2973711479103767E-2</v>
      </c>
      <c r="K211" s="1">
        <f t="shared" si="129"/>
        <v>9.3155280643748161E-5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1.7328984839474264</v>
      </c>
      <c r="G212" s="1">
        <f t="shared" ref="G212:K212" si="130">G210-G214</f>
        <v>1.4242219804710814</v>
      </c>
      <c r="H212" s="1">
        <f t="shared" si="130"/>
        <v>2.3066541896239774</v>
      </c>
      <c r="I212" s="1">
        <f t="shared" si="130"/>
        <v>0.46113918555835975</v>
      </c>
      <c r="J212" s="1">
        <f t="shared" si="130"/>
        <v>7.2973711479103767E-2</v>
      </c>
      <c r="K212" s="1">
        <f t="shared" si="130"/>
        <v>9.3155280643748161E-5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0.90177453632841575</v>
      </c>
      <c r="G213" s="1">
        <f t="shared" ref="G213:K213" si="131">G214</f>
        <v>2.2137732860125906E-4</v>
      </c>
      <c r="H213" s="1">
        <f t="shared" si="131"/>
        <v>1.0614493309971918E-3</v>
      </c>
      <c r="I213" s="1">
        <f t="shared" si="131"/>
        <v>2.4374132476478203E-4</v>
      </c>
      <c r="J213" s="1">
        <f t="shared" si="131"/>
        <v>3.6397304129446759E-4</v>
      </c>
      <c r="K213" s="1">
        <f t="shared" si="131"/>
        <v>1.424746098060259E-4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0.90177453632841575</v>
      </c>
      <c r="G214" s="1">
        <f>'[1]Electricity and CHPs'!C$98</f>
        <v>2.2137732860125906E-4</v>
      </c>
      <c r="H214" s="1">
        <f>'[1]Electricity and CHPs'!D$98</f>
        <v>1.0614493309971918E-3</v>
      </c>
      <c r="I214" s="1">
        <f>'[1]Electricity and CHPs'!E$98</f>
        <v>2.4374132476478203E-4</v>
      </c>
      <c r="J214" s="1">
        <f>'[1]Electricity and CHPs'!F$98</f>
        <v>3.6397304129446759E-4</v>
      </c>
      <c r="K214" s="1">
        <f>'[1]Electricity and CHPs'!G$98</f>
        <v>1.424746098060259E-4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1.4500009362726718</v>
      </c>
      <c r="G215" s="1">
        <f t="shared" ref="G215:K215" si="132">+G216</f>
        <v>3.8015504860686038</v>
      </c>
      <c r="H215" s="1">
        <f t="shared" si="132"/>
        <v>3.8012466975484873</v>
      </c>
      <c r="I215" s="1">
        <f t="shared" si="132"/>
        <v>0.99941085719716871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1.4500009362726718</v>
      </c>
      <c r="G216" s="1">
        <f>'[1]Electricity and CHPs'!C$99</f>
        <v>3.8015504860686038</v>
      </c>
      <c r="H216" s="1">
        <f>'[1]Electricity and CHPs'!D$99</f>
        <v>3.8012466975484873</v>
      </c>
      <c r="I216" s="1">
        <f>'[1]Electricity and CHPs'!E$99</f>
        <v>0.99941085719716871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0.18406429724846593</v>
      </c>
      <c r="G217" s="1">
        <f t="shared" ref="G217:K217" si="133">+G218</f>
        <v>1.8471787318664679</v>
      </c>
      <c r="H217" s="1">
        <f t="shared" si="133"/>
        <v>1.0608970200028521E-3</v>
      </c>
      <c r="I217" s="1">
        <f t="shared" si="133"/>
        <v>4.5425939530888799E-4</v>
      </c>
      <c r="J217" s="1">
        <f t="shared" si="133"/>
        <v>2.6787591054077645E-4</v>
      </c>
      <c r="K217" s="1">
        <f t="shared" si="133"/>
        <v>8.9880792985779063E-7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0.18406429724846593</v>
      </c>
      <c r="G218" s="1">
        <f>'[1]Electricity and CHPs'!C$100</f>
        <v>1.8471787318664679</v>
      </c>
      <c r="H218" s="1">
        <f>'[1]Electricity and CHPs'!D$100</f>
        <v>1.0608970200028521E-3</v>
      </c>
      <c r="I218" s="1">
        <f>'[1]Electricity and CHPs'!E$100</f>
        <v>4.5425939530888799E-4</v>
      </c>
      <c r="J218" s="1">
        <f>'[1]Electricity and CHPs'!F$100</f>
        <v>2.6787591054077645E-4</v>
      </c>
      <c r="K218" s="1">
        <f>'[1]Electricity and CHPs'!G$100</f>
        <v>8.9880792985779063E-7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0.18406429724846593</v>
      </c>
      <c r="G219" s="1">
        <f t="shared" ref="G219:K219" si="134">G220</f>
        <v>1.8471787318664679</v>
      </c>
      <c r="H219" s="1">
        <f t="shared" si="134"/>
        <v>1.0608970200028521E-3</v>
      </c>
      <c r="I219" s="1">
        <f t="shared" si="134"/>
        <v>4.5425939530888799E-4</v>
      </c>
      <c r="J219" s="1">
        <f t="shared" si="134"/>
        <v>2.6787591054077645E-4</v>
      </c>
      <c r="K219" s="1">
        <f t="shared" si="134"/>
        <v>8.9880792985779063E-7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0.18406429724846593</v>
      </c>
      <c r="G220" s="1">
        <f t="shared" ref="G220:K220" si="135">G218-G222</f>
        <v>1.8471787318664679</v>
      </c>
      <c r="H220" s="1">
        <f t="shared" si="135"/>
        <v>1.0608970200028521E-3</v>
      </c>
      <c r="I220" s="1">
        <f t="shared" si="135"/>
        <v>4.5425939530888799E-4</v>
      </c>
      <c r="J220" s="1">
        <f t="shared" si="135"/>
        <v>2.6787591054077645E-4</v>
      </c>
      <c r="K220" s="1">
        <f t="shared" si="135"/>
        <v>8.9880792985779063E-7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1.5491736027515783</v>
      </c>
      <c r="G223" s="1">
        <f t="shared" ref="G223:K223" si="137">+G224</f>
        <v>1.398129563348846</v>
      </c>
      <c r="H223" s="1">
        <f t="shared" si="137"/>
        <v>1.1987218476809307</v>
      </c>
      <c r="I223" s="1">
        <f t="shared" si="137"/>
        <v>0.92754865088605454</v>
      </c>
      <c r="J223" s="1">
        <f t="shared" si="137"/>
        <v>0.55535864450050154</v>
      </c>
      <c r="K223" s="1">
        <f t="shared" si="137"/>
        <v>0.33251574568576475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1.5491736027515783</v>
      </c>
      <c r="G224" s="1">
        <f>'[1]Electricity and CHPs'!C$101</f>
        <v>1.398129563348846</v>
      </c>
      <c r="H224" s="1">
        <f>'[1]Electricity and CHPs'!D$101</f>
        <v>1.1987218476809307</v>
      </c>
      <c r="I224" s="1">
        <f>'[1]Electricity and CHPs'!E$101</f>
        <v>0.92754865088605454</v>
      </c>
      <c r="J224" s="1">
        <f>'[1]Electricity and CHPs'!F$101</f>
        <v>0.55535864450050154</v>
      </c>
      <c r="K224" s="1">
        <f>'[1]Electricity and CHPs'!G$101</f>
        <v>0.33251574568576475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1.297429944757782E-7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1.297429944757782E-7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8.2064957369789774E-5</v>
      </c>
      <c r="K227" s="1">
        <f t="shared" si="139"/>
        <v>6.8195551336111863E-5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8.2064957369789774E-5</v>
      </c>
      <c r="K228" s="1">
        <f>'[1]Electricity and CHPs'!G$90</f>
        <v>6.8195551336111863E-5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3.7445688607487115</v>
      </c>
      <c r="H229" s="1">
        <f t="shared" si="140"/>
        <v>3.8584574856475475</v>
      </c>
      <c r="I229" s="1">
        <f t="shared" si="140"/>
        <v>13.411572027677517</v>
      </c>
      <c r="J229" s="1">
        <f t="shared" si="140"/>
        <v>15.5923306067025</v>
      </c>
      <c r="K229" s="1">
        <f t="shared" si="140"/>
        <v>20.267255679292603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3.7445688607487115</v>
      </c>
      <c r="H230" s="1">
        <f>'[1]Electricity and CHPs'!D$123</f>
        <v>3.8584574856475475</v>
      </c>
      <c r="I230" s="1">
        <f>'[1]Electricity and CHPs'!E$123</f>
        <v>13.411572027677517</v>
      </c>
      <c r="J230" s="1">
        <f>'[1]Electricity and CHPs'!F$123</f>
        <v>15.5923306067025</v>
      </c>
      <c r="K230" s="1">
        <f>'[1]Electricity and CHPs'!G$123</f>
        <v>20.267255679292603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6.5542234083068189</v>
      </c>
      <c r="G231" s="1">
        <f t="shared" ref="G231:K231" si="141">SUM(G232,G238,G271,G280,G286)</f>
        <v>8.195552259811107</v>
      </c>
      <c r="H231" s="1">
        <f t="shared" si="141"/>
        <v>8.4075672133603305</v>
      </c>
      <c r="I231" s="1">
        <f t="shared" si="141"/>
        <v>13.350486765143884</v>
      </c>
      <c r="J231" s="1">
        <f t="shared" si="141"/>
        <v>15.321524508803106</v>
      </c>
      <c r="K231" s="1">
        <f t="shared" si="141"/>
        <v>18.308261829773645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0.92934259378248396</v>
      </c>
      <c r="G232" s="1">
        <f t="shared" ref="G232:K232" si="142">+G233</f>
        <v>2.0711661123546548</v>
      </c>
      <c r="H232" s="1">
        <f t="shared" si="142"/>
        <v>3.3407136874945793E-2</v>
      </c>
      <c r="I232" s="1">
        <f t="shared" si="142"/>
        <v>1.3160895212633106</v>
      </c>
      <c r="J232" s="1">
        <f t="shared" si="142"/>
        <v>1.0981379762695023E-2</v>
      </c>
      <c r="K232" s="1">
        <f t="shared" si="142"/>
        <v>1.4271925879903295E-3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0.92934259378248396</v>
      </c>
      <c r="G233" s="1">
        <f>'[1]Electricity and CHPs'!C$104</f>
        <v>2.0711661123546548</v>
      </c>
      <c r="H233" s="1">
        <f>'[1]Electricity and CHPs'!D$104</f>
        <v>3.3407136874945793E-2</v>
      </c>
      <c r="I233" s="1">
        <f>'[1]Electricity and CHPs'!E$104</f>
        <v>1.3160895212633106</v>
      </c>
      <c r="J233" s="1">
        <f>'[1]Electricity and CHPs'!F$104</f>
        <v>1.0981379762695023E-2</v>
      </c>
      <c r="K233" s="1">
        <f>'[1]Electricity and CHPs'!G$104</f>
        <v>1.4271925879903295E-3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0.92934259378248396</v>
      </c>
      <c r="G234" s="1">
        <f t="shared" ref="G234:K234" si="143">G235</f>
        <v>2.0711661123546548</v>
      </c>
      <c r="H234" s="1">
        <f t="shared" si="143"/>
        <v>3.3407136874945793E-2</v>
      </c>
      <c r="I234" s="1">
        <f t="shared" si="143"/>
        <v>1.3160895212633106</v>
      </c>
      <c r="J234" s="1">
        <f t="shared" si="143"/>
        <v>1.0981379762695023E-2</v>
      </c>
      <c r="K234" s="1">
        <f t="shared" si="143"/>
        <v>1.4271925879903295E-3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0.92934259378248396</v>
      </c>
      <c r="G235" s="1">
        <f t="shared" ref="G235:K235" si="144">G233-G237</f>
        <v>2.0711661123546548</v>
      </c>
      <c r="H235" s="1">
        <f t="shared" si="144"/>
        <v>3.3407136874945793E-2</v>
      </c>
      <c r="I235" s="1">
        <f t="shared" si="144"/>
        <v>1.3160895212633106</v>
      </c>
      <c r="J235" s="1">
        <f t="shared" si="144"/>
        <v>1.0981379762695023E-2</v>
      </c>
      <c r="K235" s="1">
        <f t="shared" si="144"/>
        <v>1.4271925879903295E-3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3.0303803615739473</v>
      </c>
      <c r="G238" s="1">
        <f t="shared" ref="G238:K238" si="147">SUM(G239:G248)</f>
        <v>2.4489456002563545</v>
      </c>
      <c r="H238" s="1">
        <f t="shared" si="147"/>
        <v>2.4604963202580454</v>
      </c>
      <c r="I238" s="1">
        <f t="shared" si="147"/>
        <v>4.2036941213616918</v>
      </c>
      <c r="J238" s="1">
        <f t="shared" si="147"/>
        <v>5.1544625140023248</v>
      </c>
      <c r="K238" s="1">
        <f t="shared" si="147"/>
        <v>3.7103783644680424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0.76994954457193843</v>
      </c>
      <c r="G239" s="1">
        <f>'[1]Electricity and CHPs_IN'!C$39*0.75-G86-G240</f>
        <v>0.10259324737513983</v>
      </c>
      <c r="H239" s="1">
        <f>'[1]Electricity and CHPs_IN'!D$39*0.75-H86-H240</f>
        <v>5.831934793999826E-2</v>
      </c>
      <c r="I239" s="1">
        <f>'[1]Electricity and CHPs_IN'!E$39*0.75-I86-I240</f>
        <v>4.4831280419660065E-2</v>
      </c>
      <c r="J239" s="1">
        <f>'[1]Electricity and CHPs'!F$103-J240</f>
        <v>2.555680024680183E-2</v>
      </c>
      <c r="K239" s="1">
        <f>'[1]Electricity and CHPs'!G$103-K240</f>
        <v>8.9789165559373968E-3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6.2559517966711241E-3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5.1962558580890697E-3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2.4129994416864214E-4</v>
      </c>
      <c r="J241" s="1">
        <f>'[1]Electricity and CHPs'!F$107</f>
        <v>1.4537409873606069E-3</v>
      </c>
      <c r="K241" s="1">
        <f>'[1]Electricity and CHPs'!G$107</f>
        <v>2.3591634812460092E-4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3.9574790748425723E-2</v>
      </c>
      <c r="G242" s="1">
        <f>'[1]Electricity and CHPs'!C$109</f>
        <v>7.9533427210890691E-3</v>
      </c>
      <c r="H242" s="1">
        <f>'[1]Electricity and CHPs'!D$109</f>
        <v>3.0051400263018651E-2</v>
      </c>
      <c r="I242" s="1">
        <f>'[1]Electricity and CHPs'!E$109</f>
        <v>2.6005008789588033E-2</v>
      </c>
      <c r="J242" s="1">
        <f>'[1]Electricity and CHPs'!F$109</f>
        <v>0.13066772384144074</v>
      </c>
      <c r="K242" s="1">
        <f>'[1]Electricity and CHPs'!G$109</f>
        <v>0.25097814154116588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0.10396952150804997</v>
      </c>
      <c r="G244" s="1">
        <f>'[1]Electricity and CHPs'!C$112</f>
        <v>9.7683284619232875E-3</v>
      </c>
      <c r="H244" s="1">
        <f>'[1]Electricity and CHPs'!D$112</f>
        <v>5.0962256530868388E-2</v>
      </c>
      <c r="I244" s="1">
        <f>'[1]Electricity and CHPs'!E$112</f>
        <v>0.52984117706681921</v>
      </c>
      <c r="J244" s="1">
        <f>'[1]Electricity and CHPs'!F$112</f>
        <v>1.635536299457589</v>
      </c>
      <c r="K244" s="1">
        <f>'[1]Electricity and CHPs'!G$112</f>
        <v>1.46992805526038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1.4243102481448726</v>
      </c>
      <c r="G246" s="1">
        <f>'[1]Electricity and CHPs'!C$115</f>
        <v>1.578405088487882</v>
      </c>
      <c r="H246" s="1">
        <f>'[1]Electricity and CHPs'!D$115</f>
        <v>1.6640370513174625</v>
      </c>
      <c r="I246" s="1">
        <f>'[1]Electricity and CHPs'!E$115</f>
        <v>1.4858233733097597</v>
      </c>
      <c r="J246" s="1">
        <f>'[1]Electricity and CHPs'!F$115</f>
        <v>1.128938633151612</v>
      </c>
      <c r="K246" s="1">
        <f>'[1]Electricity and CHPs'!G$115</f>
        <v>1.8946904509943203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0.69257625660066069</v>
      </c>
      <c r="G247" s="1">
        <f>'[1]Electricity and CHPs'!C$116</f>
        <v>0.75022559321032023</v>
      </c>
      <c r="H247" s="1">
        <f>'[1]Electricity and CHPs'!D$116</f>
        <v>0.65712626420669784</v>
      </c>
      <c r="I247" s="1">
        <f>'[1]Electricity and CHPs'!E$116</f>
        <v>2.1167699906476471</v>
      </c>
      <c r="J247" s="1">
        <f>'[1]Electricity and CHPs'!F$116</f>
        <v>2.2252248996732344</v>
      </c>
      <c r="K247" s="1">
        <f>'[1]Electricity and CHPs'!G$116</f>
        <v>8.0107015066628109E-2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1.8199118404918442E-4</v>
      </c>
      <c r="J248" s="1">
        <f>'[1]Electricity and CHPs'!F$118</f>
        <v>8.2846484761496845E-4</v>
      </c>
      <c r="K248" s="1">
        <f>'[1]Electricity and CHPs'!G$118</f>
        <v>2.6361284339667735E-4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1.5642812832000104</v>
      </c>
      <c r="G249" s="1">
        <f t="shared" ref="G249:K249" si="148">SUM(G250:G259)</f>
        <v>0.80693813044452845</v>
      </c>
      <c r="H249" s="1">
        <f t="shared" si="148"/>
        <v>0.71781362266805704</v>
      </c>
      <c r="I249" s="1">
        <f t="shared" si="148"/>
        <v>2.711678691266044</v>
      </c>
      <c r="J249" s="1">
        <f t="shared" si="148"/>
        <v>4.008867123986894</v>
      </c>
      <c r="K249" s="1">
        <f t="shared" si="148"/>
        <v>0.85008683409841235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0.74991599153211153</v>
      </c>
      <c r="G250" s="1">
        <f t="shared" si="149"/>
        <v>9.50977032245756E-2</v>
      </c>
      <c r="H250" s="1">
        <f t="shared" si="149"/>
        <v>5.2560656958808058E-2</v>
      </c>
      <c r="I250" s="1">
        <f t="shared" si="149"/>
        <v>4.4729142437439383E-2</v>
      </c>
      <c r="J250" s="1">
        <f t="shared" si="149"/>
        <v>2.5451051673317227E-2</v>
      </c>
      <c r="K250" s="1">
        <f t="shared" si="149"/>
        <v>4.203838496709314E-3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6.2300660061223173E-3</v>
      </c>
      <c r="K251" s="1">
        <f t="shared" si="149"/>
        <v>2.4328347723135278E-3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2.4075019655544347E-4</v>
      </c>
      <c r="J252" s="1">
        <f t="shared" si="149"/>
        <v>1.4477257180723977E-3</v>
      </c>
      <c r="K252" s="1">
        <f t="shared" si="149"/>
        <v>1.1045366332015485E-4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3.8545082145975136E-2</v>
      </c>
      <c r="G253" s="1">
        <f t="shared" ref="G253:K253" si="150">G242-G264</f>
        <v>7.3722651839631956E-3</v>
      </c>
      <c r="H253" s="1">
        <f t="shared" si="150"/>
        <v>2.708400207048688E-2</v>
      </c>
      <c r="I253" s="1">
        <f t="shared" si="150"/>
        <v>2.594576223003104E-2</v>
      </c>
      <c r="J253" s="1">
        <f t="shared" si="150"/>
        <v>0.13012704874662162</v>
      </c>
      <c r="K253" s="1">
        <f t="shared" si="150"/>
        <v>0.11750544363235405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0.10126430668151878</v>
      </c>
      <c r="G255" s="1">
        <f t="shared" si="152"/>
        <v>9.0546466247958535E-3</v>
      </c>
      <c r="H255" s="1">
        <f t="shared" si="152"/>
        <v>4.5930034850897701E-2</v>
      </c>
      <c r="I255" s="1">
        <f t="shared" si="152"/>
        <v>0.52863405319668988</v>
      </c>
      <c r="J255" s="1">
        <f t="shared" si="152"/>
        <v>1.6287688000492242</v>
      </c>
      <c r="K255" s="1">
        <f t="shared" si="152"/>
        <v>0.68820554324123795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0.67455590284040501</v>
      </c>
      <c r="G258" s="1">
        <f t="shared" si="155"/>
        <v>0.69541351541119378</v>
      </c>
      <c r="H258" s="1">
        <f t="shared" si="155"/>
        <v>0.59223892878786444</v>
      </c>
      <c r="I258" s="1">
        <f t="shared" si="155"/>
        <v>2.1119474066472308</v>
      </c>
      <c r="J258" s="1">
        <f t="shared" si="155"/>
        <v>2.2160173949562734</v>
      </c>
      <c r="K258" s="1">
        <f t="shared" si="155"/>
        <v>3.7505299408410298E-2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1.8157655809724341E-4</v>
      </c>
      <c r="J259" s="1">
        <f t="shared" si="156"/>
        <v>8.2503683726267935E-4</v>
      </c>
      <c r="K259" s="1">
        <f t="shared" si="156"/>
        <v>1.2342088406703782E-4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1.4660990783739369</v>
      </c>
      <c r="G260" s="1">
        <f t="shared" ref="G260:K260" si="157">SUM(G261:G270)</f>
        <v>1.6420074698118261</v>
      </c>
      <c r="H260" s="1">
        <f t="shared" si="157"/>
        <v>1.7426826975899887</v>
      </c>
      <c r="I260" s="1">
        <f t="shared" si="157"/>
        <v>1.4920154300956485</v>
      </c>
      <c r="J260" s="1">
        <f t="shared" si="157"/>
        <v>1.145595390015431</v>
      </c>
      <c r="K260" s="1">
        <f t="shared" si="157"/>
        <v>2.8602915303696301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2.0033553039826905E-2</v>
      </c>
      <c r="G261" s="1">
        <f t="shared" si="158"/>
        <v>7.4955441505642302E-3</v>
      </c>
      <c r="H261" s="1">
        <f t="shared" si="158"/>
        <v>5.7586909811901997E-3</v>
      </c>
      <c r="I261" s="1">
        <f t="shared" si="158"/>
        <v>1.0213798222068109E-4</v>
      </c>
      <c r="J261" s="1">
        <f t="shared" si="158"/>
        <v>1.0574857348460361E-4</v>
      </c>
      <c r="K261" s="1">
        <f t="shared" si="158"/>
        <v>4.7750780592280828E-3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2.5885790548807122E-5</v>
      </c>
      <c r="K262" s="1">
        <f t="shared" si="158"/>
        <v>2.7634210857755419E-3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5.4974761319866378E-7</v>
      </c>
      <c r="J263" s="1">
        <f t="shared" si="158"/>
        <v>6.0152692882091606E-6</v>
      </c>
      <c r="K263" s="1">
        <f t="shared" si="158"/>
        <v>1.2546268480444607E-4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1.0297086024505884E-3</v>
      </c>
      <c r="G264" s="1">
        <f t="shared" si="158"/>
        <v>5.8107753712587377E-4</v>
      </c>
      <c r="H264" s="1">
        <f t="shared" si="158"/>
        <v>2.9673981925317705E-3</v>
      </c>
      <c r="I264" s="1">
        <f t="shared" si="158"/>
        <v>5.924655955699197E-5</v>
      </c>
      <c r="J264" s="1">
        <f t="shared" si="158"/>
        <v>5.4067509481910429E-4</v>
      </c>
      <c r="K264" s="1">
        <f t="shared" si="158"/>
        <v>0.13347269790881183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2.7052148265311877E-3</v>
      </c>
      <c r="G266" s="1">
        <f t="shared" si="158"/>
        <v>7.1368183712743484E-4</v>
      </c>
      <c r="H266" s="1">
        <f t="shared" si="158"/>
        <v>5.0322216799706882E-3</v>
      </c>
      <c r="I266" s="1">
        <f t="shared" si="158"/>
        <v>1.2071238701293794E-3</v>
      </c>
      <c r="J266" s="1">
        <f t="shared" si="158"/>
        <v>6.7674994083647515E-3</v>
      </c>
      <c r="K266" s="1">
        <f t="shared" si="158"/>
        <v>0.781722512019142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1.4243102481448726</v>
      </c>
      <c r="G268" s="1">
        <f t="shared" si="158"/>
        <v>1.578405088487882</v>
      </c>
      <c r="H268" s="1">
        <f t="shared" si="158"/>
        <v>1.6640370513174625</v>
      </c>
      <c r="I268" s="1">
        <f t="shared" si="158"/>
        <v>1.4858233733097597</v>
      </c>
      <c r="J268" s="1">
        <f t="shared" si="158"/>
        <v>1.128938633151612</v>
      </c>
      <c r="K268" s="1">
        <f t="shared" si="158"/>
        <v>1.8946904509943203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1.8020353760255715E-2</v>
      </c>
      <c r="G269" s="1">
        <f t="shared" si="158"/>
        <v>5.4812077799126502E-2</v>
      </c>
      <c r="H269" s="1">
        <f t="shared" si="158"/>
        <v>6.4887335418833417E-2</v>
      </c>
      <c r="I269" s="1">
        <f t="shared" si="158"/>
        <v>4.8225840004165561E-3</v>
      </c>
      <c r="J269" s="1">
        <f t="shared" si="158"/>
        <v>9.2075047169612682E-3</v>
      </c>
      <c r="K269" s="1">
        <f t="shared" si="158"/>
        <v>4.2601715658217812E-2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4.1462595194101854E-7</v>
      </c>
      <c r="J270" s="1">
        <f t="shared" si="158"/>
        <v>3.4280103522891439E-6</v>
      </c>
      <c r="K270" s="1">
        <f t="shared" si="158"/>
        <v>1.4019195932963953E-4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1.934795284791033</v>
      </c>
      <c r="G271" s="1">
        <f t="shared" ref="G271:K271" si="159">SUM(G272:G273)</f>
        <v>1.8587769598499924</v>
      </c>
      <c r="H271" s="1">
        <f t="shared" si="159"/>
        <v>2.5502990496497788</v>
      </c>
      <c r="I271" s="1">
        <f t="shared" si="159"/>
        <v>2.2433414993219563</v>
      </c>
      <c r="J271" s="1">
        <f t="shared" si="159"/>
        <v>1.5195876731933993</v>
      </c>
      <c r="K271" s="1">
        <f t="shared" si="159"/>
        <v>2.0114249863803222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1.934795284791033</v>
      </c>
      <c r="G272" s="1">
        <f>'[1]Electricity and CHPs'!C$106-G273</f>
        <v>1.8587769598499924</v>
      </c>
      <c r="H272" s="1">
        <f>'[1]Electricity and CHPs'!D$106-H273</f>
        <v>2.5502990496497788</v>
      </c>
      <c r="I272" s="1">
        <f>'[1]Electricity and CHPs'!E$106-I273</f>
        <v>2.2433414993219563</v>
      </c>
      <c r="J272" s="1">
        <f>'[1]Electricity and CHPs'!F$106-J273</f>
        <v>0.26539063368905635</v>
      </c>
      <c r="K272" s="1">
        <f>'[1]Electricity and CHPs'!G$106-K273</f>
        <v>1.7293551223529491E-4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1.2541970395043429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2.0112520508680869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1.934795284791033</v>
      </c>
      <c r="G277" s="1">
        <f t="shared" ref="G277:K277" si="161">SUM(G278:G279)</f>
        <v>1.8587769598499924</v>
      </c>
      <c r="H277" s="1">
        <f t="shared" si="161"/>
        <v>2.5502990496497788</v>
      </c>
      <c r="I277" s="1">
        <f t="shared" si="161"/>
        <v>2.2433414993219563</v>
      </c>
      <c r="J277" s="1">
        <f t="shared" si="161"/>
        <v>1.5195876731933993</v>
      </c>
      <c r="K277" s="1">
        <f t="shared" si="161"/>
        <v>2.0114249863803222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1.934795284791033</v>
      </c>
      <c r="G278" s="1">
        <f t="shared" ref="G278:K278" si="162">G272</f>
        <v>1.8587769598499924</v>
      </c>
      <c r="H278" s="1">
        <f t="shared" si="162"/>
        <v>2.5502990496497788</v>
      </c>
      <c r="I278" s="1">
        <f t="shared" si="162"/>
        <v>2.2433414993219563</v>
      </c>
      <c r="J278" s="1">
        <f t="shared" si="162"/>
        <v>0.26539063368905635</v>
      </c>
      <c r="K278" s="1">
        <f t="shared" si="162"/>
        <v>1.7293551223529491E-4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1.2541970395043429</v>
      </c>
      <c r="K279" s="1">
        <f t="shared" si="163"/>
        <v>2.0112520508680869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0.65970516815935487</v>
      </c>
      <c r="G280" s="1">
        <f t="shared" ref="G280:K280" si="164">SUM(G281:G285)</f>
        <v>1.8166635873501062</v>
      </c>
      <c r="H280" s="1">
        <f t="shared" si="164"/>
        <v>3.3633647065775607</v>
      </c>
      <c r="I280" s="1">
        <f t="shared" si="164"/>
        <v>5.5864061651177206</v>
      </c>
      <c r="J280" s="1">
        <f t="shared" si="164"/>
        <v>8.3937081407886254</v>
      </c>
      <c r="K280" s="1">
        <f t="shared" si="164"/>
        <v>12.455008548825345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0.65969117745589312</v>
      </c>
      <c r="G281" s="1">
        <f>'[1]Electricity and CHPs'!C$105-G282</f>
        <v>1.8166450365539701</v>
      </c>
      <c r="H281" s="1">
        <f>'[1]Electricity and CHPs'!D$105-H282</f>
        <v>3.3633455802306775</v>
      </c>
      <c r="I281" s="1">
        <f>'[1]Electricity and CHPs'!E$105-I282</f>
        <v>5.5743592637864676</v>
      </c>
      <c r="J281" s="1">
        <f>'[1]Electricity and CHPs'!F$105-J282</f>
        <v>8.0018485560042407</v>
      </c>
      <c r="K281" s="1">
        <f>'[1]Electricity and CHPs'!G$105-K282</f>
        <v>7.7534565443748704E-4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0.37051532383867908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12.448243213994971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6.9953515505079561E-6</v>
      </c>
      <c r="G283" s="1">
        <f>'[1]Electricity and CHPs'!C$110</f>
        <v>9.2753979471904795E-6</v>
      </c>
      <c r="H283" s="1">
        <f>'[1]Electricity and CHPs'!D$110</f>
        <v>9.5631731020383251E-6</v>
      </c>
      <c r="I283" s="1">
        <f>'[1]Electricity and CHPs'!E$110</f>
        <v>3.3745633373126046E-3</v>
      </c>
      <c r="J283" s="1">
        <f>'[1]Electricity and CHPs'!F$110</f>
        <v>6.2269359866497518E-3</v>
      </c>
      <c r="K283" s="1">
        <f>'[1]Electricity and CHPs'!G$110</f>
        <v>2.2504414753879956E-3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6.995351911327937E-6</v>
      </c>
      <c r="G284" s="1">
        <f>'[1]Electricity and CHPs'!C$113</f>
        <v>9.2753981888935045E-6</v>
      </c>
      <c r="H284" s="1">
        <f>'[1]Electricity and CHPs'!D$113</f>
        <v>9.5631737813628467E-6</v>
      </c>
      <c r="I284" s="1">
        <f>'[1]Electricity and CHPs'!E$113</f>
        <v>6.4883709613968487E-3</v>
      </c>
      <c r="J284" s="1">
        <f>'[1]Electricity and CHPs'!F$113</f>
        <v>1.2025970830527951E-2</v>
      </c>
      <c r="K284" s="1">
        <f>'[1]Electricity and CHPs'!G$113</f>
        <v>3.2291733097135609E-3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2.1839670325438233E-3</v>
      </c>
      <c r="J285" s="1">
        <f>'[1]Electricity and CHPs'!F$117</f>
        <v>3.0913541285263265E-3</v>
      </c>
      <c r="K285" s="1">
        <f>'[1]Electricity and CHPs'!G$117</f>
        <v>5.1037439083512551E-4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9.554580792039809E-4</v>
      </c>
      <c r="J286" s="1">
        <f t="shared" si="165"/>
        <v>0.24278480105606184</v>
      </c>
      <c r="K286" s="1">
        <f t="shared" si="165"/>
        <v>0.13002273751194671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5.6573667755382647E-4</v>
      </c>
      <c r="J287" s="1">
        <f>'[1]Electricity and CHPs'!F$108</f>
        <v>0.24193062649317867</v>
      </c>
      <c r="K287" s="1">
        <f>'[1]Electricity and CHPs'!G$108</f>
        <v>0.12937437219290535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3.8972140165015442E-4</v>
      </c>
      <c r="J288" s="1">
        <f>'[1]Electricity and CHPs'!F$119</f>
        <v>8.5417456288317299E-4</v>
      </c>
      <c r="K288" s="1">
        <f>'[1]Electricity and CHPs'!G$119</f>
        <v>6.4836531904137365E-4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437.65959514373725</v>
      </c>
      <c r="G289" s="3">
        <f t="shared" ref="G289" si="166">SUM(G290,G292,G300,G308,G356,G377,G385,G387,G395,G399,G393)</f>
        <v>419.60918840922039</v>
      </c>
      <c r="H289" s="3">
        <f t="shared" ref="H289" si="167">SUM(H290,H292,H300,H308,H356,H377,H385,H387,H395,H399,H393)</f>
        <v>397.51545906595618</v>
      </c>
      <c r="I289" s="3">
        <f t="shared" ref="I289" si="168">SUM(I290,I292,I300,I308,I356,I377,I385,I387,I395,I399,I393)</f>
        <v>428.91420134366621</v>
      </c>
      <c r="J289" s="3">
        <f t="shared" ref="J289" si="169">SUM(J290,J292,J300,J308,J356,J377,J385,J387,J395,J399,J393)</f>
        <v>376.32202041628744</v>
      </c>
      <c r="K289" s="3">
        <f t="shared" ref="K289" si="170">SUM(K290,K292,K300,K308,K356,K377,K385,K387,K395,K399,K393)</f>
        <v>382.10464937435614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250.94817916516337</v>
      </c>
      <c r="G290" s="1">
        <f t="shared" ref="G290:K290" si="171">G291</f>
        <v>253.29955404145915</v>
      </c>
      <c r="H290" s="1">
        <f t="shared" si="171"/>
        <v>196.75074029836429</v>
      </c>
      <c r="I290" s="1">
        <f t="shared" si="171"/>
        <v>204.50359006731514</v>
      </c>
      <c r="J290" s="1">
        <f t="shared" si="171"/>
        <v>98.945489384792495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250.94817916516337</v>
      </c>
      <c r="G291" s="1">
        <f>'[1]Electricity and CHPs_IN'!C$14</f>
        <v>253.29955404145915</v>
      </c>
      <c r="H291" s="1">
        <f>'[1]Electricity and CHPs_IN'!D$14</f>
        <v>196.75074029836429</v>
      </c>
      <c r="I291" s="1">
        <f>'[1]Electricity and CHPs_IN'!E$14</f>
        <v>204.50359006731514</v>
      </c>
      <c r="J291" s="1">
        <f>'[1]Electricity and CHPs_IN'!F$14</f>
        <v>98.945489384792495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149.43048372774066</v>
      </c>
      <c r="G292" s="1">
        <f t="shared" ref="G292:K292" si="173">SUM(G293:G295)</f>
        <v>125.60646017543776</v>
      </c>
      <c r="H292" s="1">
        <f t="shared" si="173"/>
        <v>141.09181421417628</v>
      </c>
      <c r="I292" s="1">
        <f t="shared" si="173"/>
        <v>150.49321667787345</v>
      </c>
      <c r="J292" s="1">
        <f t="shared" si="173"/>
        <v>151.7543310972261</v>
      </c>
      <c r="K292" s="1">
        <f t="shared" si="173"/>
        <v>152.65726800456804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66.745680929538494</v>
      </c>
      <c r="G293" s="1">
        <f>'[1]Electricity and CHPs_IN'!C$15</f>
        <v>49.798801653239018</v>
      </c>
      <c r="H293" s="1">
        <f>'[1]Electricity and CHPs_IN'!D$15</f>
        <v>68.535932768901546</v>
      </c>
      <c r="I293" s="1">
        <f>'[1]Electricity and CHPs_IN'!E$15</f>
        <v>70.234645302324466</v>
      </c>
      <c r="J293" s="1">
        <f>'[1]Electricity and CHPs_IN'!F$15</f>
        <v>72.962064075894816</v>
      </c>
      <c r="K293" s="1">
        <f>'[1]Electricity and CHPs_IN'!G$15</f>
        <v>69.178277727061456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66.632401863434353</v>
      </c>
      <c r="G294" s="1">
        <f>'[1]Electricity and CHPs_IN'!C$16</f>
        <v>55.764004563692581</v>
      </c>
      <c r="H294" s="1">
        <f>'[1]Electricity and CHPs_IN'!D$16</f>
        <v>65.549413597684094</v>
      </c>
      <c r="I294" s="1">
        <f>'[1]Electricity and CHPs_IN'!E$16</f>
        <v>64.464631451078489</v>
      </c>
      <c r="J294" s="1">
        <f>'[1]Electricity and CHPs_IN'!F$16</f>
        <v>62.351140031418616</v>
      </c>
      <c r="K294" s="1">
        <f>'[1]Electricity and CHPs_IN'!G$16</f>
        <v>66.134929145977424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16.052400934767807</v>
      </c>
      <c r="G295" s="1">
        <f>'[1]Electricity and CHPs_IN'!C$13</f>
        <v>20.043653958506173</v>
      </c>
      <c r="H295" s="1">
        <f>'[1]Electricity and CHPs_IN'!D$13</f>
        <v>7.0064678475906295</v>
      </c>
      <c r="I295" s="1">
        <f>'[1]Electricity and CHPs_IN'!E$13</f>
        <v>15.793939924470498</v>
      </c>
      <c r="J295" s="1">
        <f>'[1]Electricity and CHPs_IN'!F$13</f>
        <v>16.441126989912672</v>
      </c>
      <c r="K295" s="1">
        <f>'[1]Electricity and CHPs_IN'!G$13</f>
        <v>17.344061131529152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0.1447693343483735</v>
      </c>
      <c r="G296" s="1">
        <f t="shared" ref="G296:K296" si="174">SUM(G297:G299)</f>
        <v>5.4859329304337928E-2</v>
      </c>
      <c r="H296" s="1">
        <f t="shared" si="174"/>
        <v>1.0705425513293216E-2</v>
      </c>
      <c r="I296" s="1">
        <f t="shared" si="174"/>
        <v>7.6495120821445217E-2</v>
      </c>
      <c r="J296" s="1">
        <f t="shared" si="174"/>
        <v>1.0433058144444248E-2</v>
      </c>
      <c r="K296" s="1">
        <f t="shared" si="174"/>
        <v>8.2962651599110138E-4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0.12047065186192783</v>
      </c>
      <c r="G297" s="1">
        <f>'[1]Electricity and CHPs_IN'!C$18</f>
        <v>1.4444922712767273E-3</v>
      </c>
      <c r="H297" s="1">
        <f>'[1]Electricity and CHPs_IN'!D$18</f>
        <v>8.2017669107980022E-3</v>
      </c>
      <c r="I297" s="1">
        <f>'[1]Electricity and CHPs_IN'!E$18</f>
        <v>1.5499483256139529E-3</v>
      </c>
      <c r="J297" s="1">
        <f>'[1]Electricity and CHPs_IN'!F$18</f>
        <v>3.9716973259333165E-3</v>
      </c>
      <c r="K297" s="1">
        <f>'[1]Electricity and CHPs_IN'!G$18</f>
        <v>1.3001567223035732E-5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3.475655360764076E-3</v>
      </c>
      <c r="G298" s="1">
        <f>IFERROR(G70/SUM(G70,G183),0)*'[1]Electricity and CHPs_IN'!C$28</f>
        <v>2.784174562738871E-4</v>
      </c>
      <c r="H298" s="1">
        <f>IFERROR(H70/SUM(H70,H183),0)*'[1]Electricity and CHPs_IN'!D$28</f>
        <v>1.31544328807301E-3</v>
      </c>
      <c r="I298" s="1">
        <f>IFERROR(I70/SUM(I70,I183),0)*'[1]Electricity and CHPs_IN'!E$28</f>
        <v>3.3198231330387257E-4</v>
      </c>
      <c r="J298" s="1">
        <f>IFERROR(J70/SUM(J70,J183),0)*'[1]Electricity and CHPs_IN'!F$28</f>
        <v>4.1621370079291948E-4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2.0823027125681577E-2</v>
      </c>
      <c r="G299" s="1">
        <f>IFERROR(G71/SUM(G71,G233),0)*'[1]Electricity and CHPs_IN'!C$41</f>
        <v>5.3136419576787317E-2</v>
      </c>
      <c r="H299" s="1">
        <f>IFERROR(H71/SUM(H71,H233),0)*'[1]Electricity and CHPs_IN'!D$41</f>
        <v>1.1882153144222049E-3</v>
      </c>
      <c r="I299" s="1">
        <f>IFERROR(I71/SUM(I71,I233),0)*'[1]Electricity and CHPs_IN'!E$41</f>
        <v>7.4613190182527392E-2</v>
      </c>
      <c r="J299" s="1">
        <f>IFERROR(J71/SUM(J71,J233),0)*'[1]Electricity and CHPs_IN'!F$41</f>
        <v>6.0451471177180123E-3</v>
      </c>
      <c r="K299" s="1">
        <f>IFERROR(K71/SUM(K71,K233),0)*'[1]Electricity and CHPs_IN'!G$41</f>
        <v>8.1662494876806569E-4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0.1447693343483735</v>
      </c>
      <c r="G300" s="1">
        <f t="shared" ref="G300:K300" si="175">G296</f>
        <v>5.4859329304337928E-2</v>
      </c>
      <c r="H300" s="1">
        <f t="shared" si="175"/>
        <v>1.0705425513293216E-2</v>
      </c>
      <c r="I300" s="1">
        <f t="shared" si="175"/>
        <v>7.6495120821445217E-2</v>
      </c>
      <c r="J300" s="1">
        <f t="shared" si="175"/>
        <v>1.0433058144444248E-2</v>
      </c>
      <c r="K300" s="1">
        <f t="shared" si="175"/>
        <v>8.2962651599110138E-4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0.12047065186192783</v>
      </c>
      <c r="G301" s="1">
        <f t="shared" si="176"/>
        <v>1.4444922712767273E-3</v>
      </c>
      <c r="H301" s="1">
        <f t="shared" si="176"/>
        <v>8.2017669107980022E-3</v>
      </c>
      <c r="I301" s="1">
        <f t="shared" si="176"/>
        <v>1.5499483256139529E-3</v>
      </c>
      <c r="J301" s="1">
        <f t="shared" si="176"/>
        <v>3.9716973259333165E-3</v>
      </c>
      <c r="K301" s="1">
        <f t="shared" si="176"/>
        <v>1.3001567223035732E-5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3.475655360764076E-3</v>
      </c>
      <c r="G302" s="1">
        <f t="shared" si="177"/>
        <v>2.784174562738871E-4</v>
      </c>
      <c r="H302" s="1">
        <f t="shared" si="177"/>
        <v>1.31544328807301E-3</v>
      </c>
      <c r="I302" s="1">
        <f t="shared" si="177"/>
        <v>3.3198231330387257E-4</v>
      </c>
      <c r="J302" s="1">
        <f t="shared" si="177"/>
        <v>4.1621370079291948E-4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2.0823027125681577E-2</v>
      </c>
      <c r="G303" s="1">
        <f t="shared" si="178"/>
        <v>5.3136419576787317E-2</v>
      </c>
      <c r="H303" s="1">
        <f t="shared" si="178"/>
        <v>1.1882153144222049E-3</v>
      </c>
      <c r="I303" s="1">
        <f t="shared" si="178"/>
        <v>7.4613190182527392E-2</v>
      </c>
      <c r="J303" s="1">
        <f t="shared" si="178"/>
        <v>6.0451471177180123E-3</v>
      </c>
      <c r="K303" s="1">
        <f t="shared" si="178"/>
        <v>8.1662494876806569E-4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4.0492880471241994</v>
      </c>
      <c r="G308" s="1">
        <f t="shared" ref="G308:K308" si="179">SUM(G309:G323)</f>
        <v>2.1770016518104827</v>
      </c>
      <c r="H308" s="1">
        <f t="shared" si="179"/>
        <v>2.2316590581468749</v>
      </c>
      <c r="I308" s="1">
        <f t="shared" si="179"/>
        <v>3.7960666360080713</v>
      </c>
      <c r="J308" s="1">
        <f t="shared" si="179"/>
        <v>4.6053204572622013</v>
      </c>
      <c r="K308" s="1">
        <f t="shared" si="179"/>
        <v>6.8962097571740095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1.6703762414845801E-2</v>
      </c>
      <c r="K309" s="1">
        <f>'[1]Electricity and CHPs_IN'!G$21</f>
        <v>2.4504251369560056E-3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1.7446905745594425E-3</v>
      </c>
      <c r="H310" s="1">
        <f>'[1]Electricity and CHPs_IN'!D$22</f>
        <v>1.3141034978198877E-2</v>
      </c>
      <c r="I310" s="1">
        <f>'[1]Electricity and CHPs_IN'!E$22</f>
        <v>6.3948951100948198E-3</v>
      </c>
      <c r="J310" s="1">
        <f>'[1]Electricity and CHPs_IN'!F$22</f>
        <v>0.1357609945373778</v>
      </c>
      <c r="K310" s="1">
        <f>'[1]Electricity and CHPs_IN'!G$22</f>
        <v>2.3800954407700105E-2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1.5190178142786294E-2</v>
      </c>
      <c r="K311" s="1">
        <f>'[1]Electricity and CHPs_IN'!G$23</f>
        <v>3.0358687626589114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1.2827086855221563</v>
      </c>
      <c r="G312" s="1">
        <f>IFERROR(G84/SUM(G84+G187),0)*'[1]Electricity and CHPs_IN'!C$24</f>
        <v>7.6211811736203339E-4</v>
      </c>
      <c r="H312" s="1">
        <f>IFERROR(H84/SUM(H84+H187),0)*'[1]Electricity and CHPs_IN'!D$24</f>
        <v>9.1151633401417957E-3</v>
      </c>
      <c r="I312" s="1">
        <f>IFERROR(I84/SUM(I84+I187),0)*'[1]Electricity and CHPs_IN'!E$24</f>
        <v>1.1946829567464616E-2</v>
      </c>
      <c r="J312" s="1">
        <f>IFERROR(J84/SUM(J84+J187),0)*'[1]Electricity and CHPs_IN'!F$24</f>
        <v>1.9166677421742422E-2</v>
      </c>
      <c r="K312" s="1">
        <f>IFERROR(K84/SUM(K84+K187),0)*'[1]Electricity and CHPs_IN'!G$24</f>
        <v>5.053695966342795E-4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8.1217814081295331E-2</v>
      </c>
      <c r="K313" s="1">
        <f>IFERROR(K85/SUM(K85+K188),0)*'[1]Electricity and CHPs_IN'!G$29</f>
        <v>5.2697791451453063E-2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0.89328249702930473</v>
      </c>
      <c r="G314" s="1">
        <f>G86/SUM(G86,G239)*'[1]Electricity and CHPs_IN'!C$39</f>
        <v>0.12039930287501428</v>
      </c>
      <c r="H314" s="1">
        <f>H86/SUM(H86,H239)*'[1]Electricity and CHPs_IN'!D$39</f>
        <v>6.708615434159447E-2</v>
      </c>
      <c r="I314" s="1">
        <f>I86/SUM(I86,I239)*'[1]Electricity and CHPs_IN'!E$39</f>
        <v>5.5015147128190785E-2</v>
      </c>
      <c r="J314" s="1">
        <f>J86/SUM(J86,J239)*'[1]Electricity and CHPs_IN'!F$39</f>
        <v>3.8003667700831398E-2</v>
      </c>
      <c r="K314" s="1">
        <f>K86/SUM(K86,K239)*'[1]Electricity and CHPs_IN'!G$39</f>
        <v>1.7867515589580885E-2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8.2203950353443283E-3</v>
      </c>
      <c r="K315" s="1">
        <f>IFERROR(K87/SUM(K87,K240),0)*'[1]Electricity and CHPs_IN'!G$40</f>
        <v>6.976560317468467E-3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1.7068199002306869E-2</v>
      </c>
      <c r="G317" s="1">
        <f>G89/SUM(G89,G242)*'[1]Electricity and CHPs_IN'!C$48</f>
        <v>3.4363795614886505E-3</v>
      </c>
      <c r="H317" s="1">
        <f>H89/SUM(H89,H242)*'[1]Electricity and CHPs_IN'!D$48</f>
        <v>1.1777148909238476E-2</v>
      </c>
      <c r="I317" s="1">
        <f>I89/SUM(I89,I242)*'[1]Electricity and CHPs_IN'!E$48</f>
        <v>1.0591679637029205E-2</v>
      </c>
      <c r="J317" s="1">
        <f>J89/SUM(J89,J242)*'[1]Electricity and CHPs_IN'!F$48</f>
        <v>5.5925860019271509E-2</v>
      </c>
      <c r="K317" s="1">
        <f>K89/SUM(K89,K242)*'[1]Electricity and CHPs_IN'!G$48</f>
        <v>0.11347258699115945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5.0869359784914893E-4</v>
      </c>
      <c r="J318" s="1">
        <f>IFERROR(J90/SUM(J90,J243),0)*'[1]Electricity and CHPs_IN'!F$49</f>
        <v>1.5631699129171161E-3</v>
      </c>
      <c r="K318" s="1">
        <f>IFERROR(K90/SUM(K90,K243),0)*'[1]Electricity and CHPs_IN'!G$49</f>
        <v>1.0827868894663108E-3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2.3333629552940164E-2</v>
      </c>
      <c r="G319" s="1">
        <f>IFERROR(G91/SUM(G91,G244),0)*'[1]Electricity and CHPs_IN'!C$51</f>
        <v>4.7155779822355215E-3</v>
      </c>
      <c r="H319" s="1">
        <f>IFERROR(H91/SUM(H91,H244),0)*'[1]Electricity and CHPs_IN'!D$51</f>
        <v>2.1838566616746727E-2</v>
      </c>
      <c r="I319" s="1">
        <f>IFERROR(I91/SUM(I91,I244),0)*'[1]Electricity and CHPs_IN'!E$51</f>
        <v>0.26813547089367656</v>
      </c>
      <c r="J319" s="1">
        <f>IFERROR(J91/SUM(J91,J244),0)*'[1]Electricity and CHPs_IN'!F$51</f>
        <v>0.83373351412536978</v>
      </c>
      <c r="K319" s="1">
        <f>IFERROR(K91/SUM(K91,K244),0)*'[1]Electricity and CHPs_IN'!G$51</f>
        <v>0.73953907877489755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2.0974329924894741E-3</v>
      </c>
      <c r="J320" s="1">
        <f>IFERROR(J92/SUM(J92,J245),0)*'[1]Electricity and CHPs_IN'!F$52</f>
        <v>8.6545725209990418E-3</v>
      </c>
      <c r="K320" s="1">
        <f>IFERROR(K92/SUM(K92,K245),0)*'[1]Electricity and CHPs_IN'!G$52</f>
        <v>5.9370685113195494E-3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1.0647004300690408</v>
      </c>
      <c r="G321" s="1">
        <f>IFERROR(G93/SUM(G93,G246),0)*'[1]Electricity and CHPs_IN'!C$54</f>
        <v>1.2551567044634497</v>
      </c>
      <c r="H321" s="1">
        <f>IFERROR(H93/SUM(H93,H246),0)*'[1]Electricity and CHPs_IN'!D$54</f>
        <v>1.4580084002042564</v>
      </c>
      <c r="I321" s="1">
        <f>IFERROR(I93/SUM(I93,I246),0)*'[1]Electricity and CHPs_IN'!E$54</f>
        <v>1.5488473381823793</v>
      </c>
      <c r="J321" s="1">
        <f>IFERROR(J93/SUM(J93,J246),0)*'[1]Electricity and CHPs_IN'!F$54</f>
        <v>1.7362305774130944</v>
      </c>
      <c r="K321" s="1">
        <f>IFERROR(K93/SUM(K93,K246),0)*'[1]Electricity and CHPs_IN'!G$54</f>
        <v>2.8354697482019451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0.76819460594845046</v>
      </c>
      <c r="G322" s="1">
        <f>IFERROR(G94/SUM(G94,G247),0)*'[1]Electricity and CHPs_IN'!C$55</f>
        <v>0.79078687823637317</v>
      </c>
      <c r="H322" s="1">
        <f>IFERROR(H94/SUM(H94,H247),0)*'[1]Electricity and CHPs_IN'!D$55</f>
        <v>0.6506925897566983</v>
      </c>
      <c r="I322" s="1">
        <f>IFERROR(I94/SUM(I94,I247),0)*'[1]Electricity and CHPs_IN'!E$55</f>
        <v>1.8917514087961231</v>
      </c>
      <c r="J322" s="1">
        <f>IFERROR(J94/SUM(J94,J247),0)*'[1]Electricity and CHPs_IN'!F$55</f>
        <v>1.6513953811301019</v>
      </c>
      <c r="K322" s="1">
        <f>IFERROR(K94/SUM(K94,K247),0)*'[1]Electricity and CHPs_IN'!G$55</f>
        <v>5.9406108904115774E-2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7.7774010277429132E-4</v>
      </c>
      <c r="J323" s="1">
        <f>IFERROR(J95/SUM(J95,J248),0)*'[1]Electricity and CHPs_IN'!F$58</f>
        <v>3.5538928062245358E-3</v>
      </c>
      <c r="K323" s="1">
        <f>IFERROR(K95/SUM(K95,K248),0)*'[1]Electricity and CHPs_IN'!G$58</f>
        <v>1.1349997424023629E-3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2.9069307176520591</v>
      </c>
      <c r="G324" s="1">
        <f t="shared" ref="G324:K324" si="180">G308-G340</f>
        <v>0.85449422320484536</v>
      </c>
      <c r="H324" s="1">
        <f t="shared" si="180"/>
        <v>0.6972572272226838</v>
      </c>
      <c r="I324" s="1">
        <f t="shared" si="180"/>
        <v>2.24209951443921</v>
      </c>
      <c r="J324" s="1">
        <f t="shared" si="180"/>
        <v>2.8572181995501964</v>
      </c>
      <c r="K324" s="1">
        <f t="shared" si="180"/>
        <v>1.9011976632699996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1.6634645818474673E-2</v>
      </c>
      <c r="K325" s="1">
        <f t="shared" si="181"/>
        <v>1.1472644232591832E-3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1.6172220952465198E-3</v>
      </c>
      <c r="H326" s="1">
        <f t="shared" si="182"/>
        <v>1.1843435428726599E-2</v>
      </c>
      <c r="I326" s="1">
        <f t="shared" si="182"/>
        <v>6.380325780891107E-3</v>
      </c>
      <c r="J326" s="1">
        <f t="shared" si="182"/>
        <v>0.13519924457773741</v>
      </c>
      <c r="K326" s="1">
        <f t="shared" si="182"/>
        <v>1.1143367662922576E-2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1.5127324434416537E-2</v>
      </c>
      <c r="K327" s="1">
        <f t="shared" si="183"/>
        <v>1.4213632453220211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1.2493334953331141</v>
      </c>
      <c r="G328" s="1">
        <f t="shared" si="184"/>
        <v>7.0643716230127905E-4</v>
      </c>
      <c r="H328" s="1">
        <f t="shared" si="184"/>
        <v>8.2150948247503713E-3</v>
      </c>
      <c r="I328" s="1">
        <f t="shared" si="184"/>
        <v>1.1919611405178533E-2</v>
      </c>
      <c r="J328" s="1">
        <f t="shared" si="184"/>
        <v>1.9087369809826393E-2</v>
      </c>
      <c r="K328" s="1">
        <f t="shared" si="184"/>
        <v>2.36608966367195E-4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8.0881752137010682E-2</v>
      </c>
      <c r="K329" s="1">
        <f t="shared" si="185"/>
        <v>2.4672576364314972E-2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0.87003990612195525</v>
      </c>
      <c r="G330" s="1">
        <f t="shared" si="186"/>
        <v>0.11160283416497414</v>
      </c>
      <c r="H330" s="1">
        <f t="shared" si="186"/>
        <v>6.0461793034140433E-2</v>
      </c>
      <c r="I330" s="1">
        <f t="shared" si="186"/>
        <v>5.48898074977665E-2</v>
      </c>
      <c r="J330" s="1">
        <f t="shared" si="186"/>
        <v>3.784641665188411E-2</v>
      </c>
      <c r="K330" s="1">
        <f t="shared" si="186"/>
        <v>8.3653912371382134E-3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8.1863807988173456E-3</v>
      </c>
      <c r="K331" s="1">
        <f t="shared" si="187"/>
        <v>3.2663554287955653E-3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1.6624096304386399E-2</v>
      </c>
      <c r="G333" s="1">
        <f t="shared" si="189"/>
        <v>3.185314940958116E-3</v>
      </c>
      <c r="H333" s="1">
        <f t="shared" si="189"/>
        <v>1.0614225049432239E-2</v>
      </c>
      <c r="I333" s="1">
        <f t="shared" si="189"/>
        <v>1.0567548878854839E-2</v>
      </c>
      <c r="J333" s="1">
        <f t="shared" si="189"/>
        <v>5.5694450771602573E-2</v>
      </c>
      <c r="K333" s="1">
        <f t="shared" si="189"/>
        <v>5.3126724871855296E-2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5.0753465397856284E-4</v>
      </c>
      <c r="J334" s="1">
        <f t="shared" si="190"/>
        <v>1.5567018501389629E-3</v>
      </c>
      <c r="K334" s="1">
        <f t="shared" si="190"/>
        <v>5.0694994004155743E-4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2.2726504698388314E-2</v>
      </c>
      <c r="G335" s="1">
        <f t="shared" si="191"/>
        <v>4.3710541089241493E-3</v>
      </c>
      <c r="H335" s="1">
        <f t="shared" si="191"/>
        <v>1.968213721449466E-2</v>
      </c>
      <c r="I335" s="1">
        <f t="shared" si="191"/>
        <v>0.26752458457273037</v>
      </c>
      <c r="J335" s="1">
        <f t="shared" si="191"/>
        <v>0.83028370315789168</v>
      </c>
      <c r="K335" s="1">
        <f t="shared" si="191"/>
        <v>0.34624476458900422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2.0926544634871655E-3</v>
      </c>
      <c r="J336" s="1">
        <f t="shared" si="192"/>
        <v>8.6187617508957214E-3</v>
      </c>
      <c r="K336" s="1">
        <f t="shared" si="192"/>
        <v>2.7796758116636843E-3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0.748206715194215</v>
      </c>
      <c r="G338" s="1">
        <f t="shared" si="194"/>
        <v>0.73301136073244133</v>
      </c>
      <c r="H338" s="1">
        <f t="shared" si="194"/>
        <v>0.58644054167113979</v>
      </c>
      <c r="I338" s="1">
        <f t="shared" si="194"/>
        <v>1.8874414789893261</v>
      </c>
      <c r="J338" s="1">
        <f t="shared" si="194"/>
        <v>1.6445622602336225</v>
      </c>
      <c r="K338" s="1">
        <f t="shared" si="194"/>
        <v>2.7813343179549765E-2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7.7596819699676562E-4</v>
      </c>
      <c r="J339" s="1">
        <f t="shared" si="195"/>
        <v>3.5391875578778664E-3</v>
      </c>
      <c r="K339" s="1">
        <f t="shared" si="195"/>
        <v>5.3139547306641378E-4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1.1423573294721403</v>
      </c>
      <c r="G340" s="1">
        <f t="shared" ref="G340:K340" si="196">SUM(G341:G355)</f>
        <v>1.3225074286056373</v>
      </c>
      <c r="H340" s="1">
        <f t="shared" si="196"/>
        <v>1.5344018309241911</v>
      </c>
      <c r="I340" s="1">
        <f t="shared" si="196"/>
        <v>1.5539671215688613</v>
      </c>
      <c r="J340" s="1">
        <f t="shared" si="196"/>
        <v>1.7481022577120051</v>
      </c>
      <c r="K340" s="1">
        <f t="shared" si="196"/>
        <v>4.9950120939040099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6.9116596371127104E-5</v>
      </c>
      <c r="K341" s="1">
        <f t="shared" si="197"/>
        <v>1.3031607136968224E-3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1.2746847931292262E-4</v>
      </c>
      <c r="H342" s="1">
        <f t="shared" si="198"/>
        <v>1.2975995494722784E-3</v>
      </c>
      <c r="I342" s="1">
        <f t="shared" si="198"/>
        <v>1.4569329203712768E-5</v>
      </c>
      <c r="J342" s="1">
        <f t="shared" si="198"/>
        <v>5.617499596403952E-4</v>
      </c>
      <c r="K342" s="1">
        <f t="shared" si="198"/>
        <v>1.265758674477753E-2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6.2853708369756817E-5</v>
      </c>
      <c r="K343" s="1">
        <f t="shared" si="199"/>
        <v>1.6145055173368903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3.3375190189042225E-2</v>
      </c>
      <c r="G344" s="1">
        <f t="shared" si="200"/>
        <v>5.5680955060754341E-5</v>
      </c>
      <c r="H344" s="1">
        <f t="shared" si="200"/>
        <v>9.0006851539142438E-4</v>
      </c>
      <c r="I344" s="1">
        <f t="shared" si="200"/>
        <v>2.721816228608287E-5</v>
      </c>
      <c r="J344" s="1">
        <f t="shared" si="200"/>
        <v>7.9307611916028947E-5</v>
      </c>
      <c r="K344" s="1">
        <f t="shared" si="200"/>
        <v>2.687606302670845E-4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3.3606194428464908E-4</v>
      </c>
      <c r="K345" s="1">
        <f t="shared" si="201"/>
        <v>2.8025215087138091E-2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2.3242590907349481E-2</v>
      </c>
      <c r="G346" s="1">
        <f t="shared" si="202"/>
        <v>8.7964687100401395E-3</v>
      </c>
      <c r="H346" s="1">
        <f t="shared" si="202"/>
        <v>6.6243613074540367E-3</v>
      </c>
      <c r="I346" s="1">
        <f t="shared" si="202"/>
        <v>1.2533963042428431E-4</v>
      </c>
      <c r="J346" s="1">
        <f t="shared" si="202"/>
        <v>1.5725104894728781E-4</v>
      </c>
      <c r="K346" s="1">
        <f t="shared" si="202"/>
        <v>9.5021243524426712E-3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3.4014236526982641E-5</v>
      </c>
      <c r="K347" s="1">
        <f t="shared" si="203"/>
        <v>3.7102048886729017E-3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4.4410269792046972E-4</v>
      </c>
      <c r="G349" s="1">
        <f t="shared" si="205"/>
        <v>2.5106462053053457E-4</v>
      </c>
      <c r="H349" s="1">
        <f t="shared" si="205"/>
        <v>1.1629238598062364E-3</v>
      </c>
      <c r="I349" s="1">
        <f t="shared" si="205"/>
        <v>2.4130758174365982E-5</v>
      </c>
      <c r="J349" s="1">
        <f t="shared" si="205"/>
        <v>2.3140924766893584E-4</v>
      </c>
      <c r="K349" s="1">
        <f t="shared" si="205"/>
        <v>6.034586211930415E-2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1.1589438705860919E-6</v>
      </c>
      <c r="J350" s="1">
        <f t="shared" si="206"/>
        <v>6.4680627781532607E-6</v>
      </c>
      <c r="K350" s="1">
        <f t="shared" si="206"/>
        <v>5.7583694942475337E-4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6.0712485455184997E-4</v>
      </c>
      <c r="G351" s="1">
        <f t="shared" si="207"/>
        <v>3.4452387331137223E-4</v>
      </c>
      <c r="H351" s="1">
        <f t="shared" si="207"/>
        <v>2.1564294022520664E-3</v>
      </c>
      <c r="I351" s="1">
        <f t="shared" si="207"/>
        <v>6.1088632094619122E-4</v>
      </c>
      <c r="J351" s="1">
        <f t="shared" si="207"/>
        <v>3.4498109674780952E-3</v>
      </c>
      <c r="K351" s="1">
        <f t="shared" si="207"/>
        <v>0.39329431418589333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4.778529002308525E-6</v>
      </c>
      <c r="J352" s="1">
        <f t="shared" si="208"/>
        <v>3.5810770103320358E-5</v>
      </c>
      <c r="K352" s="1">
        <f t="shared" si="208"/>
        <v>3.1573926996558651E-3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1.0647004300690408</v>
      </c>
      <c r="G353" s="1">
        <f t="shared" si="209"/>
        <v>1.2551567044634497</v>
      </c>
      <c r="H353" s="1">
        <f t="shared" si="209"/>
        <v>1.4580084002042564</v>
      </c>
      <c r="I353" s="1">
        <f t="shared" si="209"/>
        <v>1.5488473381823793</v>
      </c>
      <c r="J353" s="1">
        <f t="shared" si="209"/>
        <v>1.7362305774130944</v>
      </c>
      <c r="K353" s="1">
        <f t="shared" si="209"/>
        <v>2.8354697482019451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1.998789075423546E-2</v>
      </c>
      <c r="G354" s="1">
        <f t="shared" si="210"/>
        <v>5.7775517503931839E-2</v>
      </c>
      <c r="H354" s="1">
        <f t="shared" si="210"/>
        <v>6.4252048085558511E-2</v>
      </c>
      <c r="I354" s="1">
        <f t="shared" si="210"/>
        <v>4.3099298067970082E-3</v>
      </c>
      <c r="J354" s="1">
        <f t="shared" si="210"/>
        <v>6.8331208964793611E-3</v>
      </c>
      <c r="K354" s="1">
        <f t="shared" si="210"/>
        <v>3.1592765724566013E-2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1.7719057775257042E-6</v>
      </c>
      <c r="J355" s="1">
        <f t="shared" si="211"/>
        <v>1.4705248346669458E-5</v>
      </c>
      <c r="K355" s="1">
        <f t="shared" si="211"/>
        <v>6.0360426933594915E-4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22.439140508441394</v>
      </c>
      <c r="G356" s="1">
        <f t="shared" ref="G356:K356" si="213">SUM(G357:G362)</f>
        <v>24.494649640239384</v>
      </c>
      <c r="H356" s="1">
        <f t="shared" si="213"/>
        <v>25.033032855543002</v>
      </c>
      <c r="I356" s="1">
        <f t="shared" si="213"/>
        <v>25.070392511361806</v>
      </c>
      <c r="J356" s="1">
        <f t="shared" si="213"/>
        <v>26.628823478850393</v>
      </c>
      <c r="K356" s="1">
        <f t="shared" si="213"/>
        <v>32.132317920499887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18.203593096119516</v>
      </c>
      <c r="G357" s="1">
        <f>'[1]Electricity and CHPs_IN'!C$19</f>
        <v>20.429787177794857</v>
      </c>
      <c r="H357" s="1">
        <f>'[1]Electricity and CHPs_IN'!D$19</f>
        <v>20.73485523794395</v>
      </c>
      <c r="I357" s="1">
        <f>'[1]Electricity and CHPs_IN'!E$19</f>
        <v>20.696590475981051</v>
      </c>
      <c r="J357" s="1">
        <f>'[1]Electricity and CHPs_IN'!F$19</f>
        <v>12.242099746618099</v>
      </c>
      <c r="K357" s="1">
        <f>'[1]Electricity and CHPs_IN'!G$19</f>
        <v>13.018161167925394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9.7046098379924945</v>
      </c>
      <c r="K358" s="1">
        <f>'[1]Electricity and CHPs_IN'!G$20</f>
        <v>13.01726512404038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3.8411021751279093</v>
      </c>
      <c r="G359" s="1">
        <f>IFERROR(G131/SUM(G131,G196),0)*'[1]Electricity and CHPs_IN'!C$26</f>
        <v>3.6556695029381414</v>
      </c>
      <c r="H359" s="1">
        <f>IFERROR(H131/SUM(H131,H196),0)*'[1]Electricity and CHPs_IN'!D$26</f>
        <v>3.6645171670923773</v>
      </c>
      <c r="I359" s="1">
        <f>IFERROR(I131/SUM(I131,I196),0)*'[1]Electricity and CHPs_IN'!E$26</f>
        <v>3.6794898370516633</v>
      </c>
      <c r="J359" s="1">
        <f>IFERROR(J131/SUM(J131,J196),0)*'[1]Electricity and CHPs_IN'!F$26</f>
        <v>2.7259609498361215</v>
      </c>
      <c r="K359" s="1">
        <f>IFERROR(K131/SUM(K131,K196),0)*'[1]Electricity and CHPs_IN'!G$26</f>
        <v>2.3397334763409234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1.0847581007498976</v>
      </c>
      <c r="K360" s="1">
        <f>IFERROR(K132/SUM(K132,K197),0)*'[1]Electricity and CHPs_IN'!G$27</f>
        <v>1.3367799258198736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0.39444523719396901</v>
      </c>
      <c r="G361" s="1">
        <f>IFERROR(G133/SUM(G133,G272),0)*'[1]Electricity and CHPs_IN'!C$44</f>
        <v>0.40919295950638335</v>
      </c>
      <c r="H361" s="1">
        <f>IFERROR(H133/SUM(H133,H272),0)*'[1]Electricity and CHPs_IN'!D$44</f>
        <v>0.63366045050667297</v>
      </c>
      <c r="I361" s="1">
        <f>IFERROR(I133/SUM(I133,I272),0)*'[1]Electricity and CHPs_IN'!E$44</f>
        <v>0.6943121983290933</v>
      </c>
      <c r="J361" s="1">
        <f>IFERROR(J133/SUM(J133,J272),0)*'[1]Electricity and CHPs_IN'!F$44</f>
        <v>0.13940204317932642</v>
      </c>
      <c r="K361" s="1">
        <f>IFERROR(K133/SUM(K133,K272),0)*'[1]Electricity and CHPs_IN'!G$44</f>
        <v>1.872879450974559E-4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0.7319928004744527</v>
      </c>
      <c r="K362" s="1">
        <f>IFERROR(K134/SUM(K134,K273),0)*'[1]Electricity and CHPs_IN'!G$45</f>
        <v>2.4201909384282185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11.022347635623712</v>
      </c>
      <c r="G363" s="1">
        <f t="shared" ref="G363:K363" si="214">SUM(G364:G367)</f>
        <v>12.0427283403665</v>
      </c>
      <c r="H363" s="1">
        <f t="shared" si="214"/>
        <v>12.199686202518164</v>
      </c>
      <c r="I363" s="1">
        <f t="shared" si="214"/>
        <v>12.188040156516356</v>
      </c>
      <c r="J363" s="1">
        <f t="shared" si="214"/>
        <v>12.878714317598305</v>
      </c>
      <c r="K363" s="1">
        <f t="shared" si="214"/>
        <v>14.855969847063285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9.1017965480597578</v>
      </c>
      <c r="G364" s="1">
        <f t="shared" ref="G364:K364" si="215">G357*IFERROR(G136/G129,0)</f>
        <v>10.214893588897429</v>
      </c>
      <c r="H364" s="1">
        <f t="shared" si="215"/>
        <v>10.367427618971975</v>
      </c>
      <c r="I364" s="1">
        <f t="shared" si="215"/>
        <v>10.348295237990525</v>
      </c>
      <c r="J364" s="1">
        <f t="shared" si="215"/>
        <v>6.1210498733090493</v>
      </c>
      <c r="K364" s="1">
        <f t="shared" si="215"/>
        <v>6.5090805839626968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4.8523049189962464</v>
      </c>
      <c r="K365" s="1">
        <f t="shared" si="216"/>
        <v>6.5086325620201899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1.9205510875639547</v>
      </c>
      <c r="G366" s="1">
        <f t="shared" si="217"/>
        <v>1.8278347514690707</v>
      </c>
      <c r="H366" s="1">
        <f t="shared" si="217"/>
        <v>1.8322585835461886</v>
      </c>
      <c r="I366" s="1">
        <f t="shared" si="217"/>
        <v>1.8397449185258317</v>
      </c>
      <c r="J366" s="1">
        <f t="shared" si="217"/>
        <v>1.3629804749180607</v>
      </c>
      <c r="K366" s="1">
        <f t="shared" si="217"/>
        <v>1.1698667381704617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0.54237905037494882</v>
      </c>
      <c r="K367" s="1">
        <f t="shared" si="218"/>
        <v>0.6683899629099368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11.41679287281768</v>
      </c>
      <c r="G370" s="1">
        <f t="shared" ref="G370:K370" si="221">SUM(G371:G376)</f>
        <v>12.451921299872883</v>
      </c>
      <c r="H370" s="1">
        <f t="shared" si="221"/>
        <v>12.833346653024837</v>
      </c>
      <c r="I370" s="1">
        <f t="shared" si="221"/>
        <v>12.88235235484545</v>
      </c>
      <c r="J370" s="1">
        <f t="shared" si="221"/>
        <v>13.750109161252087</v>
      </c>
      <c r="K370" s="1">
        <f t="shared" si="221"/>
        <v>17.276348073436601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9.1017965480597578</v>
      </c>
      <c r="G371" s="1">
        <f t="shared" si="222"/>
        <v>10.214893588897429</v>
      </c>
      <c r="H371" s="1">
        <f t="shared" si="222"/>
        <v>10.367427618971975</v>
      </c>
      <c r="I371" s="1">
        <f t="shared" si="222"/>
        <v>10.348295237990525</v>
      </c>
      <c r="J371" s="1">
        <f t="shared" si="222"/>
        <v>6.1210498733090493</v>
      </c>
      <c r="K371" s="1">
        <f t="shared" si="222"/>
        <v>6.5090805839626968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4.8523049189962473</v>
      </c>
      <c r="K372" s="1">
        <f t="shared" si="223"/>
        <v>6.5086325620201899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1.9205510875639547</v>
      </c>
      <c r="G373" s="1">
        <f t="shared" si="224"/>
        <v>1.8278347514690707</v>
      </c>
      <c r="H373" s="1">
        <f t="shared" si="224"/>
        <v>1.8322585835461886</v>
      </c>
      <c r="I373" s="1">
        <f t="shared" si="224"/>
        <v>1.8397449185258317</v>
      </c>
      <c r="J373" s="1">
        <f t="shared" si="224"/>
        <v>1.3629804749180607</v>
      </c>
      <c r="K373" s="1">
        <f t="shared" si="224"/>
        <v>1.1698667381704617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0.54237905037494882</v>
      </c>
      <c r="K374" s="1">
        <f t="shared" si="225"/>
        <v>0.6683899629099368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0.39444523719396901</v>
      </c>
      <c r="G375" s="1">
        <f t="shared" ref="G375:K375" si="226">G361</f>
        <v>0.40919295950638335</v>
      </c>
      <c r="H375" s="1">
        <f t="shared" si="226"/>
        <v>0.63366045050667297</v>
      </c>
      <c r="I375" s="1">
        <f t="shared" si="226"/>
        <v>0.6943121983290933</v>
      </c>
      <c r="J375" s="1">
        <f t="shared" si="226"/>
        <v>0.13940204317932642</v>
      </c>
      <c r="K375" s="1">
        <f t="shared" si="226"/>
        <v>1.872879450974559E-4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0.7319928004744527</v>
      </c>
      <c r="K376" s="1">
        <f t="shared" si="227"/>
        <v>2.4201909384282185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0.61892941748703589</v>
      </c>
      <c r="G377" s="1">
        <f t="shared" ref="G377:K377" si="228">SUM(G378:G384)</f>
        <v>0.58092618863933776</v>
      </c>
      <c r="H377" s="1">
        <f t="shared" si="228"/>
        <v>1.4843777747478519</v>
      </c>
      <c r="I377" s="1">
        <f t="shared" si="228"/>
        <v>2.5043316264694826</v>
      </c>
      <c r="J377" s="1">
        <f t="shared" si="228"/>
        <v>4.1480892752753826</v>
      </c>
      <c r="K377" s="1">
        <f t="shared" si="228"/>
        <v>29.402049262933691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0.43793355142057172</v>
      </c>
      <c r="G378" s="1">
        <f>IFERROR(G150/SUM(G150,G205),0)*'[1]Electricity and CHPs_IN'!C$25</f>
        <v>6.5589108860313522E-2</v>
      </c>
      <c r="H378" s="1">
        <f>IFERROR(H150/SUM(H150,H205),0)*'[1]Electricity and CHPs_IN'!D$25</f>
        <v>0.35398217160049494</v>
      </c>
      <c r="I378" s="1">
        <f>IFERROR(I150/SUM(I150,I205),0)*'[1]Electricity and CHPs_IN'!E$25</f>
        <v>1.5178035325184699E-3</v>
      </c>
      <c r="J378" s="1">
        <f>IFERROR(J150/SUM(J150,J205),0)*'[1]Electricity and CHPs_IN'!F$25</f>
        <v>0.5221418742506384</v>
      </c>
      <c r="K378" s="1">
        <f>IFERROR(K150/SUM(K150,K205),0)*'[1]Electricity and CHPs_IN'!G$25</f>
        <v>1.8735560041914967E-4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6.4938691369414723E-3</v>
      </c>
      <c r="K379" s="1">
        <f>'[1]Electricity and CHPs_IN'!G$31</f>
        <v>23.988966033937224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0.18099586606646417</v>
      </c>
      <c r="G380" s="1">
        <f>IFERROR(G152/SUM(G152,G281),0)*'[1]Electricity and CHPs_IN'!C$42</f>
        <v>0.51533707977902421</v>
      </c>
      <c r="H380" s="1">
        <f>IFERROR(H152/SUM(H152,H281),0)*'[1]Electricity and CHPs_IN'!D$42</f>
        <v>1.130395603147357</v>
      </c>
      <c r="I380" s="1">
        <f>IFERROR(I152/SUM(I152,I281),0)*'[1]Electricity and CHPs_IN'!E$42</f>
        <v>2.4987758614279638</v>
      </c>
      <c r="J380" s="1">
        <f>IFERROR(J152/SUM(J152,J281),0)*'[1]Electricity and CHPs_IN'!F$42</f>
        <v>3.4450814474524805</v>
      </c>
      <c r="K380" s="1">
        <f>IFERROR(K152/SUM(K152,K281),0)*'[1]Electricity and CHPs_IN'!G$42</f>
        <v>3.5207497271892566E-4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0.16811914753119175</v>
      </c>
      <c r="K381" s="1">
        <f>IFERROR(K153/SUM(K153,K282),0)*'[1]Electricity and CHPs_IN'!G$43</f>
        <v>5.4112469864185622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7.8209365784990235E-4</v>
      </c>
      <c r="J382" s="1">
        <f>IFERROR(J154/SUM(J283,J154),0)*'[1]Electricity and CHPs_IN'!F$50</f>
        <v>1.3192356559283372E-3</v>
      </c>
      <c r="K382" s="1">
        <f>IFERROR(K154/SUM(K283,K154),0)*'[1]Electricity and CHPs_IN'!G$50</f>
        <v>3.3740885753444003E-4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1.5744771910467517E-3</v>
      </c>
      <c r="J383" s="1">
        <f>IFERROR(J155/SUM(J284,J155),0)*'[1]Electricity and CHPs_IN'!F$53</f>
        <v>2.4299604384241101E-3</v>
      </c>
      <c r="K383" s="1">
        <f>IFERROR(K155/SUM(K284,K155),0)*'[1]Electricity and CHPs_IN'!G$53</f>
        <v>5.2814001129109661E-4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1.6813906601034268E-3</v>
      </c>
      <c r="J384" s="1">
        <f>IFERROR(J156/SUM(J285,J156),0)*'[1]Electricity and CHPs_IN'!F$56</f>
        <v>2.5037408097781638E-3</v>
      </c>
      <c r="K384" s="1">
        <f>IFERROR(K156/SUM(K285,K156),0)*'[1]Electricity and CHPs_IN'!G$56</f>
        <v>4.3126313594339335E-4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0.54529210965899355</v>
      </c>
      <c r="H385" s="1">
        <f t="shared" si="229"/>
        <v>1.9634218177237053</v>
      </c>
      <c r="I385" s="1">
        <f t="shared" si="229"/>
        <v>5.5058439057351736</v>
      </c>
      <c r="J385" s="1">
        <f t="shared" si="229"/>
        <v>15.482427387671663</v>
      </c>
      <c r="K385" s="1">
        <f t="shared" si="229"/>
        <v>30.937443471902366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0.54529210965899355</v>
      </c>
      <c r="H386" s="1">
        <f>'[1]Electricity and CHPs_IN'!D$33</f>
        <v>1.9634218177237053</v>
      </c>
      <c r="I386" s="1">
        <f>'[1]Electricity and CHPs_IN'!E$33</f>
        <v>5.5058439057351736</v>
      </c>
      <c r="J386" s="1">
        <f>'[1]Electricity and CHPs_IN'!F$33</f>
        <v>15.482427387671663</v>
      </c>
      <c r="K386" s="1">
        <f>'[1]Electricity and CHPs_IN'!G$33</f>
        <v>30.937443471902366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12.822576519660924</v>
      </c>
      <c r="H387" s="1">
        <f t="shared" si="230"/>
        <v>28.800006851862591</v>
      </c>
      <c r="I387" s="1">
        <f t="shared" si="230"/>
        <v>36.924114424759736</v>
      </c>
      <c r="J387" s="1">
        <f t="shared" si="230"/>
        <v>73.719738319439017</v>
      </c>
      <c r="K387" s="1">
        <f t="shared" si="230"/>
        <v>127.12521304874203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0.14080519181439308</v>
      </c>
      <c r="I388" s="1">
        <f>'[1]Electricity and CHPs_IN'!E34</f>
        <v>0.1558528521904414</v>
      </c>
      <c r="J388" s="1">
        <f>'[1]Electricity and CHPs_IN'!F34</f>
        <v>1.7445906862768563</v>
      </c>
      <c r="K388" s="1">
        <f>'[1]Electricity and CHPs_IN'!G34</f>
        <v>10.246865863666516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4.8498358007491671</v>
      </c>
      <c r="H389" s="1">
        <f>'[1]Electricity and CHPs_IN'!D35</f>
        <v>9.5945032690796417</v>
      </c>
      <c r="I389" s="1">
        <f>'[1]Electricity and CHPs_IN'!E35</f>
        <v>12.30650007935215</v>
      </c>
      <c r="J389" s="1">
        <f>'[1]Electricity and CHPs_IN'!F35</f>
        <v>39.100476724419579</v>
      </c>
      <c r="K389" s="1">
        <f>'[1]Electricity and CHPs_IN'!G35</f>
        <v>62.60044118310806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3.390683363714595</v>
      </c>
      <c r="H390" s="1">
        <f>'[1]Electricity and CHPs_IN'!D36</f>
        <v>8.0481946802850537</v>
      </c>
      <c r="I390" s="1">
        <f>'[1]Electricity and CHPs_IN'!E36</f>
        <v>10.326573290168925</v>
      </c>
      <c r="J390" s="1">
        <f>'[1]Electricity and CHPs_IN'!F36</f>
        <v>13.878061007113072</v>
      </c>
      <c r="K390" s="1">
        <f>'[1]Electricity and CHPs_IN'!G36</f>
        <v>18.650969944253355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1.2876022464791577</v>
      </c>
      <c r="H391" s="1">
        <f>'[1]Electricity and CHPs_IN'!D37</f>
        <v>4.1841037366154445</v>
      </c>
      <c r="I391" s="1">
        <f>'[1]Electricity and CHPs_IN'!E37</f>
        <v>5.3685911498198209</v>
      </c>
      <c r="J391" s="1">
        <f>'[1]Electricity and CHPs_IN'!F37</f>
        <v>7.2150241960965102</v>
      </c>
      <c r="K391" s="1">
        <f>'[1]Electricity and CHPs_IN'!G37</f>
        <v>19.793454961721014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3.2944551087180045</v>
      </c>
      <c r="H392" s="1">
        <f>'[1]Electricity and CHPs_IN'!D38</f>
        <v>6.8323999740680588</v>
      </c>
      <c r="I392" s="1">
        <f>'[1]Electricity and CHPs_IN'!E38</f>
        <v>8.7665970532283968</v>
      </c>
      <c r="J392" s="1">
        <f>'[1]Electricity and CHPs_IN'!F38</f>
        <v>11.781585705533002</v>
      </c>
      <c r="K392" s="1">
        <f>'[1]Electricity and CHPs_IN'!G38</f>
        <v>15.833481095993088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2.7292932301755035E-3</v>
      </c>
      <c r="J394" s="1">
        <f>'[1]Electricity and CHPs_IN'!F$32</f>
        <v>2.7004371542095188E-3</v>
      </c>
      <c r="K394" s="1">
        <f>'[1]Electricity and CHPs_IN'!G$32</f>
        <v>9.2885480563282205E-3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1.4947757888082477E-3</v>
      </c>
      <c r="J395" s="1">
        <f t="shared" ref="J395" si="235">SUM(J396:J398)</f>
        <v>0.46981630237467298</v>
      </c>
      <c r="K395" s="1">
        <f t="shared" ref="K395" si="236">SUM(K396:K398)</f>
        <v>0.30378743143929166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1.0074860643189725E-2</v>
      </c>
      <c r="K396" s="1">
        <f>IFERROR(K168/SUM(K168,K207),0)*'[1]Electricity and CHPs_IN'!G$30</f>
        <v>1.5016232759089289E-2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8.7390463924882217E-4</v>
      </c>
      <c r="J397" s="1">
        <f>IFERROR(J169/SUM(J169,J287),0)*'[1]Electricity and CHPs_IN'!F$46</f>
        <v>0.45820088063196662</v>
      </c>
      <c r="K397" s="1">
        <f>IFERROR(K169/SUM(K169,K287),0)*'[1]Electricity and CHPs_IN'!G$46</f>
        <v>0.2874976708115215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6.2087114955942544E-4</v>
      </c>
      <c r="J398" s="1">
        <f>IFERROR(J170/SUM(J170,J288),0)*'[1]Electricity and CHPs_IN'!F$57</f>
        <v>1.5405610995166174E-3</v>
      </c>
      <c r="K398" s="1">
        <f>IFERROR(K170/SUM(K170,K288),0)*'[1]Electricity and CHPs_IN'!G$57</f>
        <v>1.2735278686808521E-3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0.14980494343223699</v>
      </c>
      <c r="G399" s="1">
        <f t="shared" ref="G399:K399" si="237">SUM(G400:G406)</f>
        <v>2.7868753009995813E-2</v>
      </c>
      <c r="H399" s="1">
        <f t="shared" si="237"/>
        <v>0.14970076987833059</v>
      </c>
      <c r="I399" s="1">
        <f t="shared" si="237"/>
        <v>3.8655597533131282E-2</v>
      </c>
      <c r="J399" s="1">
        <f t="shared" si="237"/>
        <v>0.55755165525114503</v>
      </c>
      <c r="K399" s="1">
        <f t="shared" si="237"/>
        <v>2.6495308505808328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0.13504333438548144</v>
      </c>
      <c r="G400" s="1">
        <f>'[1]Electricity and CHPs_IN'!C63</f>
        <v>1.4280440673427729E-2</v>
      </c>
      <c r="H400" s="1">
        <f>'[1]Electricity and CHPs_IN'!D63</f>
        <v>0.13488646084328382</v>
      </c>
      <c r="I400" s="1">
        <f>'[1]Electricity and CHPs_IN'!E63</f>
        <v>1.8493844981102142E-3</v>
      </c>
      <c r="J400" s="1">
        <f>'[1]Electricity and CHPs_IN'!F63</f>
        <v>1.059049580702537E-2</v>
      </c>
      <c r="K400" s="1">
        <f>'[1]Electricity and CHPs_IN'!G63</f>
        <v>0.10525617675607324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3.2858687809424322E-3</v>
      </c>
      <c r="G401" s="1">
        <f>'[1]Electricity and CHPs_IN'!C64</f>
        <v>2.6948158352022842E-3</v>
      </c>
      <c r="H401" s="1">
        <f>'[1]Electricity and CHPs_IN'!D64</f>
        <v>3.2823295309236575E-3</v>
      </c>
      <c r="I401" s="1">
        <f>'[1]Electricity and CHPs_IN'!E64</f>
        <v>1.7610714470131371E-3</v>
      </c>
      <c r="J401" s="1">
        <f>'[1]Electricity and CHPs_IN'!F64</f>
        <v>8.7870774719189332E-2</v>
      </c>
      <c r="K401" s="1">
        <f>'[1]Electricity and CHPs_IN'!G64</f>
        <v>1.9652963763524471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2.9332766877743733E-3</v>
      </c>
      <c r="G402" s="1">
        <f>'[1]Electricity and CHPs_IN'!C65</f>
        <v>2.3559230644778703E-3</v>
      </c>
      <c r="H402" s="1">
        <f>'[1]Electricity and CHPs_IN'!D65</f>
        <v>2.9110619707877023E-3</v>
      </c>
      <c r="I402" s="1">
        <f>'[1]Electricity and CHPs_IN'!E65</f>
        <v>1.6238831864971376E-3</v>
      </c>
      <c r="J402" s="1">
        <f>'[1]Electricity and CHPs_IN'!F65</f>
        <v>5.7205081723660988E-3</v>
      </c>
      <c r="K402" s="1">
        <f>'[1]Electricity and CHPs_IN'!G65</f>
        <v>1.1503197840197012E-2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1.2308080743193932E-3</v>
      </c>
      <c r="G403" s="1">
        <f>'[1]Electricity and CHPs_IN'!C66</f>
        <v>1.2299740085780341E-3</v>
      </c>
      <c r="H403" s="1">
        <f>'[1]Electricity and CHPs_IN'!D66</f>
        <v>1.2415517207673807E-3</v>
      </c>
      <c r="I403" s="1">
        <f>'[1]Electricity and CHPs_IN'!E66</f>
        <v>2.152146611067259E-3</v>
      </c>
      <c r="J403" s="1">
        <f>'[1]Electricity and CHPs_IN'!F66</f>
        <v>3.6849577120549649E-3</v>
      </c>
      <c r="K403" s="1">
        <f>'[1]Electricity and CHPs_IN'!G66</f>
        <v>2.6332998577265512E-3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3.037754541042265E-3</v>
      </c>
      <c r="G404" s="1">
        <f>'[1]Electricity and CHPs_IN'!C67</f>
        <v>3.0361070438259339E-3</v>
      </c>
      <c r="H404" s="1">
        <f>'[1]Electricity and CHPs_IN'!D67</f>
        <v>3.0662014180852055E-3</v>
      </c>
      <c r="I404" s="1">
        <f>'[1]Electricity and CHPs_IN'!E67</f>
        <v>1.4528267018977449E-2</v>
      </c>
      <c r="J404" s="1">
        <f>'[1]Electricity and CHPs_IN'!F67</f>
        <v>0.22323624421007382</v>
      </c>
      <c r="K404" s="1">
        <f>'[1]Electricity and CHPs_IN'!G67</f>
        <v>0.28130605724820412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3.037030301019145E-3</v>
      </c>
      <c r="G405" s="1">
        <f>'[1]Electricity and CHPs_IN'!C68</f>
        <v>3.0353804413242392E-3</v>
      </c>
      <c r="H405" s="1">
        <f>'[1]Electricity and CHPs_IN'!D68</f>
        <v>3.0655014829819001E-3</v>
      </c>
      <c r="I405" s="1">
        <f>'[1]Electricity and CHPs_IN'!E68</f>
        <v>1.4535212677154675E-2</v>
      </c>
      <c r="J405" s="1">
        <f>'[1]Electricity and CHPs_IN'!F68</f>
        <v>0.22324691482864101</v>
      </c>
      <c r="K405" s="1">
        <f>'[1]Electricity and CHPs_IN'!G68</f>
        <v>0.28137435405782418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1.2368706616579426E-3</v>
      </c>
      <c r="G406" s="1">
        <f>'[1]Electricity and CHPs_IN'!C69</f>
        <v>1.2361119431597209E-3</v>
      </c>
      <c r="H406" s="1">
        <f>'[1]Electricity and CHPs_IN'!D69</f>
        <v>1.2476629115009347E-3</v>
      </c>
      <c r="I406" s="1">
        <f>'[1]Electricity and CHPs_IN'!E69</f>
        <v>2.2056320943114149E-3</v>
      </c>
      <c r="J406" s="1">
        <f>'[1]Electricity and CHPs_IN'!F69</f>
        <v>3.2017598017943243E-3</v>
      </c>
      <c r="K406" s="1">
        <f>'[1]Electricity and CHPs_IN'!G69</f>
        <v>2.1613884683608208E-3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55.752771828506795</v>
      </c>
      <c r="G407" s="3">
        <f t="shared" ref="G407:K407" si="239">G408+G461</f>
        <v>53.538472389378015</v>
      </c>
      <c r="H407" s="3">
        <f t="shared" si="239"/>
        <v>55.543042077238937</v>
      </c>
      <c r="I407" s="3">
        <f t="shared" si="239"/>
        <v>56.475322223077313</v>
      </c>
      <c r="J407" s="3">
        <f t="shared" si="239"/>
        <v>59.127518985662746</v>
      </c>
      <c r="K407" s="3">
        <f t="shared" si="239"/>
        <v>63.107399843384016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47.831175620356412</v>
      </c>
      <c r="G408" s="1">
        <f t="shared" si="240"/>
        <v>44.901930678161307</v>
      </c>
      <c r="H408" s="1">
        <f t="shared" si="240"/>
        <v>44.443308919504716</v>
      </c>
      <c r="I408" s="1">
        <f t="shared" si="240"/>
        <v>40.894075557160825</v>
      </c>
      <c r="J408" s="1">
        <f t="shared" si="240"/>
        <v>40.044284111043133</v>
      </c>
      <c r="K408" s="1">
        <f t="shared" si="240"/>
        <v>36.378837466029239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39.556677141241899</v>
      </c>
      <c r="G409" s="1">
        <f t="shared" ref="G409:K409" si="241">SUM(G410,G416,G425,G434,G436)</f>
        <v>34.025641234459975</v>
      </c>
      <c r="H409" s="1">
        <f t="shared" si="241"/>
        <v>34.939859263514748</v>
      </c>
      <c r="I409" s="1">
        <f t="shared" si="241"/>
        <v>33.558211450036318</v>
      </c>
      <c r="J409" s="1">
        <f t="shared" si="241"/>
        <v>33.966701494697503</v>
      </c>
      <c r="K409" s="1">
        <f t="shared" si="241"/>
        <v>29.147498531189541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1.7874798998215244E-2</v>
      </c>
      <c r="G410" s="1">
        <f t="shared" ref="G410:K410" si="242">G411</f>
        <v>1.4318612036942754E-3</v>
      </c>
      <c r="H410" s="1">
        <f t="shared" si="242"/>
        <v>6.7651369100897611E-3</v>
      </c>
      <c r="I410" s="1">
        <f t="shared" si="242"/>
        <v>1.7073376112770578E-3</v>
      </c>
      <c r="J410" s="1">
        <f t="shared" si="242"/>
        <v>2.1405276040778699E-3</v>
      </c>
      <c r="K410" s="1">
        <f t="shared" si="242"/>
        <v>1.1695853887111427E-5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1.7874798998215244E-2</v>
      </c>
      <c r="G411" s="1">
        <f>'[1]Electricity and CHPs_IN'!C$28-G298</f>
        <v>1.4318612036942754E-3</v>
      </c>
      <c r="H411" s="1">
        <f>'[1]Electricity and CHPs_IN'!D$28-H298</f>
        <v>6.7651369100897611E-3</v>
      </c>
      <c r="I411" s="1">
        <f>'[1]Electricity and CHPs_IN'!E$28-I298</f>
        <v>1.7073376112770578E-3</v>
      </c>
      <c r="J411" s="1">
        <f>'[1]Electricity and CHPs_IN'!F$28-J298</f>
        <v>2.1405276040778699E-3</v>
      </c>
      <c r="K411" s="1">
        <f>'[1]Electricity and CHPs_IN'!G$28-K298</f>
        <v>1.1695853887111427E-5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1.7874798998215244E-2</v>
      </c>
      <c r="G412" s="1">
        <f t="shared" ref="G412:K412" si="243">G413</f>
        <v>1.4318612036942754E-3</v>
      </c>
      <c r="H412" s="1">
        <f t="shared" si="243"/>
        <v>6.7651369100897611E-3</v>
      </c>
      <c r="I412" s="1">
        <f t="shared" si="243"/>
        <v>1.7073376112770578E-3</v>
      </c>
      <c r="J412" s="1">
        <f t="shared" si="243"/>
        <v>2.1405276040778699E-3</v>
      </c>
      <c r="K412" s="1">
        <f t="shared" si="243"/>
        <v>1.1695853887111427E-5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1.7874798998215244E-2</v>
      </c>
      <c r="G413" s="1">
        <f t="shared" ref="G413:K413" si="244">G411-G415</f>
        <v>1.4318612036942754E-3</v>
      </c>
      <c r="H413" s="1">
        <f t="shared" si="244"/>
        <v>6.7651369100897611E-3</v>
      </c>
      <c r="I413" s="1">
        <f t="shared" si="244"/>
        <v>1.7073376112770578E-3</v>
      </c>
      <c r="J413" s="1">
        <f t="shared" si="244"/>
        <v>2.1405276040778699E-3</v>
      </c>
      <c r="K413" s="1">
        <f t="shared" si="244"/>
        <v>1.1695853887111427E-5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2.3951515914917589</v>
      </c>
      <c r="G416" s="1">
        <f t="shared" ref="G416:K416" si="247">SUM(G417:G418)</f>
        <v>1.4644518525729891E-3</v>
      </c>
      <c r="H416" s="1">
        <f t="shared" si="247"/>
        <v>1.8257638237948154E-2</v>
      </c>
      <c r="I416" s="1">
        <f t="shared" si="247"/>
        <v>2.5551064274892198E-2</v>
      </c>
      <c r="J416" s="1">
        <f t="shared" si="247"/>
        <v>0.14410431710142954</v>
      </c>
      <c r="K416" s="1">
        <f t="shared" si="247"/>
        <v>7.0882426889912184E-2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2.3951515914917589</v>
      </c>
      <c r="G417" s="1">
        <f>'[1]Electricity and CHPs_IN'!C$24-G312</f>
        <v>1.4644518525729891E-3</v>
      </c>
      <c r="H417" s="1">
        <f>'[1]Electricity and CHPs_IN'!D$24-H312</f>
        <v>1.8257638237948154E-2</v>
      </c>
      <c r="I417" s="1">
        <f>'[1]Electricity and CHPs_IN'!E$24-I312</f>
        <v>2.5551064274892198E-2</v>
      </c>
      <c r="J417" s="1">
        <f>'[1]Electricity and CHPs_IN'!F$24-J312</f>
        <v>4.0551604147778031E-2</v>
      </c>
      <c r="K417" s="1">
        <f>'[1]Electricity and CHPs_IN'!G$24-K312</f>
        <v>1.0578532167368625E-3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0.10355271295365151</v>
      </c>
      <c r="K418" s="1">
        <f>'[1]Electricity and CHPs_IN'!G$29-K313</f>
        <v>6.9824573673175322E-2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2.3328314085851596</v>
      </c>
      <c r="G419" s="1">
        <f t="shared" ref="G419:K419" si="248">SUM(G420:G421)</f>
        <v>1.3574578369025551E-3</v>
      </c>
      <c r="H419" s="1">
        <f t="shared" si="248"/>
        <v>1.6454804352238755E-2</v>
      </c>
      <c r="I419" s="1">
        <f t="shared" si="248"/>
        <v>2.5492851925742251E-2</v>
      </c>
      <c r="J419" s="1">
        <f t="shared" si="248"/>
        <v>0.14350804425743938</v>
      </c>
      <c r="K419" s="1">
        <f t="shared" si="248"/>
        <v>3.3186439927761144E-2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2.3328314085851596</v>
      </c>
      <c r="G420" s="1">
        <f t="shared" ref="G420:K420" si="249">G417-G423</f>
        <v>1.3574578369025551E-3</v>
      </c>
      <c r="H420" s="1">
        <f t="shared" si="249"/>
        <v>1.6454804352238755E-2</v>
      </c>
      <c r="I420" s="1">
        <f t="shared" si="249"/>
        <v>2.5492851925742251E-2</v>
      </c>
      <c r="J420" s="1">
        <f t="shared" si="249"/>
        <v>4.0383810282750794E-2</v>
      </c>
      <c r="K420" s="1">
        <f t="shared" si="249"/>
        <v>4.9527624504379125E-4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0.10312423397468859</v>
      </c>
      <c r="K421" s="1">
        <f t="shared" si="250"/>
        <v>3.269116368271735E-2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6.2320182906599519E-2</v>
      </c>
      <c r="G422" s="1">
        <f t="shared" ref="G422:K422" si="251">SUM(G423:G424)</f>
        <v>1.0699401567043398E-4</v>
      </c>
      <c r="H422" s="1">
        <f t="shared" si="251"/>
        <v>1.8028338857093988E-3</v>
      </c>
      <c r="I422" s="1">
        <f t="shared" si="251"/>
        <v>5.8212349149946135E-5</v>
      </c>
      <c r="J422" s="1">
        <f t="shared" si="251"/>
        <v>5.9627284399016282E-4</v>
      </c>
      <c r="K422" s="1">
        <f t="shared" si="251"/>
        <v>3.769598696215104E-2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6.2320182906599519E-2</v>
      </c>
      <c r="G423" s="1">
        <f t="shared" ref="G423:K423" si="252">IFERROR(G344/G312,0)*G417</f>
        <v>1.0699401567043398E-4</v>
      </c>
      <c r="H423" s="1">
        <f t="shared" si="252"/>
        <v>1.8028338857093988E-3</v>
      </c>
      <c r="I423" s="1">
        <f t="shared" si="252"/>
        <v>5.8212349149946135E-5</v>
      </c>
      <c r="J423" s="1">
        <f t="shared" si="252"/>
        <v>1.6779386502723551E-4</v>
      </c>
      <c r="K423" s="1">
        <f t="shared" si="252"/>
        <v>5.6257697169307124E-4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4.2847897896292736E-4</v>
      </c>
      <c r="K424" s="1">
        <f t="shared" si="253"/>
        <v>3.7133409990457972E-2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35.838158090169642</v>
      </c>
      <c r="G425" s="1">
        <f t="shared" ref="G425:K425" si="254">SUM(G426:G427)</f>
        <v>33.784063655175551</v>
      </c>
      <c r="H425" s="1">
        <f t="shared" si="254"/>
        <v>33.829830579621998</v>
      </c>
      <c r="I425" s="1">
        <f t="shared" si="254"/>
        <v>33.526932956456797</v>
      </c>
      <c r="J425" s="1">
        <f t="shared" si="254"/>
        <v>32.442646474735398</v>
      </c>
      <c r="K425" s="1">
        <f t="shared" si="254"/>
        <v>29.057098993163429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35.838158090169642</v>
      </c>
      <c r="G426" s="1">
        <f>'[1]Electricity and CHPs_IN'!C$26-G359</f>
        <v>33.784063655175551</v>
      </c>
      <c r="H426" s="1">
        <f>'[1]Electricity and CHPs_IN'!D$26-H359</f>
        <v>33.829830579621998</v>
      </c>
      <c r="I426" s="1">
        <f>'[1]Electricity and CHPs_IN'!E$26-I359</f>
        <v>33.526932956456797</v>
      </c>
      <c r="J426" s="1">
        <f>'[1]Electricity and CHPs_IN'!F$26-J359</f>
        <v>22.264719653926022</v>
      </c>
      <c r="K426" s="1">
        <f>'[1]Electricity and CHPs_IN'!G$26-K359</f>
        <v>17.21322885039935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10.177926820809374</v>
      </c>
      <c r="K427" s="1">
        <f>'[1]Electricity and CHPs_IN'!G$27-K360</f>
        <v>11.843870142764077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17.919079045084821</v>
      </c>
      <c r="G428" s="1">
        <f t="shared" ref="G428:K428" si="255">SUM(G429:G430)</f>
        <v>16.892031827587775</v>
      </c>
      <c r="H428" s="1">
        <f t="shared" si="255"/>
        <v>16.914915289810999</v>
      </c>
      <c r="I428" s="1">
        <f t="shared" si="255"/>
        <v>16.763466478228398</v>
      </c>
      <c r="J428" s="1">
        <f t="shared" si="255"/>
        <v>16.221323237367699</v>
      </c>
      <c r="K428" s="1">
        <f t="shared" si="255"/>
        <v>14.528549496581714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17.919079045084821</v>
      </c>
      <c r="G429" s="1">
        <f t="shared" ref="G429:K429" si="256">IFERROR(G366/G359,0)*G426</f>
        <v>16.892031827587775</v>
      </c>
      <c r="H429" s="1">
        <f t="shared" si="256"/>
        <v>16.914915289810999</v>
      </c>
      <c r="I429" s="1">
        <f t="shared" si="256"/>
        <v>16.763466478228398</v>
      </c>
      <c r="J429" s="1">
        <f t="shared" si="256"/>
        <v>11.132359826963011</v>
      </c>
      <c r="K429" s="1">
        <f t="shared" si="256"/>
        <v>8.606614425199675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5.0889634104046868</v>
      </c>
      <c r="K430" s="1">
        <f t="shared" si="257"/>
        <v>5.9219350713820385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17.919079045084821</v>
      </c>
      <c r="G431" s="1">
        <f t="shared" ref="G431:K431" si="258">SUM(G432:G433)</f>
        <v>16.892031827587775</v>
      </c>
      <c r="H431" s="1">
        <f t="shared" si="258"/>
        <v>16.914915289810999</v>
      </c>
      <c r="I431" s="1">
        <f t="shared" si="258"/>
        <v>16.763466478228398</v>
      </c>
      <c r="J431" s="1">
        <f t="shared" si="258"/>
        <v>16.221323237367699</v>
      </c>
      <c r="K431" s="1">
        <f t="shared" si="258"/>
        <v>14.528549496581714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17.919079045084821</v>
      </c>
      <c r="G432" s="1">
        <f t="shared" ref="G432:K432" si="259">G426-G429</f>
        <v>16.892031827587775</v>
      </c>
      <c r="H432" s="1">
        <f t="shared" si="259"/>
        <v>16.914915289810999</v>
      </c>
      <c r="I432" s="1">
        <f t="shared" si="259"/>
        <v>16.763466478228398</v>
      </c>
      <c r="J432" s="1">
        <f t="shared" si="259"/>
        <v>11.132359826963011</v>
      </c>
      <c r="K432" s="1">
        <f t="shared" si="259"/>
        <v>8.606614425199675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5.0889634104046868</v>
      </c>
      <c r="K433" s="1">
        <f t="shared" si="260"/>
        <v>5.9219350713820385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1.305492660582281</v>
      </c>
      <c r="G434" s="1">
        <f t="shared" ref="G434:K434" si="261">G435</f>
        <v>0.23868126622815236</v>
      </c>
      <c r="H434" s="1">
        <f t="shared" si="261"/>
        <v>1.0850059087447153</v>
      </c>
      <c r="I434" s="1">
        <f t="shared" si="261"/>
        <v>4.0200916933496138E-3</v>
      </c>
      <c r="J434" s="1">
        <f t="shared" si="261"/>
        <v>1.3655764159041479</v>
      </c>
      <c r="K434" s="1">
        <f t="shared" si="261"/>
        <v>5.5635965774985608E-4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1.305492660582281</v>
      </c>
      <c r="G435" s="1">
        <f>'[1]Electricity and CHPs_IN'!C$25-G378</f>
        <v>0.23868126622815236</v>
      </c>
      <c r="H435" s="1">
        <f>'[1]Electricity and CHPs_IN'!D$25-H378</f>
        <v>1.0850059087447153</v>
      </c>
      <c r="I435" s="1">
        <f>'[1]Electricity and CHPs_IN'!E$25-I378</f>
        <v>4.0200916933496138E-3</v>
      </c>
      <c r="J435" s="1">
        <f>'[1]Electricity and CHPs_IN'!F$25-J378</f>
        <v>1.3655764159041479</v>
      </c>
      <c r="K435" s="1">
        <f>'[1]Electricity and CHPs_IN'!G$25-K378</f>
        <v>5.5635965774985608E-4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1.2233759352444619E-2</v>
      </c>
      <c r="K436" s="1">
        <f t="shared" si="262"/>
        <v>1.8949055624565038E-2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1.2233759352444619E-2</v>
      </c>
      <c r="K437" s="1">
        <f>'[1]Electricity and CHPs_IN'!G$30-K396</f>
        <v>1.8949055624565038E-2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8.2744984791145129</v>
      </c>
      <c r="G438" s="1">
        <f t="shared" ref="G438:K438" si="263">SUM(G439,G445,G447,G453,G455,G457,G459)</f>
        <v>10.876289443701335</v>
      </c>
      <c r="H438" s="1">
        <f t="shared" si="263"/>
        <v>9.5034496559899715</v>
      </c>
      <c r="I438" s="1">
        <f t="shared" si="263"/>
        <v>7.3358641071245065</v>
      </c>
      <c r="J438" s="1">
        <f t="shared" si="263"/>
        <v>6.077582616345631</v>
      </c>
      <c r="K438" s="1">
        <f t="shared" si="263"/>
        <v>7.231338934839699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4.3959752063190169</v>
      </c>
      <c r="G439" s="1">
        <f t="shared" ref="G439:K439" si="264">+G440</f>
        <v>1.6674004537701645</v>
      </c>
      <c r="H439" s="1">
        <f t="shared" si="264"/>
        <v>2.7023490741788945</v>
      </c>
      <c r="I439" s="1">
        <f t="shared" si="264"/>
        <v>0.54032810302489098</v>
      </c>
      <c r="J439" s="1">
        <f t="shared" si="264"/>
        <v>8.6359536634918077E-2</v>
      </c>
      <c r="K439" s="1">
        <f t="shared" si="264"/>
        <v>4.831361941316616E-4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4.3959752063190169</v>
      </c>
      <c r="G440" s="1">
        <f t="shared" ref="G440:K440" si="265">SUM(G442:G444)</f>
        <v>1.6674004537701645</v>
      </c>
      <c r="H440" s="1">
        <f t="shared" si="265"/>
        <v>2.7023490741788945</v>
      </c>
      <c r="I440" s="1">
        <f t="shared" si="265"/>
        <v>0.54032810302489098</v>
      </c>
      <c r="J440" s="1">
        <f t="shared" si="265"/>
        <v>8.6359536634918077E-2</v>
      </c>
      <c r="K440" s="1">
        <f t="shared" si="265"/>
        <v>4.831361941316616E-4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2.0280745755046574</v>
      </c>
      <c r="G441" s="1">
        <f t="shared" ref="G441:K441" si="266">G442</f>
        <v>1.6668191560123267</v>
      </c>
      <c r="H441" s="1">
        <f t="shared" si="266"/>
        <v>2.6995618957443832</v>
      </c>
      <c r="I441" s="1">
        <f t="shared" si="266"/>
        <v>0.53968808136380497</v>
      </c>
      <c r="J441" s="1">
        <f t="shared" si="266"/>
        <v>8.5403807725572711E-2</v>
      </c>
      <c r="K441" s="1">
        <f t="shared" si="266"/>
        <v>1.0902303741257029E-4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2.0280745755046574</v>
      </c>
      <c r="G442" s="1">
        <f>'[1]Electricity and CHPs_IN'!C$90</f>
        <v>1.6668191560123267</v>
      </c>
      <c r="H442" s="1">
        <f>'[1]Electricity and CHPs_IN'!D$90</f>
        <v>2.6995618957443832</v>
      </c>
      <c r="I442" s="1">
        <f>'[1]Electricity and CHPs_IN'!E$90</f>
        <v>0.53968808136380497</v>
      </c>
      <c r="J442" s="1">
        <f>'[1]Electricity and CHPs_IN'!F$90</f>
        <v>8.5403807725572711E-2</v>
      </c>
      <c r="K442" s="1">
        <f>'[1]Electricity and CHPs_IN'!G$90</f>
        <v>1.0902303741257029E-4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1.1839503154071798</v>
      </c>
      <c r="G443" s="1">
        <f t="shared" ref="G443:K443" si="267">G444</f>
        <v>2.9064887891889417E-4</v>
      </c>
      <c r="H443" s="1">
        <f t="shared" si="267"/>
        <v>1.3935892172555068E-3</v>
      </c>
      <c r="I443" s="1">
        <f t="shared" si="267"/>
        <v>3.2001083054304744E-4</v>
      </c>
      <c r="J443" s="1">
        <f t="shared" si="267"/>
        <v>4.7786445467268935E-4</v>
      </c>
      <c r="K443" s="1">
        <f t="shared" si="267"/>
        <v>1.8705657835954567E-4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1.1839503154071798</v>
      </c>
      <c r="G444" s="1">
        <f>'[1]Electricity and CHPs_IN'!C$91</f>
        <v>2.9064887891889417E-4</v>
      </c>
      <c r="H444" s="1">
        <f>'[1]Electricity and CHPs_IN'!D$91</f>
        <v>1.3935892172555068E-3</v>
      </c>
      <c r="I444" s="1">
        <f>'[1]Electricity and CHPs_IN'!E$91</f>
        <v>3.2001083054304744E-4</v>
      </c>
      <c r="J444" s="1">
        <f>'[1]Electricity and CHPs_IN'!F$91</f>
        <v>4.7786445467268935E-4</v>
      </c>
      <c r="K444" s="1">
        <f>'[1]Electricity and CHPs_IN'!G$91</f>
        <v>1.8705657835954567E-4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1.4500009362726718</v>
      </c>
      <c r="G445" s="1">
        <f t="shared" ref="G445:K445" si="268">G446</f>
        <v>3.8015504860686038</v>
      </c>
      <c r="H445" s="1">
        <f t="shared" si="268"/>
        <v>3.8012466975484873</v>
      </c>
      <c r="I445" s="1">
        <f t="shared" si="268"/>
        <v>0.99941085719716871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1.4500009362726718</v>
      </c>
      <c r="G446" s="1">
        <f>'[1]Electricity and CHPs_IN'!C$92</f>
        <v>3.8015504860686038</v>
      </c>
      <c r="H446" s="1">
        <f>'[1]Electricity and CHPs_IN'!D$92</f>
        <v>3.8012466975484873</v>
      </c>
      <c r="I446" s="1">
        <f>'[1]Electricity and CHPs_IN'!E$92</f>
        <v>0.99941085719716871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0.21541718973485491</v>
      </c>
      <c r="G447" s="1">
        <f t="shared" ref="G447:K447" si="269">G448</f>
        <v>2.1618209359717859</v>
      </c>
      <c r="H447" s="1">
        <f t="shared" si="269"/>
        <v>1.241606645413692E-3</v>
      </c>
      <c r="I447" s="1">
        <f t="shared" si="269"/>
        <v>5.3163641081356312E-4</v>
      </c>
      <c r="J447" s="1">
        <f t="shared" si="269"/>
        <v>3.1350499096771716E-4</v>
      </c>
      <c r="K447" s="1">
        <f t="shared" si="269"/>
        <v>1.0519078455503213E-6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0.21541718973485491</v>
      </c>
      <c r="G448" s="1">
        <f>'[1]Electricity and CHPs_IN'!C$93</f>
        <v>2.1618209359717859</v>
      </c>
      <c r="H448" s="1">
        <f>'[1]Electricity and CHPs_IN'!D$93</f>
        <v>1.241606645413692E-3</v>
      </c>
      <c r="I448" s="1">
        <f>'[1]Electricity and CHPs_IN'!E$93</f>
        <v>5.3163641081356312E-4</v>
      </c>
      <c r="J448" s="1">
        <f>'[1]Electricity and CHPs_IN'!F$93</f>
        <v>3.1350499096771716E-4</v>
      </c>
      <c r="K448" s="1">
        <f>'[1]Electricity and CHPs_IN'!G$93</f>
        <v>1.0519078455503213E-6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0.21541718973485491</v>
      </c>
      <c r="G449" s="1">
        <f t="shared" ref="G449:K449" si="270">G450</f>
        <v>2.1618209359717859</v>
      </c>
      <c r="H449" s="1">
        <f t="shared" si="270"/>
        <v>1.241606645413692E-3</v>
      </c>
      <c r="I449" s="1">
        <f t="shared" si="270"/>
        <v>5.3163641081356312E-4</v>
      </c>
      <c r="J449" s="1">
        <f t="shared" si="270"/>
        <v>3.1350499096771716E-4</v>
      </c>
      <c r="K449" s="1">
        <f t="shared" si="270"/>
        <v>1.0519078455503213E-6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0.21541718973485491</v>
      </c>
      <c r="G450" s="1">
        <f t="shared" ref="G450:K450" si="271">G448</f>
        <v>2.1618209359717859</v>
      </c>
      <c r="H450" s="1">
        <f t="shared" si="271"/>
        <v>1.241606645413692E-3</v>
      </c>
      <c r="I450" s="1">
        <f t="shared" si="271"/>
        <v>5.3163641081356312E-4</v>
      </c>
      <c r="J450" s="1">
        <f t="shared" si="271"/>
        <v>3.1350499096771716E-4</v>
      </c>
      <c r="K450" s="1">
        <f t="shared" si="271"/>
        <v>1.0519078455503213E-6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2.213105146787969</v>
      </c>
      <c r="G453" s="1">
        <f t="shared" ref="G453:K453" si="273">G454</f>
        <v>1.9973279476412076</v>
      </c>
      <c r="H453" s="1">
        <f t="shared" si="273"/>
        <v>1.7124597824013288</v>
      </c>
      <c r="I453" s="1">
        <f t="shared" si="273"/>
        <v>1.3250695012657918</v>
      </c>
      <c r="J453" s="1">
        <f t="shared" si="273"/>
        <v>0.79336949214357377</v>
      </c>
      <c r="K453" s="1">
        <f t="shared" si="273"/>
        <v>0.47502249383680673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2.213105146787969</v>
      </c>
      <c r="G454" s="1">
        <f>'[1]Electricity and CHPs_IN'!C$94</f>
        <v>1.9973279476412076</v>
      </c>
      <c r="H454" s="1">
        <f>'[1]Electricity and CHPs_IN'!D$94</f>
        <v>1.7124597824013288</v>
      </c>
      <c r="I454" s="1">
        <f>'[1]Electricity and CHPs_IN'!E$94</f>
        <v>1.3250695012657918</v>
      </c>
      <c r="J454" s="1">
        <f>'[1]Electricity and CHPs_IN'!F$94</f>
        <v>0.79336949214357377</v>
      </c>
      <c r="K454" s="1">
        <f>'[1]Electricity and CHPs_IN'!G$94</f>
        <v>0.47502249383680673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1.297429944757782E-7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1.297429944757782E-7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9.6547008670340984E-5</v>
      </c>
      <c r="K457" s="1">
        <f t="shared" si="275"/>
        <v>8.0230060395425649E-5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9.6547008670340984E-5</v>
      </c>
      <c r="K458" s="1">
        <f>'[1]Electricity and CHPs_IN'!G$96</f>
        <v>8.0230060395425649E-5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1.2481896202495724</v>
      </c>
      <c r="H459" s="1">
        <f>H460</f>
        <v>1.2861524952158483</v>
      </c>
      <c r="I459" s="1">
        <f t="shared" ref="I459" si="277">I460</f>
        <v>4.4705240092258416</v>
      </c>
      <c r="J459" s="1">
        <f t="shared" ref="J459" si="278">J460</f>
        <v>5.1974435355675013</v>
      </c>
      <c r="K459" s="1">
        <f t="shared" ref="K459" si="279">K460</f>
        <v>6.7557518930975249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1.2481896202495724</v>
      </c>
      <c r="H460" s="1">
        <f>'[1]Electricity and CHPs_IN'!D$97</f>
        <v>1.2861524952158483</v>
      </c>
      <c r="I460" s="1">
        <f>'[1]Electricity and CHPs_IN'!E$97</f>
        <v>4.4705240092258416</v>
      </c>
      <c r="J460" s="1">
        <f>'[1]Electricity and CHPs_IN'!F$97</f>
        <v>5.1974435355675013</v>
      </c>
      <c r="K460" s="1">
        <f>'[1]Electricity and CHPs_IN'!G$97</f>
        <v>6.7557518930975249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7.9215962081503832</v>
      </c>
      <c r="G461" s="1">
        <f t="shared" ref="G461:K461" si="280">SUM(G462,G468,G501,G510,G516)</f>
        <v>8.636541711216708</v>
      </c>
      <c r="H461" s="1">
        <f t="shared" si="280"/>
        <v>11.099733157734217</v>
      </c>
      <c r="I461" s="1">
        <f t="shared" si="280"/>
        <v>15.581246665916488</v>
      </c>
      <c r="J461" s="1">
        <f t="shared" si="280"/>
        <v>19.083234874619613</v>
      </c>
      <c r="K461" s="1">
        <f t="shared" si="280"/>
        <v>26.728562377354777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0.274485357565803</v>
      </c>
      <c r="G462" s="1">
        <f t="shared" ref="G462:K462" si="281">+G463</f>
        <v>0.64217001572958221</v>
      </c>
      <c r="H462" s="1">
        <f t="shared" si="281"/>
        <v>1.2405613828693731E-2</v>
      </c>
      <c r="I462" s="1">
        <f t="shared" si="281"/>
        <v>0.57446702757416557</v>
      </c>
      <c r="J462" s="1">
        <f t="shared" si="281"/>
        <v>1.3400398296422759E-2</v>
      </c>
      <c r="K462" s="1">
        <f t="shared" si="281"/>
        <v>1.8102288263943567E-3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0.274485357565803</v>
      </c>
      <c r="G463" s="1">
        <f>'[1]Electricity and CHPs_IN'!C$41-G299</f>
        <v>0.64217001572958221</v>
      </c>
      <c r="H463" s="1">
        <f>'[1]Electricity and CHPs_IN'!D$41-H299</f>
        <v>1.2405613828693731E-2</v>
      </c>
      <c r="I463" s="1">
        <f>'[1]Electricity and CHPs_IN'!E$41-I299</f>
        <v>0.57446702757416557</v>
      </c>
      <c r="J463" s="1">
        <f>'[1]Electricity and CHPs_IN'!F$41-J299</f>
        <v>1.3400398296422759E-2</v>
      </c>
      <c r="K463" s="1">
        <f>'[1]Electricity and CHPs_IN'!G$41-K299</f>
        <v>1.8102288263943567E-3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0.274485357565803</v>
      </c>
      <c r="G464" s="1">
        <f t="shared" ref="G464:K464" si="282">G465</f>
        <v>0.64217001572958221</v>
      </c>
      <c r="H464" s="1">
        <f t="shared" si="282"/>
        <v>1.2405613828693731E-2</v>
      </c>
      <c r="I464" s="1">
        <f t="shared" si="282"/>
        <v>0.57446702757416557</v>
      </c>
      <c r="J464" s="1">
        <f t="shared" si="282"/>
        <v>1.3400398296422759E-2</v>
      </c>
      <c r="K464" s="1">
        <f t="shared" si="282"/>
        <v>1.8102288263943567E-3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0.274485357565803</v>
      </c>
      <c r="G465" s="1">
        <f t="shared" ref="G465:K465" si="283">G463-G467</f>
        <v>0.64217001572958221</v>
      </c>
      <c r="H465" s="1">
        <f t="shared" si="283"/>
        <v>1.2405613828693731E-2</v>
      </c>
      <c r="I465" s="1">
        <f t="shared" si="283"/>
        <v>0.57446702757416557</v>
      </c>
      <c r="J465" s="1">
        <f t="shared" si="283"/>
        <v>1.3400398296422759E-2</v>
      </c>
      <c r="K465" s="1">
        <f t="shared" si="283"/>
        <v>1.8102288263943567E-3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3.6373752712036347</v>
      </c>
      <c r="G468" s="1">
        <f t="shared" ref="G468:K468" si="286">SUM(G469:G478)</f>
        <v>2.8949802314779713</v>
      </c>
      <c r="H468" s="1">
        <f t="shared" si="286"/>
        <v>2.9306706528993542</v>
      </c>
      <c r="I468" s="1">
        <f t="shared" si="286"/>
        <v>5.0299667941962714</v>
      </c>
      <c r="J468" s="1">
        <f t="shared" si="286"/>
        <v>5.9859068197380969</v>
      </c>
      <c r="K468" s="1">
        <f t="shared" si="286"/>
        <v>4.499419218682883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1.0265993927625845</v>
      </c>
      <c r="G469" s="1">
        <f>'[1]Electricity and CHPs_IN'!C$39-G314</f>
        <v>0.13679099650018645</v>
      </c>
      <c r="H469" s="1">
        <f>'[1]Electricity and CHPs_IN'!D$39-H314</f>
        <v>7.7759130586664352E-2</v>
      </c>
      <c r="I469" s="1">
        <f>'[1]Electricity and CHPs_IN'!E$39-I314</f>
        <v>5.9775040559546751E-2</v>
      </c>
      <c r="J469" s="1">
        <f>'[1]Electricity and CHPs_IN'!F$39-J314</f>
        <v>4.3043261751454093E-2</v>
      </c>
      <c r="K469" s="1">
        <f>'[1]Electricity and CHPs_IN'!G$39-K314</f>
        <v>1.9748306704273653E-2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9.3104859770926484E-3</v>
      </c>
      <c r="K470" s="6">
        <f>'[1]Electricity and CHPs_IN'!G$40-K315</f>
        <v>7.7109350877283258E-3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4.8028698902624428E-2</v>
      </c>
      <c r="G472" s="1">
        <f>'[1]Electricity and CHPs_IN'!C$48-G317</f>
        <v>8.5353569887981311E-3</v>
      </c>
      <c r="H472" s="1">
        <f>'[1]Electricity and CHPs_IN'!D$48-H317</f>
        <v>3.2191196349438324E-2</v>
      </c>
      <c r="I472" s="1">
        <f>'[1]Electricity and CHPs_IN'!E$48-I317</f>
        <v>2.6901938940305688E-2</v>
      </c>
      <c r="J472" s="1">
        <f>'[1]Electricity and CHPs_IN'!F$48-J317</f>
        <v>0.13530159597805458</v>
      </c>
      <c r="K472" s="1">
        <f>'[1]Electricity and CHPs_IN'!G$48-K317</f>
        <v>0.26230092373531277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8.6973846466358279E-2</v>
      </c>
      <c r="G474" s="1">
        <f>'[1]Electricity and CHPs_IN'!C$51-G319</f>
        <v>1.0502837260205733E-2</v>
      </c>
      <c r="H474" s="1">
        <f>'[1]Electricity and CHPs_IN'!D$51-H319</f>
        <v>5.3090321455233805E-2</v>
      </c>
      <c r="I474" s="1">
        <f>'[1]Electricity and CHPs_IN'!E$51-I319</f>
        <v>0.56801842025460925</v>
      </c>
      <c r="J474" s="1">
        <f>'[1]Electricity and CHPs_IN'!F$51-J319</f>
        <v>1.7409198109962527</v>
      </c>
      <c r="K474" s="1">
        <f>'[1]Electricity and CHPs_IN'!G$51-K319</f>
        <v>1.5412166073420255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1.5806938435781073</v>
      </c>
      <c r="G476" s="1">
        <f>'[1]Electricity and CHPs_IN'!C$54-G321</f>
        <v>1.7912699566229073</v>
      </c>
      <c r="H476" s="1">
        <f>'[1]Electricity and CHPs_IN'!D$54-H321</f>
        <v>1.9549932845259788</v>
      </c>
      <c r="I476" s="1">
        <f>'[1]Electricity and CHPs_IN'!E$54-I321</f>
        <v>1.8541158365006969</v>
      </c>
      <c r="J476" s="1">
        <f>'[1]Electricity and CHPs_IN'!F$54-J321</f>
        <v>1.5791899036595638</v>
      </c>
      <c r="K476" s="1">
        <f>'[1]Electricity and CHPs_IN'!G$54-K321</f>
        <v>2.5790037664031229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0.89507948949396055</v>
      </c>
      <c r="G477" s="1">
        <f>'[1]Electricity and CHPs_IN'!C$55-G322</f>
        <v>0.94788108410587402</v>
      </c>
      <c r="H477" s="1">
        <f>'[1]Electricity and CHPs_IN'!D$55-H322</f>
        <v>0.8126367199820389</v>
      </c>
      <c r="I477" s="1">
        <f>'[1]Electricity and CHPs_IN'!E$55-I322</f>
        <v>2.5209222359102812</v>
      </c>
      <c r="J477" s="1">
        <f>'[1]Electricity and CHPs_IN'!F$55-J322</f>
        <v>2.4770930716951538</v>
      </c>
      <c r="K477" s="1">
        <f>'[1]Electricity and CHPs_IN'!G$55-K322</f>
        <v>8.9109163356173721E-2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2.3332203083228768E-4</v>
      </c>
      <c r="J478" s="1">
        <f>'[1]Electricity and CHPs_IN'!F$58-J323</f>
        <v>1.0486896805252757E-3</v>
      </c>
      <c r="K478" s="1">
        <f>'[1]Electricity and CHPs_IN'!G$58-K323</f>
        <v>3.2951605424584693E-4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2.0031680035877617</v>
      </c>
      <c r="G479" s="1">
        <f t="shared" ref="G479:K479" si="287">SUM(G480:G489)</f>
        <v>1.0230723254161795</v>
      </c>
      <c r="H479" s="1">
        <f t="shared" si="287"/>
        <v>0.87933499383956126</v>
      </c>
      <c r="I479" s="1">
        <f t="shared" si="287"/>
        <v>3.1686154960800201</v>
      </c>
      <c r="J479" s="1">
        <f t="shared" si="287"/>
        <v>4.3884828639622437</v>
      </c>
      <c r="K479" s="1">
        <f t="shared" si="287"/>
        <v>0.89911921529448391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0.99988798870948192</v>
      </c>
      <c r="G480" s="1">
        <f t="shared" ref="G480:K480" si="289">G469-G491</f>
        <v>0.12679693763276748</v>
      </c>
      <c r="H480" s="1">
        <f t="shared" si="289"/>
        <v>7.008087594507742E-2</v>
      </c>
      <c r="I480" s="1">
        <f t="shared" si="289"/>
        <v>5.9638856583252499E-2</v>
      </c>
      <c r="J480" s="1">
        <f t="shared" si="289"/>
        <v>4.2865157940163774E-2</v>
      </c>
      <c r="K480" s="1">
        <f t="shared" si="289"/>
        <v>9.2459587357843608E-3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9.2719611773908889E-3</v>
      </c>
      <c r="K481" s="1">
        <f t="shared" si="290"/>
        <v>3.6101823160372129E-3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4.6779025474433057E-2</v>
      </c>
      <c r="G483" s="1">
        <f t="shared" ref="G483:K483" si="292">G472-G494</f>
        <v>7.9117570269368383E-3</v>
      </c>
      <c r="H483" s="1">
        <f t="shared" si="292"/>
        <v>2.901250593811959E-2</v>
      </c>
      <c r="I483" s="1">
        <f t="shared" si="292"/>
        <v>2.6840648927273142E-2</v>
      </c>
      <c r="J483" s="1">
        <f t="shared" si="292"/>
        <v>0.1347417469113992</v>
      </c>
      <c r="K483" s="1">
        <f t="shared" si="292"/>
        <v>0.12280665646589284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8.4710847314601836E-2</v>
      </c>
      <c r="G485" s="1">
        <f t="shared" ref="G485:K485" si="294">G474-G496</f>
        <v>9.7354916268016043E-3</v>
      </c>
      <c r="H485" s="1">
        <f t="shared" si="294"/>
        <v>4.7847965939405782E-2</v>
      </c>
      <c r="I485" s="1">
        <f t="shared" si="294"/>
        <v>0.56672431812846202</v>
      </c>
      <c r="J485" s="1">
        <f t="shared" si="294"/>
        <v>1.7337162571559406</v>
      </c>
      <c r="K485" s="1">
        <f t="shared" si="294"/>
        <v>0.72158212690236112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0.87179014208924488</v>
      </c>
      <c r="G488" s="1">
        <f t="shared" ref="G488:K488" si="296">G477-G499</f>
        <v>0.87862813912967364</v>
      </c>
      <c r="H488" s="1">
        <f t="shared" si="296"/>
        <v>0.73239364601695844</v>
      </c>
      <c r="I488" s="1">
        <f t="shared" si="296"/>
        <v>2.5151788819819334</v>
      </c>
      <c r="J488" s="1">
        <f t="shared" si="296"/>
        <v>2.4668433903504345</v>
      </c>
      <c r="K488" s="1">
        <f t="shared" si="296"/>
        <v>4.1720014769324673E-2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2.3279045909902998E-4</v>
      </c>
      <c r="J489" s="1">
        <f t="shared" si="297"/>
        <v>1.0443504269147831E-3</v>
      </c>
      <c r="K489" s="1">
        <f t="shared" si="297"/>
        <v>1.5427610508379739E-4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1.6342072676158734</v>
      </c>
      <c r="G490" s="1">
        <f t="shared" ref="G490:K490" si="298">SUM(G491:G500)</f>
        <v>1.871907906061792</v>
      </c>
      <c r="H490" s="1">
        <f t="shared" si="298"/>
        <v>2.0513356590597929</v>
      </c>
      <c r="I490" s="1">
        <f t="shared" si="298"/>
        <v>1.8613512981162523</v>
      </c>
      <c r="J490" s="1">
        <f t="shared" si="298"/>
        <v>1.5974239557758529</v>
      </c>
      <c r="K490" s="1">
        <f t="shared" si="298"/>
        <v>3.6003000033883987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2.6711404053102558E-2</v>
      </c>
      <c r="G491" s="1">
        <f t="shared" ref="G491:K491" si="300">IFERROR(G346/G314,0)*G469</f>
        <v>9.9940588674189822E-3</v>
      </c>
      <c r="H491" s="1">
        <f t="shared" si="300"/>
        <v>7.6782546415869318E-3</v>
      </c>
      <c r="I491" s="1">
        <f t="shared" si="300"/>
        <v>1.3618397629424972E-4</v>
      </c>
      <c r="J491" s="1">
        <f t="shared" si="300"/>
        <v>1.7810381129031801E-4</v>
      </c>
      <c r="K491" s="1">
        <f t="shared" si="300"/>
        <v>1.0502347968489293E-2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3.8524799701760229E-5</v>
      </c>
      <c r="K492" s="1">
        <f t="shared" si="301"/>
        <v>4.100752771691113E-3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1.2496734281913738E-3</v>
      </c>
      <c r="G494" s="1">
        <f t="shared" ref="G494:K494" si="303">IFERROR(G349/G317,0)*G472</f>
        <v>6.2359996186129283E-4</v>
      </c>
      <c r="H494" s="1">
        <f t="shared" si="303"/>
        <v>3.1786904113187352E-3</v>
      </c>
      <c r="I494" s="1">
        <f t="shared" si="303"/>
        <v>6.1290013032546374E-5</v>
      </c>
      <c r="J494" s="1">
        <f t="shared" si="303"/>
        <v>5.5984906665536814E-4</v>
      </c>
      <c r="K494" s="1">
        <f t="shared" si="303"/>
        <v>0.13949426726941994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2.2629991517564446E-3</v>
      </c>
      <c r="G496" s="1">
        <f t="shared" ref="G496:K496" si="305">IFERROR(G351/G319,0)*G474</f>
        <v>7.6734563340412885E-4</v>
      </c>
      <c r="H496" s="1">
        <f t="shared" si="305"/>
        <v>5.2423555158280207E-3</v>
      </c>
      <c r="I496" s="1">
        <f t="shared" si="305"/>
        <v>1.2941021261472679E-3</v>
      </c>
      <c r="J496" s="1">
        <f t="shared" si="305"/>
        <v>7.2035538403121659E-3</v>
      </c>
      <c r="K496" s="1">
        <f t="shared" si="305"/>
        <v>0.81963448043966436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1.5806938435781073</v>
      </c>
      <c r="G498" s="1">
        <f t="shared" ref="G498:K498" si="307">G476</f>
        <v>1.7912699566229073</v>
      </c>
      <c r="H498" s="1">
        <f t="shared" si="307"/>
        <v>1.9549932845259788</v>
      </c>
      <c r="I498" s="1">
        <f t="shared" si="307"/>
        <v>1.8541158365006969</v>
      </c>
      <c r="J498" s="1">
        <f t="shared" si="307"/>
        <v>1.5791899036595638</v>
      </c>
      <c r="K498" s="1">
        <f t="shared" si="307"/>
        <v>2.5790037664031229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2.328934740471568E-2</v>
      </c>
      <c r="G499" s="1">
        <f t="shared" ref="G499:K499" si="308">IFERROR(G354/G322,0)*G477</f>
        <v>6.9252944976200367E-2</v>
      </c>
      <c r="H499" s="1">
        <f t="shared" si="308"/>
        <v>8.0243073965080486E-2</v>
      </c>
      <c r="I499" s="1">
        <f t="shared" si="308"/>
        <v>5.7433539283480023E-3</v>
      </c>
      <c r="J499" s="1">
        <f t="shared" si="308"/>
        <v>1.0249681344719045E-2</v>
      </c>
      <c r="K499" s="1">
        <f t="shared" si="308"/>
        <v>4.7389148586849048E-2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5.3157173325771187E-7</v>
      </c>
      <c r="J500" s="1">
        <f t="shared" si="309"/>
        <v>4.3392536104926388E-6</v>
      </c>
      <c r="K500" s="1">
        <f t="shared" si="309"/>
        <v>1.7523994916204954E-4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3.3175298726462934</v>
      </c>
      <c r="G501" s="1">
        <f t="shared" ref="G501:K501" si="310">SUM(G502:G503)</f>
        <v>3.3046684812224232</v>
      </c>
      <c r="H501" s="1">
        <f t="shared" si="310"/>
        <v>4.7994877070618918</v>
      </c>
      <c r="I501" s="1">
        <f t="shared" si="310"/>
        <v>4.6781579560677669</v>
      </c>
      <c r="J501" s="1">
        <f t="shared" si="310"/>
        <v>5.1456416094344357</v>
      </c>
      <c r="K501" s="1">
        <f t="shared" si="310"/>
        <v>10.630712427608477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3.3175298726462934</v>
      </c>
      <c r="G502" s="6">
        <f>'[1]Electricity and CHPs_IN'!C$44-G361</f>
        <v>3.3046684812224232</v>
      </c>
      <c r="H502" s="6">
        <f>'[1]Electricity and CHPs_IN'!D$44-H361</f>
        <v>4.7994877070618918</v>
      </c>
      <c r="I502" s="6">
        <f>'[1]Electricity and CHPs_IN'!E$44-I361</f>
        <v>4.6781579560677669</v>
      </c>
      <c r="J502" s="6">
        <f>'[1]Electricity and CHPs_IN'!F$44-J361</f>
        <v>0.70607677601714158</v>
      </c>
      <c r="K502" s="6">
        <f>'[1]Electricity and CHPs_IN'!G$44-K361</f>
        <v>6.3532702497932144E-4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4.4395648334172941</v>
      </c>
      <c r="K503" s="1">
        <f>'[1]Electricity and CHPs_IN'!G$45</f>
        <v>10.630077100583499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3.3175298726462934</v>
      </c>
      <c r="G507" s="1">
        <f t="shared" ref="G507:K507" si="312">SUM(G508:G509)</f>
        <v>3.3046684812224232</v>
      </c>
      <c r="H507" s="1">
        <f t="shared" si="312"/>
        <v>4.7994877070618918</v>
      </c>
      <c r="I507" s="1">
        <f t="shared" si="312"/>
        <v>4.6781579560677669</v>
      </c>
      <c r="J507" s="1">
        <f t="shared" si="312"/>
        <v>5.1456416094344357</v>
      </c>
      <c r="K507" s="1">
        <f t="shared" si="312"/>
        <v>10.630712427608477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3.3175298726462934</v>
      </c>
      <c r="G508" s="1">
        <f t="shared" ref="G508:K508" si="313">G502</f>
        <v>3.3046684812224232</v>
      </c>
      <c r="H508" s="1">
        <f t="shared" si="313"/>
        <v>4.7994877070618918</v>
      </c>
      <c r="I508" s="1">
        <f t="shared" si="313"/>
        <v>4.6781579560677669</v>
      </c>
      <c r="J508" s="1">
        <f t="shared" si="313"/>
        <v>0.70607677601714158</v>
      </c>
      <c r="K508" s="1">
        <f t="shared" si="313"/>
        <v>6.3532702497932144E-4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4.4395648334172941</v>
      </c>
      <c r="K509" s="1">
        <f t="shared" si="314"/>
        <v>10.630077100583499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0.69220570673465298</v>
      </c>
      <c r="G510" s="1">
        <f t="shared" ref="G510:K510" si="315">SUM(G511:G515)</f>
        <v>1.7947229827867319</v>
      </c>
      <c r="H510" s="1">
        <f t="shared" si="315"/>
        <v>3.3571691839442765</v>
      </c>
      <c r="I510" s="1">
        <f t="shared" si="315"/>
        <v>5.2975343791951301</v>
      </c>
      <c r="J510" s="1">
        <f t="shared" si="315"/>
        <v>7.6623955358569713</v>
      </c>
      <c r="K510" s="1">
        <f t="shared" si="315"/>
        <v>11.452151846731576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0.69220570673465298</v>
      </c>
      <c r="G511" s="6">
        <f>'[1]Electricity and CHPs_IN'!C$42-G380</f>
        <v>1.7947229827867319</v>
      </c>
      <c r="H511" s="6">
        <f>'[1]Electricity and CHPs_IN'!D$42-H380</f>
        <v>3.3571691839442765</v>
      </c>
      <c r="I511" s="6">
        <f>'[1]Electricity and CHPs_IN'!E$42-I380</f>
        <v>5.2858720145591613</v>
      </c>
      <c r="J511" s="6">
        <f>'[1]Electricity and CHPs_IN'!F$42-J380</f>
        <v>7.2876722926879474</v>
      </c>
      <c r="K511" s="6">
        <f>'[1]Electricity and CHPs_IN'!G$42-K380</f>
        <v>7.4477398075090356E-4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0.3556366582390601</v>
      </c>
      <c r="K512" s="1">
        <f>'[1]Electricity and CHPs_IN'!G$43-K381</f>
        <v>11.44686862511621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3.2097351818469455E-3</v>
      </c>
      <c r="J513" s="1">
        <f>'[1]Electricity and CHPs_IN'!F$50-J382</f>
        <v>5.5851517575729462E-3</v>
      </c>
      <c r="K513" s="1">
        <f>'[1]Electricity and CHPs_IN'!G$50-K382</f>
        <v>1.6198306795108066E-3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5.765484005598771E-3</v>
      </c>
      <c r="J514" s="1">
        <f>'[1]Electricity and CHPs_IN'!F$53-J383</f>
        <v>9.6725078032058789E-3</v>
      </c>
      <c r="K514" s="1">
        <f>'[1]Electricity and CHPs_IN'!G$53-K383</f>
        <v>2.2852656132172407E-3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2.68714544852356E-3</v>
      </c>
      <c r="J515" s="1">
        <f>'[1]Electricity and CHPs_IN'!F$56-J384</f>
        <v>3.8289253691855523E-3</v>
      </c>
      <c r="K515" s="1">
        <f>'[1]Electricity and CHPs_IN'!G$56-K384</f>
        <v>6.3335134188731044E-4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1.1205088831553016E-3</v>
      </c>
      <c r="J516" s="1">
        <f t="shared" si="316"/>
        <v>0.27589051129369047</v>
      </c>
      <c r="K516" s="1">
        <f t="shared" si="316"/>
        <v>0.14446865550544996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6.5322164953952389E-4</v>
      </c>
      <c r="J517" s="1">
        <f>'[1]Electricity and CHPs_IN'!F$46-J397</f>
        <v>0.27492052837918002</v>
      </c>
      <c r="K517" s="1">
        <f>'[1]Electricity and CHPs_IN'!G$46-K397</f>
        <v>0.14374883540576078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4.6728723361577781E-4</v>
      </c>
      <c r="J518" s="1">
        <f>'[1]Electricity and CHPs_IN'!F$57-J398</f>
        <v>9.6998291451046506E-4</v>
      </c>
      <c r="K518" s="1">
        <f>'[1]Electricity and CHPs_IN'!G$57-K398</f>
        <v>7.1982009968917741E-4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0.32978921415587564</v>
      </c>
      <c r="G520" s="13">
        <f t="shared" si="317"/>
        <v>0.32672755849764001</v>
      </c>
      <c r="H520" s="13">
        <f t="shared" si="317"/>
        <v>0.32529724546554922</v>
      </c>
      <c r="I520" s="13">
        <f t="shared" si="317"/>
        <v>0.3300847906711985</v>
      </c>
      <c r="J520" s="13">
        <f t="shared" si="317"/>
        <v>0.33170584005147596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0.79999998444396925</v>
      </c>
      <c r="G523" s="13">
        <f t="shared" si="318"/>
        <v>0.79999998754158164</v>
      </c>
      <c r="H523" s="13">
        <f t="shared" si="318"/>
        <v>0.79999996434279719</v>
      </c>
      <c r="I523" s="13">
        <f t="shared" si="318"/>
        <v>0.79999998402238603</v>
      </c>
      <c r="J523" s="13">
        <f t="shared" si="318"/>
        <v>0.79999998473617284</v>
      </c>
      <c r="K523" s="13">
        <f t="shared" si="318"/>
        <v>0.79999998527247251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0.32871853687516006</v>
      </c>
      <c r="G524" s="13">
        <f t="shared" ref="G524:K524" si="319">IFERROR(G69/G297,"-")</f>
        <v>6.4323792916455194E-2</v>
      </c>
      <c r="H524" s="13">
        <f t="shared" si="319"/>
        <v>0.29260371049131395</v>
      </c>
      <c r="I524" s="13">
        <f t="shared" si="319"/>
        <v>0.26269369119146424</v>
      </c>
      <c r="J524" s="13">
        <f t="shared" si="319"/>
        <v>0.30299233721870467</v>
      </c>
      <c r="K524" s="13">
        <f t="shared" si="319"/>
        <v>0.160953862899235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8.4351198811414729E-2</v>
      </c>
      <c r="G525" s="13">
        <f t="shared" ref="G525:K525" si="320">IFERROR(G70/(G298+G411),"-")</f>
        <v>3.4885521771199857E-2</v>
      </c>
      <c r="H525" s="13">
        <f t="shared" si="320"/>
        <v>9.6894489927536506E-2</v>
      </c>
      <c r="I525" s="13">
        <f t="shared" si="320"/>
        <v>9.1791107797401197E-2</v>
      </c>
      <c r="J525" s="13">
        <f t="shared" si="320"/>
        <v>9.5822998091865549E-2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0.2387397567995716</v>
      </c>
      <c r="G526" s="13">
        <f t="shared" ref="G526:K526" si="321">IFERROR(G71/(G299+G463),"-")</f>
        <v>0.24647958083227689</v>
      </c>
      <c r="H526" s="13">
        <f t="shared" si="321"/>
        <v>0.2353825898106742</v>
      </c>
      <c r="I526" s="13">
        <f t="shared" si="321"/>
        <v>0.26335256979165184</v>
      </c>
      <c r="J526" s="13">
        <f t="shared" si="321"/>
        <v>0.25475689642139315</v>
      </c>
      <c r="K526" s="13">
        <f t="shared" si="321"/>
        <v>0.24509578964845155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0.60245920473893133</v>
      </c>
      <c r="K527" s="13">
        <f t="shared" si="322"/>
        <v>0.55605091881293112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0.21444883922464833</v>
      </c>
      <c r="H528" s="13">
        <f t="shared" si="323"/>
        <v>0.35062647557525295</v>
      </c>
      <c r="I528" s="13">
        <f t="shared" si="323"/>
        <v>0.38135165641041008</v>
      </c>
      <c r="J528" s="13">
        <f t="shared" si="323"/>
        <v>0.39573935157421192</v>
      </c>
      <c r="K528" s="13">
        <f t="shared" si="323"/>
        <v>0.40904067829888602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0.51899201186218169</v>
      </c>
      <c r="K529" s="13">
        <f t="shared" si="324"/>
        <v>0.54503121504253715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0.26262034540922374</v>
      </c>
      <c r="G530" s="13">
        <f t="shared" ref="G530:K530" si="325">IFERROR(G84/SUM(G312,G417),"-")</f>
        <v>0.16040714601046124</v>
      </c>
      <c r="H530" s="13">
        <f t="shared" si="325"/>
        <v>0.23991819998676084</v>
      </c>
      <c r="I530" s="13">
        <f t="shared" si="325"/>
        <v>0.24387216676404425</v>
      </c>
      <c r="J530" s="13">
        <f t="shared" si="325"/>
        <v>0.24673166140417443</v>
      </c>
      <c r="K530" s="13">
        <f t="shared" si="325"/>
        <v>0.2194117795235839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0.40000000000000013</v>
      </c>
      <c r="K531" s="13">
        <f t="shared" si="326"/>
        <v>0.40000000000000013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0.34895994192882396</v>
      </c>
      <c r="G532" s="13">
        <f t="shared" ref="G532:K532" si="327">IFERROR(G86/SUM(G314,G469),"-'")</f>
        <v>0.35109985631506185</v>
      </c>
      <c r="H532" s="13">
        <f t="shared" si="327"/>
        <v>0.34736799186191281</v>
      </c>
      <c r="I532" s="13">
        <f t="shared" si="327"/>
        <v>0.35945023853768676</v>
      </c>
      <c r="J532" s="13">
        <f t="shared" si="327"/>
        <v>0.27841347480838102</v>
      </c>
      <c r="K532" s="13">
        <f t="shared" si="327"/>
        <v>0.21596714229414365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0.3150721304975222</v>
      </c>
      <c r="K533" s="13">
        <f t="shared" si="329"/>
        <v>0.32009367275317752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0.21604549251644661</v>
      </c>
      <c r="G535" s="13">
        <f t="shared" ref="G535:K535" si="331">IFERROR(G89/SUM(G317,G472),"-")</f>
        <v>0.267468094242718</v>
      </c>
      <c r="H535" s="13">
        <f t="shared" si="331"/>
        <v>0.25005045026445205</v>
      </c>
      <c r="I535" s="13">
        <f t="shared" si="331"/>
        <v>0.2730743456208119</v>
      </c>
      <c r="J535" s="13">
        <f t="shared" si="331"/>
        <v>0.28244105853434581</v>
      </c>
      <c r="K535" s="13">
        <f t="shared" si="331"/>
        <v>0.28893547893990357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0.43999999999999978</v>
      </c>
      <c r="K536" s="13">
        <f t="shared" si="332"/>
        <v>0.44999999999999996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0.25286849225314106</v>
      </c>
      <c r="G537" s="13">
        <f t="shared" ref="G537:K537" si="333">IFERROR(G91/SUM(G319,G474),"-")</f>
        <v>0.28819014104949642</v>
      </c>
      <c r="H537" s="13">
        <f t="shared" si="333"/>
        <v>0.27977450547542332</v>
      </c>
      <c r="I537" s="13">
        <f t="shared" si="333"/>
        <v>0.29912405626128491</v>
      </c>
      <c r="J537" s="13">
        <f t="shared" si="333"/>
        <v>0.30422151132623487</v>
      </c>
      <c r="K537" s="13">
        <f t="shared" si="333"/>
        <v>0.30925359761948568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</v>
      </c>
      <c r="J538" s="13">
        <f t="shared" si="334"/>
        <v>0.43999999999999995</v>
      </c>
      <c r="K538" s="13">
        <f t="shared" si="334"/>
        <v>0.45000000000000034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0.36265515709427065</v>
      </c>
      <c r="G539" s="13">
        <f t="shared" ref="G539:K539" si="335">IFERROR(G93/SUM(G321,G476),"-")</f>
        <v>0.3630485053592975</v>
      </c>
      <c r="H539" s="13">
        <f t="shared" si="335"/>
        <v>0.36361454368044688</v>
      </c>
      <c r="I539" s="13">
        <f t="shared" si="335"/>
        <v>0.3647385664916335</v>
      </c>
      <c r="J539" s="13">
        <f t="shared" si="335"/>
        <v>0.37437320800850249</v>
      </c>
      <c r="K539" s="13">
        <f t="shared" si="335"/>
        <v>0.38472913353701776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0.35736615775693276</v>
      </c>
      <c r="G540" s="13">
        <f t="shared" ref="G540:K540" si="336">IFERROR(G94/SUM(G322,G477),"-")</f>
        <v>0.35998202999913692</v>
      </c>
      <c r="H540" s="13">
        <f t="shared" si="336"/>
        <v>0.35957225401444665</v>
      </c>
      <c r="I540" s="13">
        <f t="shared" si="336"/>
        <v>0.35997842971830218</v>
      </c>
      <c r="J540" s="13">
        <f t="shared" si="336"/>
        <v>0.35932842816446003</v>
      </c>
      <c r="K540" s="13">
        <f t="shared" si="336"/>
        <v>0.35959047105598513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0.6000000000000002</v>
      </c>
      <c r="J541" s="13">
        <f t="shared" si="337"/>
        <v>0.6100000000000001</v>
      </c>
      <c r="K541" s="13">
        <f t="shared" si="337"/>
        <v>0.62000000000000011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0.3574569537601659</v>
      </c>
      <c r="G542" s="13">
        <f t="shared" ref="G542:K542" si="338">IFERROR(G129/G357,"-")</f>
        <v>0.35745695376016601</v>
      </c>
      <c r="H542" s="13">
        <f t="shared" si="338"/>
        <v>0.35745695376016573</v>
      </c>
      <c r="I542" s="13">
        <f t="shared" si="338"/>
        <v>0.3574569537601664</v>
      </c>
      <c r="J542" s="13">
        <f t="shared" si="338"/>
        <v>0.3574569537601659</v>
      </c>
      <c r="K542" s="13">
        <f t="shared" si="338"/>
        <v>0.35745695376016601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0.33470839322286922</v>
      </c>
      <c r="K543" s="13">
        <f t="shared" si="339"/>
        <v>0.34140256108732614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3.8247625720658818E-2</v>
      </c>
      <c r="G544" s="13">
        <f t="shared" ref="G544:K544" si="340">IFERROR(G131/SUM(G359,G426),"-")</f>
        <v>3.7721410127884429E-2</v>
      </c>
      <c r="H544" s="13">
        <f t="shared" si="340"/>
        <v>3.8072391438048712E-2</v>
      </c>
      <c r="I544" s="13">
        <f t="shared" si="340"/>
        <v>3.7695939256551028E-2</v>
      </c>
      <c r="J544" s="13">
        <f t="shared" si="340"/>
        <v>3.3647990362895369E-2</v>
      </c>
      <c r="K544" s="13">
        <f t="shared" si="340"/>
        <v>3.0946214350215384E-2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4.8242849883234788E-2</v>
      </c>
      <c r="K545" s="13">
        <f t="shared" si="341"/>
        <v>5.3999999999999999E-2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6.1972902837509523E-2</v>
      </c>
      <c r="G546" s="13">
        <f t="shared" ref="G546:K546" si="342">IFERROR(G133/SUM(G361,G502),"-")</f>
        <v>6.1972902709377574E-2</v>
      </c>
      <c r="H546" s="13">
        <f t="shared" si="342"/>
        <v>6.1972822920566904E-2</v>
      </c>
      <c r="I546" s="13">
        <f t="shared" si="342"/>
        <v>6.1972824867166584E-2</v>
      </c>
      <c r="J546" s="13">
        <f t="shared" si="342"/>
        <v>6.1972650567355347E-2</v>
      </c>
      <c r="K546" s="13">
        <f t="shared" si="342"/>
        <v>6.1972650567355313E-2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4.7880823847050412E-2</v>
      </c>
      <c r="K547" s="13">
        <f t="shared" si="343"/>
        <v>4.5431760215214285E-2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0.24386346233205011</v>
      </c>
      <c r="G548" s="13">
        <f t="shared" ref="G548:K548" si="344">IFERROR(G150/SUM(G378,G435),"-")</f>
        <v>0.24988015802021163</v>
      </c>
      <c r="H548" s="13">
        <f t="shared" si="344"/>
        <v>0.25940215455214111</v>
      </c>
      <c r="I548" s="13">
        <f t="shared" si="344"/>
        <v>0.25482575710552685</v>
      </c>
      <c r="J548" s="13">
        <f t="shared" si="344"/>
        <v>0.30613849214511069</v>
      </c>
      <c r="K548" s="13">
        <f t="shared" si="344"/>
        <v>0.25728829277716769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0.2112774653543748</v>
      </c>
      <c r="K549" s="13">
        <f t="shared" si="345"/>
        <v>0.26555587854313878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0.19754209122629082</v>
      </c>
      <c r="G550" s="13">
        <f t="shared" ref="G550:K550" si="346">IFERROR(G152/SUM(G380,G511),"-")</f>
        <v>0.22580875306664053</v>
      </c>
      <c r="H550" s="13">
        <f t="shared" si="346"/>
        <v>0.25235853232145533</v>
      </c>
      <c r="I550" s="13">
        <f t="shared" si="346"/>
        <v>0.3385062104222194</v>
      </c>
      <c r="J550" s="13">
        <f t="shared" si="346"/>
        <v>0.35244375639676728</v>
      </c>
      <c r="K550" s="13">
        <f t="shared" si="346"/>
        <v>0.33416363801416288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0.334416719800052</v>
      </c>
      <c r="K551" s="13">
        <f t="shared" si="347"/>
        <v>0.34906772502919586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0.20598482834936696</v>
      </c>
      <c r="J552" s="13">
        <f t="shared" si="348"/>
        <v>0.21302798118269783</v>
      </c>
      <c r="K552" s="13">
        <f t="shared" si="348"/>
        <v>0.2395028039588149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0.24140291489795884</v>
      </c>
      <c r="J553" s="13">
        <f t="shared" si="349"/>
        <v>0.24963547898250188</v>
      </c>
      <c r="K553" s="13">
        <f t="shared" si="349"/>
        <v>0.26525976985386879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0.31281502506394288</v>
      </c>
      <c r="J554" s="13">
        <f t="shared" si="350"/>
        <v>0.31920863411820383</v>
      </c>
      <c r="K554" s="13">
        <f t="shared" si="350"/>
        <v>0.32643306906517428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0.42000000000000037</v>
      </c>
      <c r="K562" s="13">
        <f t="shared" si="352"/>
        <v>0.4199999999999996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0.49561319128667786</v>
      </c>
      <c r="J563" s="13">
        <f t="shared" si="353"/>
        <v>0.55000127654958963</v>
      </c>
      <c r="K563" s="13">
        <f t="shared" si="353"/>
        <v>0.60000194936174378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0.4758605553643851</v>
      </c>
      <c r="J564" s="13">
        <f t="shared" si="354"/>
        <v>0.54037299506748715</v>
      </c>
      <c r="K564" s="13">
        <f t="shared" si="354"/>
        <v>0.57546795158304354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0.69999838515716295</v>
      </c>
      <c r="G565" s="13">
        <f t="shared" si="355"/>
        <v>0.69998469239868299</v>
      </c>
      <c r="H565" s="13">
        <f t="shared" si="355"/>
        <v>0.69999838138270576</v>
      </c>
      <c r="I565" s="13">
        <f t="shared" si="355"/>
        <v>0.6998818329852039</v>
      </c>
      <c r="J565" s="13">
        <f t="shared" si="355"/>
        <v>0.6999789810272018</v>
      </c>
      <c r="K565" s="13">
        <f t="shared" si="355"/>
        <v>0.69999793832085355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0.86695698583819958</v>
      </c>
      <c r="G566" s="13">
        <f t="shared" si="355"/>
        <v>0.86693892094184133</v>
      </c>
      <c r="H566" s="13">
        <f t="shared" si="355"/>
        <v>0.86695689703396195</v>
      </c>
      <c r="I566" s="13">
        <f t="shared" si="355"/>
        <v>0.86688567206856759</v>
      </c>
      <c r="J566" s="13">
        <f t="shared" si="355"/>
        <v>0.86703371493967774</v>
      </c>
      <c r="K566" s="13">
        <f t="shared" si="355"/>
        <v>0.86703918187387374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0.89417451265630166</v>
      </c>
      <c r="G567" s="13">
        <f t="shared" si="355"/>
        <v>0.8941511917183258</v>
      </c>
      <c r="H567" s="13">
        <f t="shared" si="355"/>
        <v>0.89417378645696344</v>
      </c>
      <c r="I567" s="13">
        <f t="shared" si="355"/>
        <v>0.89409777994141071</v>
      </c>
      <c r="J567" s="13">
        <f t="shared" si="355"/>
        <v>0.8941767937123023</v>
      </c>
      <c r="K567" s="13">
        <f t="shared" si="355"/>
        <v>0.89423762262342044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0.90404034688515345</v>
      </c>
      <c r="G568" s="13">
        <f t="shared" si="355"/>
        <v>0.90404019137191716</v>
      </c>
      <c r="H568" s="13">
        <f t="shared" si="355"/>
        <v>0.90404233135269518</v>
      </c>
      <c r="I568" s="13">
        <f t="shared" si="355"/>
        <v>0.90413852273747763</v>
      </c>
      <c r="J568" s="13">
        <f t="shared" si="355"/>
        <v>0.90419307740530375</v>
      </c>
      <c r="K568" s="13">
        <f t="shared" si="355"/>
        <v>0.90416207869161258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0.90408384109253004</v>
      </c>
      <c r="G569" s="13">
        <f t="shared" si="355"/>
        <v>0.9040837402532591</v>
      </c>
      <c r="H569" s="13">
        <f t="shared" si="355"/>
        <v>0.90408556517847283</v>
      </c>
      <c r="I569" s="13">
        <f t="shared" si="355"/>
        <v>0.90423081848712228</v>
      </c>
      <c r="J569" s="13">
        <f t="shared" si="355"/>
        <v>0.90426714620904614</v>
      </c>
      <c r="K569" s="13">
        <f t="shared" si="355"/>
        <v>0.9042676682255999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0.90408379677643147</v>
      </c>
      <c r="G570" s="13">
        <f t="shared" si="355"/>
        <v>0.90408369574399972</v>
      </c>
      <c r="H570" s="13">
        <f t="shared" si="355"/>
        <v>0.90408552314272284</v>
      </c>
      <c r="I570" s="13">
        <f t="shared" si="355"/>
        <v>0.90423083705471596</v>
      </c>
      <c r="J570" s="13">
        <f t="shared" si="355"/>
        <v>0.904267146329917</v>
      </c>
      <c r="K570" s="13">
        <f t="shared" si="355"/>
        <v>0.90426766871269404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0.90404147094731246</v>
      </c>
      <c r="G571" s="13">
        <f t="shared" si="355"/>
        <v>0.90404133087719907</v>
      </c>
      <c r="H571" s="13">
        <f t="shared" si="355"/>
        <v>0.90404344490635846</v>
      </c>
      <c r="I571" s="13">
        <f t="shared" si="355"/>
        <v>0.90414170311475084</v>
      </c>
      <c r="J571" s="13">
        <f t="shared" si="355"/>
        <v>0.90418151757567911</v>
      </c>
      <c r="K571" s="13">
        <f t="shared" si="355"/>
        <v>0.90413874862784238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0.59933755233392083</v>
      </c>
      <c r="G573" s="4">
        <f t="shared" ref="G573:K573" si="356">IFERROR(G210/G440,"-")</f>
        <v>0.85428989453545434</v>
      </c>
      <c r="H573" s="4">
        <f t="shared" si="356"/>
        <v>0.85396652157389075</v>
      </c>
      <c r="I573" s="4">
        <f t="shared" si="356"/>
        <v>0.85389400310697938</v>
      </c>
      <c r="J573" s="4">
        <f t="shared" si="356"/>
        <v>0.84921350180965816</v>
      </c>
      <c r="K573" s="4">
        <f t="shared" si="356"/>
        <v>0.48770904211238109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0.85445501111132538</v>
      </c>
      <c r="G575" s="4">
        <f t="shared" ref="G575:K575" si="358">IFERROR(G218/G448,"-")</f>
        <v>0.85445501111132527</v>
      </c>
      <c r="H575" s="4">
        <f t="shared" si="358"/>
        <v>0.85445501111132571</v>
      </c>
      <c r="I575" s="4">
        <f t="shared" si="358"/>
        <v>0.85445501111132494</v>
      </c>
      <c r="J575" s="4">
        <f t="shared" si="358"/>
        <v>0.85445501111132449</v>
      </c>
      <c r="K575" s="4">
        <f t="shared" si="358"/>
        <v>0.85445501111132582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0.70000000000000007</v>
      </c>
      <c r="G576" s="4">
        <f t="shared" ref="G576:K576" si="359">IFERROR(G224/G454,"-")</f>
        <v>0.70000000000000029</v>
      </c>
      <c r="H576" s="4">
        <f t="shared" si="359"/>
        <v>0.70000000000000029</v>
      </c>
      <c r="I576" s="4">
        <f t="shared" si="359"/>
        <v>0.70000000000000018</v>
      </c>
      <c r="J576" s="4">
        <f t="shared" si="359"/>
        <v>0.69999999999999984</v>
      </c>
      <c r="K576" s="4">
        <f t="shared" si="359"/>
        <v>0.70000000000000007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0.84999999999999931</v>
      </c>
      <c r="K578">
        <f t="shared" si="361"/>
        <v>0.85000000000000075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2.9999999999999956</v>
      </c>
      <c r="H579" s="4">
        <f t="shared" si="362"/>
        <v>3.0000000000000022</v>
      </c>
      <c r="I579" s="4">
        <f t="shared" si="362"/>
        <v>2.9999999999999982</v>
      </c>
      <c r="J579" s="4">
        <f t="shared" si="362"/>
        <v>2.9999999999999991</v>
      </c>
      <c r="K579" s="4">
        <f t="shared" si="362"/>
        <v>3.000000000000004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0.39882472010973524</v>
      </c>
      <c r="G580" s="3">
        <f>[1]Other_transformation!C$5</f>
        <v>0.19959121655806536</v>
      </c>
      <c r="H580" s="3">
        <f>[1]Other_transformation!D$5</f>
        <v>0.43065293537214994</v>
      </c>
      <c r="I580" s="3">
        <f>[1]Other_transformation!E$5</f>
        <v>1.1352434399811425E-4</v>
      </c>
      <c r="J580" s="3">
        <f>[1]Other_transformation!F$5</f>
        <v>1.6735311584431295E-4</v>
      </c>
      <c r="K580" s="3">
        <f>[1]Other_transformation!G$5</f>
        <v>9.2742567974806538E-5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0.39882472010973524</v>
      </c>
      <c r="G581" s="1">
        <f t="shared" ref="G581:K581" si="363">G580</f>
        <v>0.19959121655806536</v>
      </c>
      <c r="H581" s="1">
        <f t="shared" si="363"/>
        <v>0.43065293537214994</v>
      </c>
      <c r="I581" s="1">
        <f t="shared" si="363"/>
        <v>1.1352434399811425E-4</v>
      </c>
      <c r="J581" s="1">
        <f t="shared" si="363"/>
        <v>1.6735311584431295E-4</v>
      </c>
      <c r="K581" s="1">
        <f t="shared" si="363"/>
        <v>9.2742567974806538E-5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0.39882472010973524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0.19959121655806536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0.43065293537214994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1.1352434399811425E-4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9.8489128607192778E-5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2.6005831398607175E-5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6.8863987237120173E-5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6.6736736576199359E-5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0.15554164084279676</v>
      </c>
      <c r="G584" s="3">
        <f t="shared" ref="G584:K584" si="364">G585</f>
        <v>7.7840574457645348E-2</v>
      </c>
      <c r="H584" s="3">
        <f t="shared" si="364"/>
        <v>0.16795464479513811</v>
      </c>
      <c r="I584" s="3">
        <f t="shared" si="364"/>
        <v>4.4274494159264523E-5</v>
      </c>
      <c r="J584" s="3">
        <f t="shared" si="364"/>
        <v>6.5267715179281963E-5</v>
      </c>
      <c r="K584" s="3">
        <f t="shared" si="364"/>
        <v>3.6169601510174473E-5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0.15554164084279676</v>
      </c>
      <c r="G585" s="1">
        <f t="shared" ref="G585:K585" si="365">SUM(G586:G587)</f>
        <v>7.7840574457645348E-2</v>
      </c>
      <c r="H585" s="1">
        <f t="shared" si="365"/>
        <v>0.16795464479513811</v>
      </c>
      <c r="I585" s="1">
        <f t="shared" si="365"/>
        <v>4.4274494159264523E-5</v>
      </c>
      <c r="J585" s="1">
        <f t="shared" si="365"/>
        <v>6.5267715179281963E-5</v>
      </c>
      <c r="K585" s="1">
        <f t="shared" si="365"/>
        <v>3.6169601510174473E-5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0.15554164084279676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7.7840574457645348E-2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0.16795464479513811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4.4274494159264523E-5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3.8410760156805171E-5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1.0142274245456775E-5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2.6856955022476799E-5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2.6027327264717699E-5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1.1641693580003174</v>
      </c>
      <c r="G588" s="3">
        <f t="shared" ref="G588:K588" si="366">G589+G592</f>
        <v>0.58260676113299215</v>
      </c>
      <c r="H588" s="3">
        <f t="shared" si="366"/>
        <v>1.2570759183513047</v>
      </c>
      <c r="I588" s="3">
        <f t="shared" si="366"/>
        <v>3.313775601304958E-4</v>
      </c>
      <c r="J588" s="3">
        <f t="shared" si="366"/>
        <v>4.9260607124638936E-4</v>
      </c>
      <c r="K588" s="3">
        <f t="shared" si="366"/>
        <v>2.7469115865449951E-4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1.1364510399526908</v>
      </c>
      <c r="G589" s="1">
        <f t="shared" ref="G589:K589" si="367">SUM(G590:G591)</f>
        <v>0.56873517158220666</v>
      </c>
      <c r="H589" s="1">
        <f t="shared" si="367"/>
        <v>1.2271455393429402</v>
      </c>
      <c r="I589" s="1">
        <f t="shared" si="367"/>
        <v>3.2348761822262686E-4</v>
      </c>
      <c r="J589" s="1">
        <f t="shared" si="367"/>
        <v>4.7687270359836971E-4</v>
      </c>
      <c r="K589" s="1">
        <f t="shared" si="367"/>
        <v>2.6426994744421117E-4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1.1364510399526908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0.56873517158220666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1.2271455393429402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3.2348761822262686E-4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2.8064477196619586E-4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7.4103616570331078E-5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1.9622793163217382E-4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1.901663308738801E-4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2.7718318047626617E-2</v>
      </c>
      <c r="G592" s="1">
        <f t="shared" ref="G592:K592" si="368">SUM(G593:G594)</f>
        <v>1.3871589550785527E-2</v>
      </c>
      <c r="H592" s="1">
        <f t="shared" si="368"/>
        <v>2.993037900836441E-2</v>
      </c>
      <c r="I592" s="1">
        <f t="shared" si="368"/>
        <v>7.8899419078689433E-6</v>
      </c>
      <c r="J592" s="1">
        <f t="shared" si="368"/>
        <v>1.5733367648019619E-5</v>
      </c>
      <c r="K592" s="1">
        <f t="shared" si="368"/>
        <v>1.0421211210288351E-5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2.7718318047626617E-2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1.3871589550785527E-2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2.993037900836441E-2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7.8899419078689433E-6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6.8449944381998981E-6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1.8074052822031983E-6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8.8883732098197229E-6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8.613805928085153E-6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0.47619047619047611</v>
      </c>
      <c r="G596" s="4">
        <f t="shared" ref="G596:K597" si="369">IFERROR(SUM(G582,G586)/SUM(G590,G593),"-")</f>
        <v>0.47619047619047644</v>
      </c>
      <c r="H596" s="4">
        <f t="shared" si="369"/>
        <v>0.47619047619047628</v>
      </c>
      <c r="I596" s="4">
        <f t="shared" si="369"/>
        <v>0.47619047619047566</v>
      </c>
      <c r="J596" s="4">
        <f t="shared" si="369"/>
        <v>0.47619047619047605</v>
      </c>
      <c r="K596" s="4">
        <f t="shared" si="369"/>
        <v>0.47619047619047633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0.46666666666666656</v>
      </c>
      <c r="K597" s="4">
        <f t="shared" si="369"/>
        <v>0.46666666666666634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0.18468075567131384</v>
      </c>
      <c r="G598" s="1">
        <f>[1]Other_transformation!C$12</f>
        <v>1.6209737293968824E-4</v>
      </c>
      <c r="H598" s="1">
        <f>[1]Other_transformation!D$12</f>
        <v>1.5541222887531518E-3</v>
      </c>
      <c r="I598" s="1">
        <f>[1]Other_transformation!E$12</f>
        <v>6.3096289626693295E-5</v>
      </c>
      <c r="J598" s="1">
        <f>[1]Other_transformation!F$12</f>
        <v>1.3023322457356192E-4</v>
      </c>
      <c r="K598" s="1">
        <f>[1]Other_transformation!G$12</f>
        <v>5.4081906319720119E-5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0.18468075567131384</v>
      </c>
      <c r="G599" s="1">
        <f t="shared" ref="G599:K599" si="370">SUM(G600:G601)</f>
        <v>1.6209737293968824E-4</v>
      </c>
      <c r="H599" s="1">
        <f t="shared" si="370"/>
        <v>1.5541222887531518E-3</v>
      </c>
      <c r="I599" s="1">
        <f t="shared" si="370"/>
        <v>6.3096289626693295E-5</v>
      </c>
      <c r="J599" s="1">
        <f t="shared" si="370"/>
        <v>1.3023322457356192E-4</v>
      </c>
      <c r="K599" s="1">
        <f t="shared" si="370"/>
        <v>5.4081906319720119E-5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0.18468075567131384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1.6209737293968824E-4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1.5541222887531518E-3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6.3096289626693295E-5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7.5170911606746104E-5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2.3748207101722267E-5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5.5062312966815816E-5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3.0333699217997855E-5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0.68885921865400068</v>
      </c>
      <c r="G602" s="3">
        <f t="shared" ref="G602:K602" si="372">G603+G606</f>
        <v>6.04623201065037E-4</v>
      </c>
      <c r="H602" s="3">
        <f t="shared" si="372"/>
        <v>5.7968761370492602E-3</v>
      </c>
      <c r="I602" s="3">
        <f t="shared" si="372"/>
        <v>2.3534916030756614E-4</v>
      </c>
      <c r="J602" s="3">
        <f t="shared" si="372"/>
        <v>5.1109859162412098E-4</v>
      </c>
      <c r="K602" s="3">
        <f t="shared" si="372"/>
        <v>2.15679012212835E-4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0.38598277935304581</v>
      </c>
      <c r="G603" s="1">
        <f t="shared" ref="G603:K603" si="373">SUM(G604:G605)</f>
        <v>3.387835094439484E-4</v>
      </c>
      <c r="H603" s="1">
        <f t="shared" si="373"/>
        <v>3.2481155834940883E-3</v>
      </c>
      <c r="I603" s="1">
        <f t="shared" si="373"/>
        <v>1.3187124531978904E-4</v>
      </c>
      <c r="J603" s="1">
        <f t="shared" si="373"/>
        <v>2.7218743935874417E-4</v>
      </c>
      <c r="K603" s="1">
        <f t="shared" si="373"/>
        <v>1.1303118420821502E-4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0.38598277935304581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3.387835094439484E-4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3.2481155834940883E-3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1.3187124531978904E-4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1.5710720525809923E-4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4.9633752842599517E-5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1.1508023410064497E-4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6.3397431365615499E-5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0.30287643930095487</v>
      </c>
      <c r="G606" s="1">
        <f t="shared" ref="G606:K606" si="374">SUM(G607:G608)</f>
        <v>2.6583969162108861E-4</v>
      </c>
      <c r="H606" s="1">
        <f t="shared" si="374"/>
        <v>2.5487605535551719E-3</v>
      </c>
      <c r="I606" s="1">
        <f t="shared" si="374"/>
        <v>1.0347791498777709E-4</v>
      </c>
      <c r="J606" s="1">
        <f t="shared" si="374"/>
        <v>2.3891115226537681E-4</v>
      </c>
      <c r="K606" s="1">
        <f t="shared" si="374"/>
        <v>1.0264782800462E-4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0.30287643930095487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2.6583969162108861E-4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2.5487605535551719E-3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1.0347791498777709E-4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1.232802950350636E-4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3.8947059646824513E-5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1.156308572303132E-4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6.3700768357795483E-5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0.26809651474530827</v>
      </c>
      <c r="G610">
        <f t="shared" ref="G610:K611" si="375">IFERROR(G600/SUM(G604,G607),"-")</f>
        <v>0.26809651474530838</v>
      </c>
      <c r="H610">
        <f t="shared" si="375"/>
        <v>0.26809651474530816</v>
      </c>
      <c r="I610">
        <f t="shared" si="375"/>
        <v>0.26809651474530816</v>
      </c>
      <c r="J610">
        <f t="shared" si="375"/>
        <v>0.26809651474530849</v>
      </c>
      <c r="K610">
        <f t="shared" si="375"/>
        <v>0.26809651474530838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0.23866348448687361</v>
      </c>
      <c r="K611">
        <f t="shared" si="375"/>
        <v>0.23866348448687358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6.9574124615422672</v>
      </c>
      <c r="G612" s="3">
        <f t="shared" ref="G612" si="376">G613+G614+G619</f>
        <v>9.531447791457742</v>
      </c>
      <c r="H612" s="3">
        <f t="shared" ref="H612" si="377">H613+H614+H619</f>
        <v>10.527321673458312</v>
      </c>
      <c r="I612" s="3">
        <f t="shared" ref="I612" si="378">I613+I614+I619</f>
        <v>11.150753267012348</v>
      </c>
      <c r="J612" s="3">
        <f t="shared" ref="J612" si="379">J613+J614+J619</f>
        <v>10.979046252180613</v>
      </c>
      <c r="K612" s="3">
        <f t="shared" ref="K612" si="380">K613+K614+K619</f>
        <v>14.57395416985444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1.3280008863239074</v>
      </c>
      <c r="G613" s="1">
        <f>[1]Other_transformation!C$19</f>
        <v>3.8940118250524773</v>
      </c>
      <c r="H613" s="1">
        <f>[1]Other_transformation!D$19</f>
        <v>5.0990717717243275</v>
      </c>
      <c r="I613" s="1">
        <f>[1]Other_transformation!E$19</f>
        <v>5.5328699609339731</v>
      </c>
      <c r="J613" s="1">
        <f>[1]Other_transformation!F$19</f>
        <v>5.5338185121924681</v>
      </c>
      <c r="K613" s="1">
        <f>[1]Other_transformation!G$19</f>
        <v>9.44055784926074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5.6294115752183593</v>
      </c>
      <c r="G614" s="1">
        <f>[1]Other_transformation!C$20</f>
        <v>5.6371661383701595</v>
      </c>
      <c r="H614" s="1">
        <f>[1]Other_transformation!D$20</f>
        <v>5.4279783545808087</v>
      </c>
      <c r="I614" s="1">
        <f>[1]Other_transformation!E$20</f>
        <v>5.6176938832326133</v>
      </c>
      <c r="J614" s="1">
        <f>[1]Other_transformation!F$20</f>
        <v>5.4449654913358083</v>
      </c>
      <c r="K614" s="1">
        <f>[1]Other_transformation!G$20</f>
        <v>5.1331046721856852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5.6294115752183593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5.6371661383701595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5.4279783545808087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5.6176938832326133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5.4445354606656959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5.1326170372647741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3.3481689844974102E-4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3.6715116294112996E-4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9.5213771662456289E-5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1.2048375796942834E-4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2.6982803510517534E-4</v>
      </c>
      <c r="H619" s="1">
        <f>[1]Other_transformation!D$21</f>
        <v>2.7154715317627166E-4</v>
      </c>
      <c r="I619" s="1">
        <f>[1]Other_transformation!E$21</f>
        <v>1.8942284576026989E-4</v>
      </c>
      <c r="J619" s="1">
        <f>[1]Other_transformation!F$21</f>
        <v>2.6224865233780771E-4</v>
      </c>
      <c r="K619" s="1">
        <f>[1]Other_transformation!G$21</f>
        <v>2.9164840801420059E-4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2.6982803510517534E-4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2.7154715317627166E-4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1.8942284576026989E-4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9.0294742961543212E-5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6.8556164050014349E-5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1.719539093762645E-4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2.2309224396418624E-4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0.11258823150436718</v>
      </c>
      <c r="G622" s="3">
        <f t="shared" ref="G622" si="381">G623+G624+G629</f>
        <v>0.11275411588880732</v>
      </c>
      <c r="H622" s="3">
        <f t="shared" ref="H622" si="382">H623+H624+H629</f>
        <v>0.10857042897774326</v>
      </c>
      <c r="I622" s="3">
        <f t="shared" ref="I622" si="383">I623+I624+I629</f>
        <v>0.11236145457848269</v>
      </c>
      <c r="J622" s="3">
        <f t="shared" ref="J622" si="384">J623+J624+J629</f>
        <v>0.10890168688934246</v>
      </c>
      <c r="K622" s="3">
        <f t="shared" ref="K622" si="385">K623+K624+K629</f>
        <v>0.10266255004286548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0.11258823150436718</v>
      </c>
      <c r="G624" s="1">
        <f t="shared" ref="G624:K624" si="386">SUM(G625:G628)</f>
        <v>0.11274332276740312</v>
      </c>
      <c r="H624" s="1">
        <f t="shared" si="386"/>
        <v>0.10855956709161621</v>
      </c>
      <c r="I624" s="1">
        <f t="shared" si="386"/>
        <v>0.11235387766465228</v>
      </c>
      <c r="J624" s="1">
        <f t="shared" si="386"/>
        <v>0.10889070921331398</v>
      </c>
      <c r="K624" s="1">
        <f t="shared" si="386"/>
        <v>0.10265234074529551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0.11258823150436718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0.11274332276740312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0.10855956709161621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0.11235387766465228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0.10889070921331398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0.10265234074529551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1.0793121404207027E-5</v>
      </c>
      <c r="H629" s="1">
        <f t="shared" si="387"/>
        <v>1.0861886127050888E-5</v>
      </c>
      <c r="I629" s="1">
        <f t="shared" si="387"/>
        <v>7.5769138304108082E-6</v>
      </c>
      <c r="J629" s="1">
        <f t="shared" si="387"/>
        <v>1.0977676028480029E-5</v>
      </c>
      <c r="K629" s="1">
        <f t="shared" si="387"/>
        <v>1.0209297569964051E-5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1.0793121404207027E-5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1.0861886127050888E-5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7.5769138304108082E-6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3.5829941688192683E-6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1.2856078113965907E-6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7.3946818596607611E-6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8.9236897585674597E-6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3.2379364212621023E-5</v>
      </c>
      <c r="H632" s="3">
        <f t="shared" ref="H632" si="389">H633+H634+H639</f>
        <v>3.2585658381152636E-5</v>
      </c>
      <c r="I632" s="3">
        <f t="shared" ref="I632" si="390">I633+I634+I639</f>
        <v>2.2730741491232402E-5</v>
      </c>
      <c r="J632" s="3">
        <f t="shared" ref="J632" si="391">J633+J634+J639</f>
        <v>3.1491138759855298E-5</v>
      </c>
      <c r="K632" s="3">
        <f t="shared" ref="K632" si="392">K633+K634+K639</f>
        <v>3.4997808961704065E-5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3.2379364212621023E-5</v>
      </c>
      <c r="H639" s="1">
        <f t="shared" ref="H639" si="399">SUM(H640:H641)</f>
        <v>3.2585658381152636E-5</v>
      </c>
      <c r="I639" s="1">
        <f t="shared" ref="I639" si="400">SUM(I640:I641)</f>
        <v>2.2730741491232402E-5</v>
      </c>
      <c r="J639" s="1">
        <f t="shared" ref="J639" si="401">SUM(J640:J641)</f>
        <v>3.1491138759855298E-5</v>
      </c>
      <c r="K639" s="1">
        <f t="shared" ref="K639" si="402">SUM(K640:K641)</f>
        <v>3.4997808961704065E-5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3.2379364212621023E-5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3.2585658381152636E-5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2.2730741491232402E-5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1.0835369155385201E-5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8.2267396860017251E-6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2.0655769604470099E-5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2.6771069275702337E-5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13.47745363764753</v>
      </c>
      <c r="G642" s="3">
        <f t="shared" ref="G642" si="403">G643+G644+G649</f>
        <v>20.829942607700776</v>
      </c>
      <c r="H642" s="3">
        <f t="shared" ref="H642" si="404">H643+H644+H649</f>
        <v>23.916732923750423</v>
      </c>
      <c r="I642" s="3">
        <f t="shared" ref="I642" si="405">I643+I644+I649</f>
        <v>25.483487177482598</v>
      </c>
      <c r="J642" s="3">
        <f t="shared" ref="J642" si="406">J643+J644+J649</f>
        <v>25.189219576722728</v>
      </c>
      <c r="K642" s="3">
        <f t="shared" ref="K642" si="407">K643+K644+K649</f>
        <v>35.826306155435489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3.7980825348863703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11.136873819650077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14.583345267131548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15.824008088271141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15.826720944870438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26.999995448885741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9.6793711027611593</v>
      </c>
      <c r="G644" s="1">
        <f t="shared" ref="G644" si="408">SUM(G645:G648)</f>
        <v>9.6927045202033089</v>
      </c>
      <c r="H644" s="1">
        <f t="shared" ref="H644" si="409">SUM(H645:H648)</f>
        <v>9.3330210679620844</v>
      </c>
      <c r="I644" s="1">
        <f t="shared" ref="I644" si="410">SUM(I645:I648)</f>
        <v>9.6592233683696804</v>
      </c>
      <c r="J644" s="1">
        <f t="shared" ref="J644" si="411">SUM(J645:J648)</f>
        <v>9.3621192720504354</v>
      </c>
      <c r="K644" s="1">
        <f t="shared" ref="K644" si="412">SUM(K645:K648)</f>
        <v>8.8258841257957261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9.6793711027611593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9.6927045202033089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9.3330210679620844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9.6592233683696804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9.3614898292246131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8.8251683800741141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4.783098549282017E-4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5.2450166134447194E-4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1.5113297089278783E-4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1.9124406026893391E-4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3.6426784739198702E-4</v>
      </c>
      <c r="H649" s="1">
        <f t="shared" ref="H649" si="414">SUM(H650:H651)</f>
        <v>3.6658865678796694E-4</v>
      </c>
      <c r="I649" s="1">
        <f t="shared" ref="I649" si="415">SUM(I650:I651)</f>
        <v>2.5572084177636451E-4</v>
      </c>
      <c r="J649" s="1">
        <f t="shared" ref="J649" si="416">SUM(J650:J651)</f>
        <v>3.7935980185509058E-4</v>
      </c>
      <c r="K649" s="1">
        <f t="shared" ref="K649" si="417">SUM(K650:K651)</f>
        <v>4.2658075402116855E-4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3.6426784739198702E-4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3.6658865678796694E-4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2.5572084177636451E-4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1.2189790299808356E-4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9.2550821467519292E-5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2.5746189885700701E-4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3.3402993255364928E-4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0.34965034965035013</v>
      </c>
      <c r="G653" s="4">
        <f t="shared" si="418"/>
        <v>0.34965034965034991</v>
      </c>
      <c r="H653" s="4">
        <f t="shared" si="418"/>
        <v>0.3496503496503503</v>
      </c>
      <c r="I653" s="4">
        <f t="shared" si="418"/>
        <v>0.34965034965035013</v>
      </c>
      <c r="J653" s="4">
        <f t="shared" si="418"/>
        <v>0.34965034965035013</v>
      </c>
      <c r="K653" s="4">
        <f t="shared" si="418"/>
        <v>0.34965034965034936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0.59322033898305138</v>
      </c>
      <c r="G654" s="4">
        <f t="shared" si="419"/>
        <v>0.59322033898305149</v>
      </c>
      <c r="H654" s="4">
        <f t="shared" si="419"/>
        <v>0.59322033898305104</v>
      </c>
      <c r="I654" s="4">
        <f t="shared" si="419"/>
        <v>0.5932203389830506</v>
      </c>
      <c r="J654" s="4">
        <f t="shared" si="419"/>
        <v>0.59322033898305104</v>
      </c>
      <c r="K654" s="4">
        <f t="shared" si="419"/>
        <v>0.59322033898305115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0.69999999999999962</v>
      </c>
      <c r="K656" s="4">
        <f t="shared" si="419"/>
        <v>0.69999999999999929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0.62999999999999978</v>
      </c>
      <c r="K657" s="4">
        <f t="shared" si="419"/>
        <v>0.62999999999999989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0.8592592592592585</v>
      </c>
      <c r="H658" s="4">
        <f t="shared" si="420"/>
        <v>0.85925925925925883</v>
      </c>
      <c r="I658" s="4">
        <f t="shared" si="420"/>
        <v>0.85925925925925883</v>
      </c>
      <c r="J658" s="4">
        <f t="shared" si="420"/>
        <v>0.85902303247492251</v>
      </c>
      <c r="K658" s="4">
        <f t="shared" si="420"/>
        <v>0.84352046053757401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0.77683090868321747</v>
      </c>
      <c r="K659" s="4">
        <f t="shared" si="420"/>
        <v>0.77474195506982502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5.0942804820577614E-3</v>
      </c>
      <c r="G660" s="3">
        <f t="shared" ref="G660:K660" si="421">SUM(G661,G665,G674)</f>
        <v>1.8630131621513221E-2</v>
      </c>
      <c r="H660" s="3">
        <f t="shared" si="421"/>
        <v>1.9656563642253835E-2</v>
      </c>
      <c r="I660" s="3">
        <f t="shared" si="421"/>
        <v>7.8156253433636996E-2</v>
      </c>
      <c r="J660" s="3">
        <f t="shared" si="421"/>
        <v>10.893851181873444</v>
      </c>
      <c r="K660" s="3">
        <f t="shared" si="421"/>
        <v>29.428799314038933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5.0942804820577614E-3</v>
      </c>
      <c r="G661" s="1">
        <f>[1]Other_transformation!C$28</f>
        <v>1.8630131621513221E-2</v>
      </c>
      <c r="H661" s="1">
        <f>[1]Other_transformation!D$28</f>
        <v>1.9656563642253835E-2</v>
      </c>
      <c r="I661" s="1">
        <f>[1]Other_transformation!E$28</f>
        <v>7.8156253433636996E-2</v>
      </c>
      <c r="J661" s="1">
        <f>[1]Other_transformation!F$28</f>
        <v>10.893851181873444</v>
      </c>
      <c r="K661" s="1">
        <f>[1]Other_transformation!G$28</f>
        <v>29.421754358028608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5.0942804820577614E-3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1.8630131621513221E-2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1.9656563642253835E-2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7.815362266322079E-2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10.636895045079651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25.82298063195849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2.6307704162005081E-6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0.25059150103952615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3.5914378793171227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6.3646357542668898E-3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7.3358467529933205E-3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6.7521161179775867E-3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1.393861552655383E-4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6.6127299627120485E-3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6.7521161179775867E-3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1.393861552655383E-4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6.6127299627120485E-3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2.9283989234916931E-4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3.7478495859634626E-5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2.5536139648953468E-4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7.4369058132230026E-3</v>
      </c>
      <c r="G677" s="3">
        <f t="shared" ref="G677:K677" si="433">SUM(G678,G682,G684,G693)</f>
        <v>2.6844570059817309E-2</v>
      </c>
      <c r="H677" s="3">
        <f t="shared" si="433"/>
        <v>2.778312882297362E-2</v>
      </c>
      <c r="I677" s="3">
        <f t="shared" si="433"/>
        <v>0.10706336086799591</v>
      </c>
      <c r="J677" s="3">
        <f t="shared" si="433"/>
        <v>14.055685410208715</v>
      </c>
      <c r="K677" s="3">
        <f t="shared" si="433"/>
        <v>35.889662839636188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7.4369058132230026E-3</v>
      </c>
      <c r="G678" s="1">
        <f t="shared" ref="G678:K678" si="434">SUM(G679:G681)</f>
        <v>2.6844570059817309E-2</v>
      </c>
      <c r="H678" s="1">
        <f t="shared" si="434"/>
        <v>2.778312882297362E-2</v>
      </c>
      <c r="I678" s="1">
        <f t="shared" si="434"/>
        <v>0.10706336086799591</v>
      </c>
      <c r="J678" s="1">
        <f t="shared" si="434"/>
        <v>14.054734372682216</v>
      </c>
      <c r="K678" s="1">
        <f t="shared" si="434"/>
        <v>35.87857793367445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7.4369058132230026E-3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2.6844570059817309E-2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2.778312882297362E-2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0.10705975707290522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13.725025864618884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31.491439795071308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3.6037950906856277E-6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0.32334387230906586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4.3798022918501482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6.3646357542668898E-3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7.3358467529933205E-3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9.5103752649965091E-4</v>
      </c>
      <c r="K682" s="1">
        <f t="shared" si="441"/>
        <v>8.1509408366592362E-4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9.5103752649965091E-4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8.1509408366592362E-4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9.7670694485018725E-3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1.83402835875709E-4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9.5836666126261627E-3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9.7670694485018725E-3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1.83402835875709E-4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9.5836666126261627E-3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5.0274242957559995E-4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6.246415976605766E-5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4.4027826980954233E-4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0.68500000000000061</v>
      </c>
      <c r="G697" s="4">
        <f t="shared" ref="G697:K697" si="450">IFERROR(G662/G679,"-")</f>
        <v>0.69400000000000028</v>
      </c>
      <c r="H697" s="4">
        <f t="shared" si="450"/>
        <v>0.70749999999999991</v>
      </c>
      <c r="I697" s="4">
        <f t="shared" si="450"/>
        <v>0.72999999999999987</v>
      </c>
      <c r="J697" s="4">
        <f t="shared" si="450"/>
        <v>0.77500000000000113</v>
      </c>
      <c r="K697" s="4">
        <f t="shared" si="450"/>
        <v>0.82000000000000051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</v>
      </c>
      <c r="J698" s="4">
        <f t="shared" si="452"/>
        <v>0.77500000000000036</v>
      </c>
      <c r="K698" s="4">
        <f t="shared" si="452"/>
        <v>0.82000000000000028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0.75999999999999701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0.68999999999999961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0.60000000000000042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0.58000000000000029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1.1764716060722098</v>
      </c>
      <c r="G704" s="1">
        <f>[1]Other_transformation!C$39</f>
        <v>4.4828898516639182</v>
      </c>
      <c r="H704" s="1">
        <f>[1]Other_transformation!D$39</f>
        <v>3.277831424019634</v>
      </c>
      <c r="I704" s="1">
        <f>[1]Other_transformation!E$39</f>
        <v>2.844048748634715</v>
      </c>
      <c r="J704" s="1">
        <f>[1]Other_transformation!F$39</f>
        <v>4.2611225175737211</v>
      </c>
      <c r="K704" s="1">
        <f>[1]Other_transformation!G$39</f>
        <v>7.4564713531888414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1.2890712745674411</v>
      </c>
      <c r="G705" s="1">
        <f>[1]Other_transformation!C$38</f>
        <v>4.9119456049797519</v>
      </c>
      <c r="H705" s="1">
        <f>[1]Other_transformation!D$38</f>
        <v>3.5915514745698447</v>
      </c>
      <c r="I705" s="1">
        <f>[1]Other_transformation!E$38</f>
        <v>3.1162516174737718</v>
      </c>
      <c r="J705" s="1">
        <f>[1]Other_transformation!F$38</f>
        <v>4.668953000196451</v>
      </c>
      <c r="K705" s="1">
        <f>[1]Other_transformation!G$38</f>
        <v>8.1701275078973623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0.9126505487192591</v>
      </c>
      <c r="G706" s="14">
        <f t="shared" si="456"/>
        <v>0.91265054871925799</v>
      </c>
      <c r="H706" s="14">
        <f t="shared" si="456"/>
        <v>0.91265054871925944</v>
      </c>
      <c r="I706" s="14">
        <f t="shared" si="456"/>
        <v>0.91265054871925866</v>
      </c>
      <c r="J706" s="14">
        <f t="shared" si="456"/>
        <v>0.91265054871925888</v>
      </c>
      <c r="K706" s="14">
        <f t="shared" si="456"/>
        <v>0.91265054871925921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5.9796278954599309</v>
      </c>
      <c r="G707" s="17" cm="1">
        <f t="array" ref="G707">SUMPRODUCT(("CT_CWODPLT"=[1]OUT_SyntheticFuels!$C$4:$C$1000)*1,("Var_Fout"=[1]OUT_SyntheticFuels!$B$4:$B$1000)*1,[1]OUT_SyntheticFuels!F$4:F$1000)</f>
        <v>6.9696510124103455</v>
      </c>
      <c r="H707" s="17" cm="1">
        <f t="array" ref="H707">SUMPRODUCT(("CT_CWODPLT"=[1]OUT_SyntheticFuels!$C$4:$C$1000)*1,("Var_Fout"=[1]OUT_SyntheticFuels!$B$4:$B$1000)*1,[1]OUT_SyntheticFuels!G$4:G$1000)</f>
        <v>6.8607599391219161</v>
      </c>
      <c r="I707" s="17" cm="1">
        <f t="array" ref="I707">SUMPRODUCT(("CT_CWODPLT"=[1]OUT_SyntheticFuels!$C$4:$C$1000)*1,("Var_Fout"=[1]OUT_SyntheticFuels!$B$4:$B$1000)*1,[1]OUT_SyntheticFuels!H$4:H$1000)</f>
        <v>7.0919596121781643</v>
      </c>
      <c r="J707" s="17" cm="1">
        <f t="array" ref="J707">SUMPRODUCT(("CT_CWODPLT"=[1]OUT_SyntheticFuels!$C$4:$C$1000)*1,("Var_Fout"=[1]OUT_SyntheticFuels!$B$4:$B$1000)*1,[1]OUT_SyntheticFuels!I$4:I$1000)</f>
        <v>7.4239117912147901</v>
      </c>
      <c r="K707" s="17" cm="1">
        <f t="array" ref="K707">SUMPRODUCT(("CT_CWODPLT"=[1]OUT_SyntheticFuels!$C$4:$C$1000)*1,("Var_Fout"=[1]OUT_SyntheticFuels!$B$4:$B$1000)*1,[1]OUT_SyntheticFuels!J$4:J$1000)</f>
        <v>7.5711995628891362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5.9796278954599309</v>
      </c>
      <c r="G708" s="18">
        <f t="shared" ref="G708:K708" si="457">G707</f>
        <v>6.9696510124103455</v>
      </c>
      <c r="H708" s="18">
        <f t="shared" si="457"/>
        <v>6.8607599391219161</v>
      </c>
      <c r="I708" s="18">
        <f t="shared" si="457"/>
        <v>7.0919596121781643</v>
      </c>
      <c r="J708" s="18">
        <f t="shared" si="457"/>
        <v>7.4239117912147901</v>
      </c>
      <c r="K708" s="18">
        <f t="shared" si="457"/>
        <v>7.5711995628891362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7.1186046374522896</v>
      </c>
      <c r="G709" s="17" cm="1">
        <f t="array" ref="G709">SUMPRODUCT(("CT_CWODPLT"=[1]OUT_SyntheticFuels!$C$4:$C$1000)*1,("Var_Fin"=[1]OUT_SyntheticFuels!$B$4:$B$1000)*1,[1]OUT_SyntheticFuels!F$4:F$1000)</f>
        <v>8.2972035862027873</v>
      </c>
      <c r="H709" s="17" cm="1">
        <f t="array" ref="H709">SUMPRODUCT(("CT_CWODPLT"=[1]OUT_SyntheticFuels!$C$4:$C$1000)*1,("Var_Fin"=[1]OUT_SyntheticFuels!$B$4:$B$1000)*1,[1]OUT_SyntheticFuels!G$4:G$1000)</f>
        <v>8.1675713560975236</v>
      </c>
      <c r="I709" s="17" cm="1">
        <f t="array" ref="I709">SUMPRODUCT(("CT_CWODPLT"=[1]OUT_SyntheticFuels!$C$4:$C$1000)*1,("Var_Fin"=[1]OUT_SyntheticFuels!$B$4:$B$1000)*1,[1]OUT_SyntheticFuels!H$4:H$1000)</f>
        <v>8.4428090621168632</v>
      </c>
      <c r="J709" s="17" cm="1">
        <f t="array" ref="J709">SUMPRODUCT(("CT_CWODPLT"=[1]OUT_SyntheticFuels!$C$4:$C$1000)*1,("Var_Fin"=[1]OUT_SyntheticFuels!$B$4:$B$1000)*1,[1]OUT_SyntheticFuels!I$4:I$1000)</f>
        <v>8.8379902276366504</v>
      </c>
      <c r="K709" s="17" cm="1">
        <f t="array" ref="K709">SUMPRODUCT(("CT_CWODPLT"=[1]OUT_SyntheticFuels!$C$4:$C$1000)*1,("Var_Fin"=[1]OUT_SyntheticFuels!$B$4:$B$1000)*1,[1]OUT_SyntheticFuels!J$4:J$1000)</f>
        <v>9.0133328129632613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7.1186046374522896</v>
      </c>
      <c r="G710" s="18">
        <f t="shared" si="458"/>
        <v>8.2972035862027873</v>
      </c>
      <c r="H710" s="18">
        <f t="shared" si="458"/>
        <v>8.1675713560975236</v>
      </c>
      <c r="I710" s="18">
        <f t="shared" si="458"/>
        <v>8.4428090621168632</v>
      </c>
      <c r="J710" s="18">
        <f t="shared" si="458"/>
        <v>8.8379902276366504</v>
      </c>
      <c r="K710" s="18">
        <f t="shared" si="458"/>
        <v>9.0133328129632613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0.84000000000000108</v>
      </c>
      <c r="G711" s="14">
        <f t="shared" si="459"/>
        <v>0.84000000000000052</v>
      </c>
      <c r="H711" s="14">
        <f t="shared" si="459"/>
        <v>0.83999999999999952</v>
      </c>
      <c r="I711" s="14">
        <f t="shared" si="459"/>
        <v>0.83999999999999986</v>
      </c>
      <c r="J711" s="14">
        <f t="shared" si="459"/>
        <v>0.84000000000000041</v>
      </c>
      <c r="K711" s="14">
        <f t="shared" si="459"/>
        <v>0.83999999999999964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4.2431600183053035</v>
      </c>
      <c r="K712" s="17">
        <f t="shared" si="460"/>
        <v>11.098262933111084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4.6837118821137528E-4</v>
      </c>
      <c r="K713" s="18">
        <f t="shared" si="461"/>
        <v>2.1953939180755403E-4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4.6837118821137528E-4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2.1953939180755403E-4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4.2426916471170921</v>
      </c>
      <c r="K715" s="18">
        <f t="shared" si="463"/>
        <v>11.098043393719276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3.3881381109822715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10.295358994051647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0.32101904522950198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0.80268439966763061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0.53353449090531835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7.2207097818074644</v>
      </c>
      <c r="K719" s="17">
        <f t="shared" si="465"/>
        <v>18.897596362397344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7.2207097818074644</v>
      </c>
      <c r="K720" s="18">
        <f t="shared" si="467"/>
        <v>18.897596362397344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6.0827427040438466E-4</v>
      </c>
      <c r="K721" s="18">
        <f t="shared" si="469"/>
        <v>2.8511609325656406E-4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6.0827427040438466E-4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2.8511609325656406E-4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7.22010150753706</v>
      </c>
      <c r="K723" s="18">
        <f t="shared" si="470"/>
        <v>18.897311246304088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5.8416160378613462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17.750619246778903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0.45859863604214679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1.1466919995251865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0.9198868336335666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0.76999999999999846</v>
      </c>
      <c r="K728" s="14">
        <f t="shared" si="472"/>
        <v>0.76999999999999891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0.58000013849295906</v>
      </c>
      <c r="K729" s="16">
        <f t="shared" si="474"/>
        <v>0.57999999047469186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0.69999999999999829</v>
      </c>
      <c r="K730" s="16">
        <f t="shared" si="475"/>
        <v>0.70000000000000007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0.58000013849295917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0.31117615475168775</v>
      </c>
      <c r="K732" s="17">
        <f t="shared" ref="K732" si="481">K733</f>
        <v>0.81390031737472857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0.31117615475168775</v>
      </c>
      <c r="K733" s="18">
        <f t="shared" ref="K733" si="486">SUM(K737,K739)</f>
        <v>0.81390031737472857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0.25741485969494132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0.63586134534948247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5.3760674679904308E-2</v>
      </c>
      <c r="K735" s="18">
        <f>K733-K734-K736</f>
        <v>0.17803708010436545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6.2037684211911653E-7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1.8919208806395056E-6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2.6416135015121563E-5</v>
      </c>
      <c r="K737" s="18">
        <f t="shared" ref="K737" si="492">K738</f>
        <v>1.238202169794604E-5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2.6416135015121563E-5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1.238202169794604E-5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0.31114973861667261</v>
      </c>
      <c r="K739" s="18">
        <f t="shared" ref="K739" si="499">SUM(K740:K742)</f>
        <v>0.81388793535303061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0.24835046423363777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0.75464982665755942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2.3691205537937285E-2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5.9238108695471151E-2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3.9108068845097543E-2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2.1852271084287708E-5</v>
      </c>
      <c r="K743" s="18">
        <f t="shared" si="500"/>
        <v>9.6734806547292718E-6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2.1852271084287708E-5</v>
      </c>
      <c r="K744" s="18">
        <f t="shared" si="501"/>
        <v>9.6734806547292718E-6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0.25739300742385701</v>
      </c>
      <c r="K745" s="18">
        <f t="shared" si="504"/>
        <v>0.63585167186882774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0.20544344073179235</v>
      </c>
      <c r="K746" s="18">
        <f t="shared" si="505"/>
        <v>0.58957177408901296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1.9598122338193288E-2</v>
      </c>
      <c r="K747" s="18">
        <f t="shared" si="506"/>
        <v>4.6279897779814679E-2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3.2351444353871363E-2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4.5638112662637333E-6</v>
      </c>
      <c r="K749" s="18">
        <f t="shared" si="508"/>
        <v>2.7085122610613916E-6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4.5638112662637333E-6</v>
      </c>
      <c r="K750" s="18">
        <f t="shared" si="509"/>
        <v>2.7085122610613916E-6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5.3756110868638039E-2</v>
      </c>
      <c r="K751" s="18">
        <f t="shared" si="512"/>
        <v>0.17803437159210439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4.2906528377542386E-2</v>
      </c>
      <c r="K752" s="18">
        <f t="shared" si="513"/>
        <v>0.16507629837612978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4.0930359677339182E-3</v>
      </c>
      <c r="K753" s="18">
        <f t="shared" si="514"/>
        <v>1.295807321597461E-2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6.7565465233617381E-3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5.2664570120260639E-11</v>
      </c>
      <c r="K755" s="18">
        <f t="shared" si="516"/>
        <v>2.878215537553359E-11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5.2664570120260639E-11</v>
      </c>
      <c r="K756" s="18">
        <f t="shared" si="517"/>
        <v>2.878215537553359E-11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6.203241775489963E-7</v>
      </c>
      <c r="K757" s="18">
        <f t="shared" si="520"/>
        <v>1.8918920984841301E-6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4.9512430302709488E-7</v>
      </c>
      <c r="K758" s="18">
        <f t="shared" si="521"/>
        <v>1.7541924166213024E-6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4.7232010079142297E-8</v>
      </c>
      <c r="K759" s="18">
        <f t="shared" si="522"/>
        <v>1.376996818628276E-7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7.79678644427591E-8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142.21734771210956</v>
      </c>
      <c r="G761" s="17">
        <f t="shared" si="526"/>
        <v>140.2202893426406</v>
      </c>
      <c r="H761" s="17">
        <f t="shared" si="526"/>
        <v>140.92723290597607</v>
      </c>
      <c r="I761" s="17">
        <f t="shared" si="526"/>
        <v>144.44829564971644</v>
      </c>
      <c r="J761" s="17">
        <f t="shared" si="526"/>
        <v>146.9630663184401</v>
      </c>
      <c r="K761" s="17">
        <f t="shared" si="526"/>
        <v>143.8872741569993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60.070001964967716</v>
      </c>
      <c r="G762" s="18">
        <f>[1]Industry!C$11</f>
        <v>62.339937253491442</v>
      </c>
      <c r="H762" s="18">
        <f>[1]Industry!D$11</f>
        <v>63.779284475599269</v>
      </c>
      <c r="I762" s="18">
        <f>[1]Industry!E$11</f>
        <v>65.975609167597483</v>
      </c>
      <c r="J762" s="18">
        <f>[1]Industry!F$11</f>
        <v>68.821269467079802</v>
      </c>
      <c r="K762" s="18">
        <f>[1]Industry!G$11</f>
        <v>73.09523586111807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11.646936261468703</v>
      </c>
      <c r="G763" s="1">
        <f t="shared" si="528"/>
        <v>12.258978526046612</v>
      </c>
      <c r="H763" s="1">
        <f t="shared" si="528"/>
        <v>12.44535554654486</v>
      </c>
      <c r="I763" s="1">
        <f t="shared" si="528"/>
        <v>12.64454488597783</v>
      </c>
      <c r="J763" s="1">
        <f t="shared" si="528"/>
        <v>13.091951070266902</v>
      </c>
      <c r="K763" s="1">
        <f>K762-K764-K765</f>
        <v>13.059419276668649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0.35966805132800667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0.45106279051614578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0.76375926459071053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1.2078443775274175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1.1639088679336684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1.5132716392806844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48.063397652171005</v>
      </c>
      <c r="G765" s="1">
        <f>[1]Industry!C$11-[1]Industry!C$33</f>
        <v>49.629895936928683</v>
      </c>
      <c r="H765" s="1">
        <f>[1]Industry!D$11-[1]Industry!D$33</f>
        <v>50.570169664463698</v>
      </c>
      <c r="I765" s="1">
        <f>[1]Industry!E$11-[1]Industry!E$33</f>
        <v>52.123219904092231</v>
      </c>
      <c r="J765" s="1">
        <f>[1]Industry!F$11-[1]Industry!F$33</f>
        <v>54.565409528879229</v>
      </c>
      <c r="K765" s="1">
        <f>[1]Industry!G$11-[1]Industry!G$33</f>
        <v>58.522544945168733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11.627802588308134</v>
      </c>
      <c r="G766" s="1">
        <f t="shared" ref="G766:K766" si="529">SUM(G769,G774)</f>
        <v>7.9329754178142053</v>
      </c>
      <c r="H766" s="1">
        <f t="shared" si="529"/>
        <v>7.9138886645687538</v>
      </c>
      <c r="I766" s="1">
        <f t="shared" si="529"/>
        <v>6.4837804390555718</v>
      </c>
      <c r="J766" s="1">
        <f t="shared" si="529"/>
        <v>3.3829364022208823</v>
      </c>
      <c r="K766" s="1">
        <f t="shared" si="529"/>
        <v>0.24537201468595754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8.8978012038788901</v>
      </c>
      <c r="G767" s="1">
        <f t="shared" ref="G767:K767" si="530">SUM(G771,G775)</f>
        <v>7.932574267858028</v>
      </c>
      <c r="H767" s="1">
        <f t="shared" si="530"/>
        <v>7.9127654459113339</v>
      </c>
      <c r="I767" s="1">
        <f t="shared" si="530"/>
        <v>6.4832230207358688</v>
      </c>
      <c r="J767" s="1">
        <f t="shared" si="530"/>
        <v>3.3819267973969764</v>
      </c>
      <c r="K767" s="1">
        <f t="shared" si="530"/>
        <v>0.24537201468595754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2.7300013844292432</v>
      </c>
      <c r="G768" s="1">
        <f t="shared" ref="G768:K768" si="531">G773</f>
        <v>4.011499561775879E-4</v>
      </c>
      <c r="H768" s="1">
        <f t="shared" si="531"/>
        <v>1.123218657419858E-3</v>
      </c>
      <c r="I768" s="1">
        <f t="shared" si="531"/>
        <v>5.5741831970225648E-4</v>
      </c>
      <c r="J768" s="1">
        <f t="shared" si="531"/>
        <v>1.0096048239060624E-3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11.627802588308134</v>
      </c>
      <c r="G769" s="1">
        <f t="shared" ref="G769:K769" si="532">SUM(G770,G772)</f>
        <v>7.9329754178142053</v>
      </c>
      <c r="H769" s="1">
        <f t="shared" si="532"/>
        <v>7.913651933974319</v>
      </c>
      <c r="I769" s="1">
        <f t="shared" si="532"/>
        <v>6.2586224763653169</v>
      </c>
      <c r="J769" s="1">
        <f t="shared" si="532"/>
        <v>3.1363588204202881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8.8978012038788901</v>
      </c>
      <c r="G770" s="1">
        <f>[1]Industry!C$34</f>
        <v>7.932574267858028</v>
      </c>
      <c r="H770" s="1">
        <f>[1]Industry!D$34</f>
        <v>7.9125287153168991</v>
      </c>
      <c r="I770" s="1">
        <f>[1]Industry!E$34</f>
        <v>6.2580650580456147</v>
      </c>
      <c r="J770" s="1">
        <f>[1]Industry!F$34</f>
        <v>3.1353492155963822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8.8978012038788901</v>
      </c>
      <c r="G771" s="1">
        <f t="shared" ref="G771:K771" si="533">G770</f>
        <v>7.932574267858028</v>
      </c>
      <c r="H771" s="1">
        <f t="shared" si="533"/>
        <v>7.9125287153168991</v>
      </c>
      <c r="I771" s="1">
        <f t="shared" si="533"/>
        <v>6.2580650580456147</v>
      </c>
      <c r="J771" s="1">
        <f t="shared" si="533"/>
        <v>3.1353492155963822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2.7300013844292432</v>
      </c>
      <c r="G772" s="1">
        <f>[1]Industry!C$35</f>
        <v>4.011499561775879E-4</v>
      </c>
      <c r="H772" s="1">
        <f>[1]Industry!D$35</f>
        <v>1.123218657419858E-3</v>
      </c>
      <c r="I772" s="1">
        <f>[1]Industry!E$35</f>
        <v>5.5741831970225648E-4</v>
      </c>
      <c r="J772" s="1">
        <f>[1]Industry!F$35</f>
        <v>1.0096048239060624E-3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2.7300013844292432</v>
      </c>
      <c r="G773" s="1">
        <f t="shared" ref="G773:K773" si="534">G772</f>
        <v>4.011499561775879E-4</v>
      </c>
      <c r="H773" s="1">
        <f t="shared" si="534"/>
        <v>1.123218657419858E-3</v>
      </c>
      <c r="I773" s="1">
        <f t="shared" si="534"/>
        <v>5.5741831970225648E-4</v>
      </c>
      <c r="J773" s="1">
        <f t="shared" si="534"/>
        <v>1.0096048239060624E-3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2.367305944350365E-4</v>
      </c>
      <c r="I774" s="1">
        <f>[1]Industry!E$36</f>
        <v>0.22515796269025445</v>
      </c>
      <c r="J774" s="1">
        <f>[1]Industry!F$36</f>
        <v>0.24657758180059411</v>
      </c>
      <c r="K774" s="1">
        <f>[1]Industry!G$36</f>
        <v>0.24537201468595754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2.367305944350365E-4</v>
      </c>
      <c r="I775" s="1">
        <f t="shared" si="535"/>
        <v>0.22515796269025445</v>
      </c>
      <c r="J775" s="1">
        <f t="shared" si="535"/>
        <v>0.24657758180059411</v>
      </c>
      <c r="K775" s="1">
        <f t="shared" si="535"/>
        <v>0.24537201468595754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35.989086193214099</v>
      </c>
      <c r="G776" s="1">
        <f>SUM([1]Industry!C$37:C$39)</f>
        <v>32.381357178621826</v>
      </c>
      <c r="H776" s="1">
        <f>SUM([1]Industry!D$37:D$39)</f>
        <v>38.046798979123558</v>
      </c>
      <c r="I776" s="1">
        <f>SUM([1]Industry!E$37:E$39)</f>
        <v>31.795892239189708</v>
      </c>
      <c r="J776" s="1">
        <f>SUM([1]Industry!F$37:F$39)</f>
        <v>22.120864500839822</v>
      </c>
      <c r="K776" s="1">
        <f>SUM([1]Industry!G$37:G$39)</f>
        <v>14.216919368636438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35.548469300872306</v>
      </c>
      <c r="G777" s="1">
        <f>SUM([1]Industry!C$37:C$38)-G778</f>
        <v>31.826945541534975</v>
      </c>
      <c r="H777" s="1">
        <f>SUM([1]Industry!D$37:D$38)-H778</f>
        <v>34.910287922497929</v>
      </c>
      <c r="I777" s="1">
        <f>SUM([1]Industry!E$37:E$38)-I778</f>
        <v>24.504463334508525</v>
      </c>
      <c r="J777" s="1">
        <f>SUM([1]Industry!F$37:F$38)-J778</f>
        <v>14.829424040560983</v>
      </c>
      <c r="K777" s="1">
        <f>SUM([1]Industry!G$37:G$38)-K778</f>
        <v>6.9254749107393998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3.8918603617276973E-3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2.3456070528714342E-3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0.44061689234179369</v>
      </c>
      <c r="G779" s="1">
        <f t="shared" si="540"/>
        <v>0.55441163708685082</v>
      </c>
      <c r="H779" s="1">
        <f t="shared" si="540"/>
        <v>3.1365110566256291</v>
      </c>
      <c r="I779" s="1">
        <f t="shared" si="540"/>
        <v>7.2914289046811831</v>
      </c>
      <c r="J779" s="1">
        <f t="shared" si="540"/>
        <v>7.2914404602788387</v>
      </c>
      <c r="K779" s="1">
        <f t="shared" si="540"/>
        <v>7.2914444578970379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35.243283019198223</v>
      </c>
      <c r="G780" s="1">
        <f>[1]Industry!C$37</f>
        <v>31.829179964334955</v>
      </c>
      <c r="H780" s="1">
        <f>[1]Industry!D$37</f>
        <v>32.088514531537598</v>
      </c>
      <c r="I780" s="1">
        <f>[1]Industry!E$37</f>
        <v>21.684263277947572</v>
      </c>
      <c r="J780" s="1">
        <f>[1]Industry!F$37</f>
        <v>10.609067357806728</v>
      </c>
      <c r="K780" s="1">
        <f>[1]Industry!G$37</f>
        <v>2.7039068152996144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35.239424993128516</v>
      </c>
      <c r="G781" s="1">
        <f>[1]Industry!C$37*G777/SUM(G777:G778)</f>
        <v>31.826834365475626</v>
      </c>
      <c r="H781" s="1">
        <f>[1]Industry!D$37*H777/SUM(H777:H778)</f>
        <v>32.088514531537598</v>
      </c>
      <c r="I781" s="1">
        <f>[1]Industry!E$37*I777/SUM(I777:I778)</f>
        <v>21.684263277947572</v>
      </c>
      <c r="J781" s="1">
        <f>[1]Industry!F$37*J777/SUM(J777:J778)</f>
        <v>10.609067357806728</v>
      </c>
      <c r="K781" s="1">
        <f>[1]Industry!G$37*K777/SUM(K777:K778)</f>
        <v>2.7039068152996149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3.8580260697074209E-3</v>
      </c>
      <c r="G782" s="1">
        <f t="shared" ref="G782:K782" si="545">G780-G781</f>
        <v>2.3455988593283905E-3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0.74580317401587581</v>
      </c>
      <c r="G783" s="1">
        <f t="shared" ref="G783:K783" si="546">SUM(G784:G786)</f>
        <v>0.55217721428687161</v>
      </c>
      <c r="H783" s="1">
        <f t="shared" si="546"/>
        <v>5.958284447585962</v>
      </c>
      <c r="I783" s="1">
        <f t="shared" si="546"/>
        <v>10.111628961242136</v>
      </c>
      <c r="J783" s="1">
        <f t="shared" si="546"/>
        <v>11.511797143033093</v>
      </c>
      <c r="K783" s="1">
        <f t="shared" si="546"/>
        <v>11.513012553336823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0.30904430774378117</v>
      </c>
      <c r="G784" s="1">
        <f>[1]Industry!C$38*G777/SUM(G777:G778)</f>
        <v>1.111760593520608E-4</v>
      </c>
      <c r="H784" s="1">
        <f>[1]Industry!D$38*H777/SUM(H777:H778)</f>
        <v>2.8217733909603302</v>
      </c>
      <c r="I784" s="1">
        <f>[1]Industry!E$38*I777/SUM(I777:I778)</f>
        <v>2.8202000565609535</v>
      </c>
      <c r="J784" s="1">
        <f>[1]Industry!F$38*J777/SUM(J777:J778)</f>
        <v>4.2203566827542547</v>
      </c>
      <c r="K784" s="1">
        <f>[1]Industry!G$38*K777/SUM(K777:K778)</f>
        <v>4.2215680954397854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3.3834292023804391E-5</v>
      </c>
      <c r="G785" s="1">
        <f>[1]Industry!C$38-G784</f>
        <v>8.1935399231462119E-9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0.43672503198007084</v>
      </c>
      <c r="G786" s="1">
        <f>[1]Industry!C$39</f>
        <v>0.55206603003397958</v>
      </c>
      <c r="H786" s="1">
        <f>[1]Industry!D$39</f>
        <v>3.1365110566256322</v>
      </c>
      <c r="I786" s="1">
        <f>[1]Industry!E$39</f>
        <v>7.2914289046811831</v>
      </c>
      <c r="J786" s="1">
        <f>[1]Industry!F$39</f>
        <v>7.291440460278837</v>
      </c>
      <c r="K786" s="1">
        <f>[1]Industry!G$39</f>
        <v>7.2914444578970379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3.5600014081139504</v>
      </c>
      <c r="G787" s="1">
        <f>[1]Industry!C$18</f>
        <v>3.4647178221811759</v>
      </c>
      <c r="H787" s="1">
        <f>[1]Industry!D$18</f>
        <v>7.3624792538051018E-3</v>
      </c>
      <c r="I787" s="1">
        <f>[1]Industry!E$18</f>
        <v>4.7081843614511847E-4</v>
      </c>
      <c r="J787" s="1">
        <f>[1]Industry!F$18</f>
        <v>7.7496102894718179E-4</v>
      </c>
      <c r="K787" s="1">
        <f>[1]Industry!G$18</f>
        <v>2.1194624581086715E-4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3.5600014081139504</v>
      </c>
      <c r="G788" s="1">
        <f t="shared" ref="G788:K788" si="549">G787</f>
        <v>3.4647178221811759</v>
      </c>
      <c r="H788" s="1">
        <f t="shared" si="549"/>
        <v>7.3624792538051018E-3</v>
      </c>
      <c r="I788" s="1">
        <f t="shared" si="549"/>
        <v>4.7081843614511847E-4</v>
      </c>
      <c r="J788" s="1">
        <f t="shared" si="549"/>
        <v>7.7496102894718179E-4</v>
      </c>
      <c r="K788" s="1">
        <f t="shared" si="549"/>
        <v>2.1194624581086715E-4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12.728640542459072</v>
      </c>
      <c r="G789" s="1">
        <f>[1]Industry!C$19</f>
        <v>13.638426832872568</v>
      </c>
      <c r="H789" s="1">
        <f>[1]Industry!D$19</f>
        <v>13.373258035124344</v>
      </c>
      <c r="I789" s="1">
        <f>[1]Industry!E$19</f>
        <v>17.60880329125095</v>
      </c>
      <c r="J789" s="1">
        <f>[1]Industry!F$19</f>
        <v>20.495334958313208</v>
      </c>
      <c r="K789" s="1">
        <f>[1]Industry!G$19</f>
        <v>27.210091461155272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4.2937786006013487</v>
      </c>
      <c r="G790" s="1">
        <f t="shared" ref="G790:K790" si="552">SUM(G791:G799)</f>
        <v>5.8491813561337569</v>
      </c>
      <c r="H790" s="1">
        <f t="shared" si="552"/>
        <v>6.0053711146954001</v>
      </c>
      <c r="I790" s="1">
        <f t="shared" si="552"/>
        <v>9.1794286014131181</v>
      </c>
      <c r="J790" s="1">
        <f t="shared" si="552"/>
        <v>10.178130052323027</v>
      </c>
      <c r="K790" s="1">
        <f t="shared" si="552"/>
        <v>14.605656199572778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0.92934259378248396</v>
      </c>
      <c r="G791" s="1">
        <f t="shared" ref="G791:K791" si="555">G233</f>
        <v>2.0711661123546548</v>
      </c>
      <c r="H791" s="1">
        <f t="shared" si="555"/>
        <v>3.3407136874945793E-2</v>
      </c>
      <c r="I791" s="1">
        <f t="shared" si="555"/>
        <v>1.3160895212633106</v>
      </c>
      <c r="J791" s="1">
        <f t="shared" si="555"/>
        <v>1.0981379762695023E-2</v>
      </c>
      <c r="K791" s="1">
        <f t="shared" si="555"/>
        <v>1.4271925879903295E-3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0.76994954457193843</v>
      </c>
      <c r="G792" s="1">
        <f t="shared" ref="G792:K792" si="556">G239</f>
        <v>0.10259324737513983</v>
      </c>
      <c r="H792" s="1">
        <f t="shared" si="556"/>
        <v>5.831934793999826E-2</v>
      </c>
      <c r="I792" s="1">
        <f t="shared" si="556"/>
        <v>4.4831280419660065E-2</v>
      </c>
      <c r="J792" s="1">
        <f t="shared" si="556"/>
        <v>2.555680024680183E-2</v>
      </c>
      <c r="K792" s="1">
        <f t="shared" si="556"/>
        <v>8.9789165559373968E-3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6.2559517966711241E-3</v>
      </c>
      <c r="K793" s="1">
        <f t="shared" si="557"/>
        <v>5.1962558580890697E-3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2.4129994416864214E-4</v>
      </c>
      <c r="J794" s="1">
        <f t="shared" si="558"/>
        <v>1.4537409873606069E-3</v>
      </c>
      <c r="K794" s="1">
        <f t="shared" si="558"/>
        <v>2.3591634812460092E-4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1.934795284791033</v>
      </c>
      <c r="G795" s="1">
        <f t="shared" ref="G795:K795" si="559">G272</f>
        <v>1.8587769598499924</v>
      </c>
      <c r="H795" s="1">
        <f t="shared" si="559"/>
        <v>2.5502990496497788</v>
      </c>
      <c r="I795" s="1">
        <f t="shared" si="559"/>
        <v>2.2433414993219563</v>
      </c>
      <c r="J795" s="1">
        <f t="shared" si="559"/>
        <v>0.26539063368905635</v>
      </c>
      <c r="K795" s="1">
        <f t="shared" si="559"/>
        <v>1.7293551223529491E-4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1.2541970395043429</v>
      </c>
      <c r="K796" s="1">
        <f t="shared" si="560"/>
        <v>2.0112520508680869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0.65969117745589312</v>
      </c>
      <c r="G797" s="1">
        <f t="shared" ref="G797:K797" si="561">G281</f>
        <v>1.8166450365539701</v>
      </c>
      <c r="H797" s="1">
        <f t="shared" si="561"/>
        <v>3.3633455802306775</v>
      </c>
      <c r="I797" s="1">
        <f t="shared" si="561"/>
        <v>5.5743592637864676</v>
      </c>
      <c r="J797" s="1">
        <f t="shared" si="561"/>
        <v>8.0018485560042407</v>
      </c>
      <c r="K797" s="1">
        <f t="shared" si="561"/>
        <v>7.7534565443748704E-4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0.37051532383867908</v>
      </c>
      <c r="K798" s="1">
        <f t="shared" si="562"/>
        <v>12.448243213994971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5.6573667755382647E-4</v>
      </c>
      <c r="J799" s="1">
        <f t="shared" si="563"/>
        <v>0.24193062649317867</v>
      </c>
      <c r="K799" s="1">
        <f t="shared" si="563"/>
        <v>0.12937437219290535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7.1200009364205288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7.6289067640404467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7.3111254238145653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8.3873008090471348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10.335373279855434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11.757960787152046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9.0018956247158535</v>
      </c>
      <c r="G801" s="1">
        <f t="shared" ref="G801:K801" si="564">G802</f>
        <v>10.609941427259249</v>
      </c>
      <c r="H801" s="1">
        <f t="shared" si="564"/>
        <v>9.7346406131807885</v>
      </c>
      <c r="I801" s="1">
        <f t="shared" si="564"/>
        <v>13.539309674117357</v>
      </c>
      <c r="J801" s="1">
        <f t="shared" si="564"/>
        <v>13.393232418622208</v>
      </c>
      <c r="K801" s="1">
        <f t="shared" si="564"/>
        <v>9.5445467907228636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9.0018956247158535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10.609941427259249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9.7346406131807885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13.539309674117357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13.393232418622208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9.5445467907228636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0.62578797229173877</v>
      </c>
      <c r="G803" s="1">
        <f t="shared" ref="G803:K803" si="566">G804</f>
        <v>0.73757404267203652</v>
      </c>
      <c r="H803" s="1">
        <f t="shared" si="566"/>
        <v>0.73633722351312136</v>
      </c>
      <c r="I803" s="1">
        <f t="shared" si="566"/>
        <v>0.73428991710606806</v>
      </c>
      <c r="J803" s="1">
        <f t="shared" si="566"/>
        <v>0.73025094485934117</v>
      </c>
      <c r="K803" s="1">
        <f t="shared" si="566"/>
        <v>0.72625968857194945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0.62578797229173877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0.73757404267203652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0.73633722351312136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0.73428991710606806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0.73025094485934117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0.72625968857194945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7.7980417731449334</v>
      </c>
      <c r="G805" s="1">
        <f>[1]Industry!C$21</f>
        <v>8.0801414109673502</v>
      </c>
      <c r="H805" s="1">
        <f>[1]Industry!D$21</f>
        <v>5.6082610129516031</v>
      </c>
      <c r="I805" s="1">
        <f>[1]Industry!E$21</f>
        <v>5.5456280989964677</v>
      </c>
      <c r="J805" s="1">
        <f>[1]Industry!F$21</f>
        <v>5.4553109836767462</v>
      </c>
      <c r="K805" s="1">
        <f>[1]Industry!G$21</f>
        <v>5.0324569540214704E-4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7.7980417731449334</v>
      </c>
      <c r="G806" s="1">
        <f t="shared" ref="G806:K806" si="568">G805</f>
        <v>8.0801414109673502</v>
      </c>
      <c r="H806" s="1">
        <f t="shared" si="568"/>
        <v>5.6082610129516031</v>
      </c>
      <c r="I806" s="1">
        <f t="shared" si="568"/>
        <v>5.5456280989964677</v>
      </c>
      <c r="J806" s="1">
        <f t="shared" si="568"/>
        <v>5.4553109836767462</v>
      </c>
      <c r="K806" s="1">
        <f t="shared" si="568"/>
        <v>5.0324569540214704E-4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7.7980417731449334</v>
      </c>
      <c r="G808" s="1">
        <f t="shared" ref="G808:K808" si="569">G806</f>
        <v>8.0801414109673502</v>
      </c>
      <c r="H808" s="1">
        <f t="shared" si="569"/>
        <v>5.6082610129516031</v>
      </c>
      <c r="I808" s="1">
        <f t="shared" si="569"/>
        <v>5.5456280989964677</v>
      </c>
      <c r="J808" s="1">
        <f t="shared" si="569"/>
        <v>5.4553109836767462</v>
      </c>
      <c r="K808" s="1">
        <f t="shared" si="569"/>
        <v>5.0324569540214704E-4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8.5512428733342499E-2</v>
      </c>
      <c r="I809" s="1">
        <f>[1]Industry!E$22</f>
        <v>8.5513330853551298E-2</v>
      </c>
      <c r="J809" s="1">
        <f>[1]Industry!F$22</f>
        <v>8.5514238135235385E-2</v>
      </c>
      <c r="K809" s="1">
        <f>[1]Industry!G$22</f>
        <v>8.5514668676267822E-2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8.5512428733342499E-2</v>
      </c>
      <c r="I810" s="1">
        <f t="shared" si="572"/>
        <v>8.5513330853551298E-2</v>
      </c>
      <c r="J810" s="1">
        <f t="shared" si="572"/>
        <v>8.5514238135235385E-2</v>
      </c>
      <c r="K810" s="1">
        <f t="shared" si="572"/>
        <v>8.5514668676267822E-2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1.7482037957711946E-3</v>
      </c>
      <c r="I811" s="1">
        <f>[1]Industry!E$23</f>
        <v>1.4183407108652188E-2</v>
      </c>
      <c r="J811" s="1">
        <f>[1]Industry!F$23</f>
        <v>9.7658055916990012</v>
      </c>
      <c r="K811" s="1">
        <f>[1]Industry!G$23</f>
        <v>15.053594075202623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1.7482037957711946E-3</v>
      </c>
      <c r="I812" s="1">
        <f t="shared" si="575"/>
        <v>1.4183407108652188E-2</v>
      </c>
      <c r="J812" s="1">
        <f t="shared" si="575"/>
        <v>9.7658055916990012</v>
      </c>
      <c r="K812" s="1">
        <f t="shared" si="575"/>
        <v>15.053594075202623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0.74846208700253514</v>
      </c>
      <c r="G813" s="1">
        <f>[1]Industry!C$24</f>
        <v>0.94972961009548929</v>
      </c>
      <c r="H813" s="1">
        <f>[1]Industry!D$24</f>
        <v>1.6401407901316754</v>
      </c>
      <c r="I813" s="1">
        <f>[1]Industry!E$24</f>
        <v>2.6648152660044788</v>
      </c>
      <c r="J813" s="1">
        <f>[1]Industry!F$24</f>
        <v>2.7117718519648908</v>
      </c>
      <c r="K813" s="1">
        <f>[1]Industry!G$24</f>
        <v>3.7090250362886614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0.74846208700253514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0.94972961009548929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1.636257547845033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2.6618071672830124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2.7078958241570312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3.7065161661519377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3.8832422866423855E-3</v>
      </c>
      <c r="I815" s="1">
        <f t="shared" si="580"/>
        <v>3.0080987214664567E-3</v>
      </c>
      <c r="J815" s="1">
        <f t="shared" si="580"/>
        <v>3.8760278078595611E-3</v>
      </c>
      <c r="K815" s="1">
        <f t="shared" si="580"/>
        <v>2.5088701367237398E-3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72.708182313090219</v>
      </c>
      <c r="G816" s="17">
        <f>[1]Industry!C$71</f>
        <v>74.034576802354948</v>
      </c>
      <c r="H816" s="17">
        <f>[1]Industry!D$71</f>
        <v>75.241307384619731</v>
      </c>
      <c r="I816" s="17">
        <f>[1]Industry!E$71</f>
        <v>76.741948640126921</v>
      </c>
      <c r="J816" s="17">
        <f>[1]Industry!F$71</f>
        <v>79.677801750800214</v>
      </c>
      <c r="K816" s="17">
        <f>[1]Industry!G$71</f>
        <v>83.531314939317539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58.985415989808146</v>
      </c>
      <c r="G817" s="18">
        <f t="shared" ref="G817:K817" si="581">SUM(G818:G820)</f>
        <v>61.365771767907844</v>
      </c>
      <c r="H817" s="18">
        <f t="shared" si="581"/>
        <v>63.470740770011318</v>
      </c>
      <c r="I817" s="18">
        <f t="shared" si="581"/>
        <v>66.675679608920277</v>
      </c>
      <c r="J817" s="18">
        <f t="shared" si="581"/>
        <v>69.527183500702847</v>
      </c>
      <c r="K817" s="18">
        <f t="shared" si="581"/>
        <v>72.652497037338861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9.8138881993066054</v>
      </c>
      <c r="G818" s="1">
        <f>[1]Industry!C$55</f>
        <v>10.335083430367527</v>
      </c>
      <c r="H818" s="1">
        <f>[1]Industry!D$55</f>
        <v>10.500554293111898</v>
      </c>
      <c r="I818" s="1">
        <f>[1]Industry!E$55</f>
        <v>10.68274511311253</v>
      </c>
      <c r="J818" s="1">
        <f>[1]Industry!F$55</f>
        <v>11.089992579568644</v>
      </c>
      <c r="K818" s="1">
        <f>[1]Industry!G$55</f>
        <v>11.091618997343121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1.1081301383305417</v>
      </c>
      <c r="G819" s="1">
        <f>[1]Industry!C$56</f>
        <v>1.400792400611635</v>
      </c>
      <c r="H819" s="1">
        <f>[1]Industry!D$56</f>
        <v>2.4000168124357435</v>
      </c>
      <c r="I819" s="1">
        <f>[1]Industry!E$56</f>
        <v>3.8696515448104298</v>
      </c>
      <c r="J819" s="1">
        <f>[1]Industry!F$56</f>
        <v>3.8718046920906994</v>
      </c>
      <c r="K819" s="1">
        <f>[1]Industry!G$56</f>
        <v>5.2197878054326221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49.629895936928683</v>
      </c>
      <c r="H820" s="1">
        <f>[1]Industry!D$3-([1]Industry!D$6-[1]Industry!D$70)</f>
        <v>50.570169664463677</v>
      </c>
      <c r="I820" s="1">
        <f>[1]Industry!E$3-([1]Industry!E$6-[1]Industry!E$70)</f>
        <v>52.123282950997314</v>
      </c>
      <c r="J820" s="1">
        <f>[1]Industry!F$3-([1]Industry!F$6-[1]Industry!F$70)</f>
        <v>54.565386229043497</v>
      </c>
      <c r="K820" s="1">
        <f>[1]Industry!G$3-([1]Industry!G$6-[1]Industry!G$70)</f>
        <v>56.341090234563111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8.7635256822948762</v>
      </c>
      <c r="G821" s="1">
        <f t="shared" ref="G821:K821" si="583">SUM(G822:G823)</f>
        <v>6.1775257276489102</v>
      </c>
      <c r="H821" s="1">
        <f t="shared" si="583"/>
        <v>6.1775239144931859</v>
      </c>
      <c r="I821" s="1">
        <f t="shared" si="583"/>
        <v>5.0816169093875025</v>
      </c>
      <c r="J821" s="1">
        <f t="shared" si="583"/>
        <v>2.672568468470955</v>
      </c>
      <c r="K821" s="1">
        <f t="shared" si="583"/>
        <v>0.19539671203763948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6.9177034962476567</v>
      </c>
      <c r="G822" s="1">
        <f>[1]Industry!C$57</f>
        <v>6.1772533267711678</v>
      </c>
      <c r="H822" s="1">
        <f>[1]Industry!D$57</f>
        <v>6.1767562647420053</v>
      </c>
      <c r="I822" s="1">
        <f>[1]Industry!E$57</f>
        <v>5.0812318726831682</v>
      </c>
      <c r="J822" s="1">
        <f>[1]Industry!F$57</f>
        <v>2.6718563184682922</v>
      </c>
      <c r="K822" s="1">
        <f>[1]Industry!G$57</f>
        <v>0.19539671203763948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1.8458221860472195</v>
      </c>
      <c r="G823" s="1">
        <f>[1]Industry!C$58</f>
        <v>2.7240087774239142E-4</v>
      </c>
      <c r="H823" s="1">
        <f>[1]Industry!D$58</f>
        <v>7.6764975118038333E-4</v>
      </c>
      <c r="I823" s="1">
        <f>[1]Industry!E$58</f>
        <v>3.8503670433433327E-4</v>
      </c>
      <c r="J823" s="1">
        <f>[1]Industry!F$58</f>
        <v>7.1215000266273867E-4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28.930280660813111</v>
      </c>
      <c r="G824" s="1">
        <f t="shared" ref="G824:K824" si="584">SUM(G825:G827)</f>
        <v>26.037632024232135</v>
      </c>
      <c r="H824" s="1">
        <f t="shared" si="584"/>
        <v>30.400595088387242</v>
      </c>
      <c r="I824" s="1">
        <f t="shared" si="584"/>
        <v>25.008557400779225</v>
      </c>
      <c r="J824" s="1">
        <f t="shared" si="584"/>
        <v>17.299262905482266</v>
      </c>
      <c r="K824" s="1">
        <f t="shared" si="584"/>
        <v>10.936540606988252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28.619769163075279</v>
      </c>
      <c r="G825" s="1">
        <f>[1]Industry!C$59</f>
        <v>25.645113076877976</v>
      </c>
      <c r="H825" s="1">
        <f>[1]Industry!D$59</f>
        <v>28.162266741898296</v>
      </c>
      <c r="I825" s="1">
        <f>[1]Industry!E$59</f>
        <v>19.818081690626926</v>
      </c>
      <c r="J825" s="1">
        <f>[1]Industry!F$59</f>
        <v>12.10728085005443</v>
      </c>
      <c r="K825" s="1">
        <f>[1]Industry!G$59</f>
        <v>5.6818461201127883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8.2689852281198073E-3</v>
      </c>
      <c r="I826" s="1">
        <f>[1]Industry!E$60</f>
        <v>6.2697589239792614E-3</v>
      </c>
      <c r="J826" s="1">
        <f>[1]Industry!F$60</f>
        <v>7.7678881695871062E-3</v>
      </c>
      <c r="K826" s="1">
        <f>[1]Industry!G$60</f>
        <v>4.8544771895949433E-3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0.31051149773783027</v>
      </c>
      <c r="G827" s="1">
        <f>[1]Industry!C$68</f>
        <v>0.39251894735415949</v>
      </c>
      <c r="H827" s="1">
        <f>[1]Industry!D$68</f>
        <v>2.2300593612608237</v>
      </c>
      <c r="I827" s="1">
        <f>[1]Industry!E$68</f>
        <v>5.1842059512283196</v>
      </c>
      <c r="J827" s="1">
        <f>[1]Industry!F$68</f>
        <v>5.1842141672582498</v>
      </c>
      <c r="K827" s="1">
        <f>[1]Industry!G$68</f>
        <v>5.2498400096858679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2.3674009363957778</v>
      </c>
      <c r="G828" s="1">
        <f t="shared" ref="G828:K828" si="587">G829</f>
        <v>2.3075020695726618</v>
      </c>
      <c r="H828" s="1">
        <f t="shared" si="587"/>
        <v>4.9144549019149043E-3</v>
      </c>
      <c r="I828" s="1">
        <f t="shared" si="587"/>
        <v>3.1544835221722941E-4</v>
      </c>
      <c r="J828" s="1">
        <f t="shared" si="587"/>
        <v>5.2309869453934796E-4</v>
      </c>
      <c r="K828" s="1">
        <f t="shared" si="587"/>
        <v>1.4412344715138963E-4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2.3674009363957778</v>
      </c>
      <c r="G829" s="1">
        <f>[1]Industry!C$61</f>
        <v>2.3075020695726618</v>
      </c>
      <c r="H829" s="1">
        <f>[1]Industry!D$61</f>
        <v>4.9144549019149043E-3</v>
      </c>
      <c r="I829" s="1">
        <f>[1]Industry!E$61</f>
        <v>3.1544835221722941E-4</v>
      </c>
      <c r="J829" s="1">
        <f>[1]Industry!F$61</f>
        <v>5.2309869453934796E-4</v>
      </c>
      <c r="K829" s="1">
        <f>[1]Industry!G$61</f>
        <v>1.4412344715138963E-4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11.767326033689745</v>
      </c>
      <c r="G830" s="1">
        <f t="shared" ref="G830:K830" si="588">G831+G841</f>
        <v>12.635407336012591</v>
      </c>
      <c r="H830" s="1">
        <f t="shared" si="588"/>
        <v>12.429460633479511</v>
      </c>
      <c r="I830" s="1">
        <f t="shared" si="588"/>
        <v>16.453256763593906</v>
      </c>
      <c r="J830" s="1">
        <f t="shared" si="588"/>
        <v>19.353861442774722</v>
      </c>
      <c r="K830" s="1">
        <f t="shared" si="588"/>
        <v>25.042968026404914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5.1850541799470342</v>
      </c>
      <c r="G831" s="1">
        <f>[1]Industry!C$62</f>
        <v>5.5675581131260996</v>
      </c>
      <c r="H831" s="1">
        <f>[1]Industry!D$62</f>
        <v>5.6343067971399234</v>
      </c>
      <c r="I831" s="1">
        <f>[1]Industry!E$62</f>
        <v>8.6163577147348214</v>
      </c>
      <c r="J831" s="1">
        <f>[1]Industry!F$62</f>
        <v>9.5944032743815235</v>
      </c>
      <c r="K831" s="1">
        <f>[1]Industry!G$62</f>
        <v>13.872905278610462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1.1222496893109075</v>
      </c>
      <c r="G832" s="1">
        <f t="shared" ref="G832:K832" si="589">IFERROR(G791/G$790,0)*G$831</f>
        <v>1.9714447185638444</v>
      </c>
      <c r="H832" s="1">
        <f t="shared" si="589"/>
        <v>3.1342951962934254E-2</v>
      </c>
      <c r="I832" s="1">
        <f t="shared" si="589"/>
        <v>1.2353599109723534</v>
      </c>
      <c r="J832" s="1">
        <f t="shared" si="589"/>
        <v>1.0351585744218419E-2</v>
      </c>
      <c r="K832" s="1">
        <f t="shared" si="589"/>
        <v>1.3555917869752341E-3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0.92977083258832405</v>
      </c>
      <c r="G833" s="1">
        <f t="shared" si="590"/>
        <v>9.7653642791641085E-2</v>
      </c>
      <c r="H833" s="1">
        <f t="shared" si="590"/>
        <v>5.4715868882612241E-2</v>
      </c>
      <c r="I833" s="1">
        <f t="shared" si="590"/>
        <v>4.2081306547328265E-2</v>
      </c>
      <c r="J833" s="1">
        <f t="shared" si="590"/>
        <v>2.40910900833563E-2</v>
      </c>
      <c r="K833" s="1">
        <f t="shared" si="590"/>
        <v>8.528453441804985E-3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5.8971661880715632E-3</v>
      </c>
      <c r="K834" s="1">
        <f t="shared" si="590"/>
        <v>4.9355649850776973E-3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2.2649848109091369E-4</v>
      </c>
      <c r="J835" s="1">
        <f t="shared" si="590"/>
        <v>1.3703673678301877E-3</v>
      </c>
      <c r="K835" s="1">
        <f t="shared" si="590"/>
        <v>2.2408066481148666E-4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2.3364079315460193</v>
      </c>
      <c r="G836" s="1">
        <f t="shared" si="590"/>
        <v>1.7692815649240123</v>
      </c>
      <c r="H836" s="1">
        <f t="shared" si="590"/>
        <v>2.3927192834126885</v>
      </c>
      <c r="I836" s="1">
        <f t="shared" si="590"/>
        <v>2.1057337742669375</v>
      </c>
      <c r="J836" s="1">
        <f t="shared" si="590"/>
        <v>0.25017019351951764</v>
      </c>
      <c r="K836" s="1">
        <f t="shared" si="590"/>
        <v>1.6425951342182094E-4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1.182267481421466</v>
      </c>
      <c r="K837" s="1">
        <f t="shared" si="590"/>
        <v>1.9103495804536426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0.7966257265017832</v>
      </c>
      <c r="G838" s="1">
        <f t="shared" si="590"/>
        <v>1.7291781868466016</v>
      </c>
      <c r="H838" s="1">
        <f t="shared" si="590"/>
        <v>3.1555286928816888</v>
      </c>
      <c r="I838" s="1">
        <f t="shared" si="590"/>
        <v>5.2324251903692582</v>
      </c>
      <c r="J838" s="1">
        <f t="shared" si="590"/>
        <v>7.5429338780466573</v>
      </c>
      <c r="K838" s="1">
        <f t="shared" si="590"/>
        <v>7.364473513013489E-4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0.34926586887490191</v>
      </c>
      <c r="K839" s="1">
        <f t="shared" si="590"/>
        <v>11.823727508929661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5.3103409785211963E-4</v>
      </c>
      <c r="J840" s="1">
        <f t="shared" si="590"/>
        <v>0.22805564313550378</v>
      </c>
      <c r="K840" s="1">
        <f t="shared" si="590"/>
        <v>0.1228837914837657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6.5822718537427116</v>
      </c>
      <c r="G841" s="1">
        <f>[1]Industry!C$63</f>
        <v>7.0678492228864913</v>
      </c>
      <c r="H841" s="1">
        <f>[1]Industry!D$63</f>
        <v>6.7951538363395869</v>
      </c>
      <c r="I841" s="1">
        <f>[1]Industry!E$63</f>
        <v>7.8368990488590864</v>
      </c>
      <c r="J841" s="1">
        <f>[1]Industry!F$63</f>
        <v>9.7594581683931967</v>
      </c>
      <c r="K841" s="1">
        <f>[1]Industry!G$63</f>
        <v>11.170062747794454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5.3111184185823515</v>
      </c>
      <c r="G842" s="1">
        <f t="shared" ref="G842:K842" si="591">G843</f>
        <v>6.2669387363677966</v>
      </c>
      <c r="H842" s="1">
        <f t="shared" si="591"/>
        <v>5.7596623627986352</v>
      </c>
      <c r="I842" s="1">
        <f t="shared" si="591"/>
        <v>8.0333237399762893</v>
      </c>
      <c r="J842" s="1">
        <f t="shared" si="591"/>
        <v>7.991295343111255</v>
      </c>
      <c r="K842" s="1">
        <f t="shared" si="591"/>
        <v>5.7267280744337219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5.3111184185823515</v>
      </c>
      <c r="G843" s="1">
        <f>[1]Industry!C$64</f>
        <v>6.2669387363677966</v>
      </c>
      <c r="H843" s="1">
        <f>[1]Industry!D$64</f>
        <v>5.7596623627986352</v>
      </c>
      <c r="I843" s="1">
        <f>[1]Industry!E$64</f>
        <v>8.0333237399762893</v>
      </c>
      <c r="J843" s="1">
        <f>[1]Industry!F$64</f>
        <v>7.991295343111255</v>
      </c>
      <c r="K843" s="1">
        <f>[1]Industry!G$64</f>
        <v>5.7267280744337219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0.46151862956515721</v>
      </c>
      <c r="G844" s="1">
        <f t="shared" ref="G844:K844" si="592">G845</f>
        <v>0.54457550150618694</v>
      </c>
      <c r="H844" s="1">
        <f t="shared" si="592"/>
        <v>0.5445827382232461</v>
      </c>
      <c r="I844" s="1">
        <f t="shared" si="592"/>
        <v>0.54459835518700117</v>
      </c>
      <c r="J844" s="1">
        <f t="shared" si="592"/>
        <v>0.54464549637425852</v>
      </c>
      <c r="K844" s="1">
        <f t="shared" si="592"/>
        <v>0.54469476642896253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0.46151862956515721</v>
      </c>
      <c r="G845" s="1">
        <f>[1]Industry!C$65</f>
        <v>0.54457550150618694</v>
      </c>
      <c r="H845" s="1">
        <f>[1]Industry!D$65</f>
        <v>0.5445827382232461</v>
      </c>
      <c r="I845" s="1">
        <f>[1]Industry!E$65</f>
        <v>0.54459835518700117</v>
      </c>
      <c r="J845" s="1">
        <f>[1]Industry!F$65</f>
        <v>0.54464549637425852</v>
      </c>
      <c r="K845" s="1">
        <f>[1]Industry!G$65</f>
        <v>0.54469476642896253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4.1173660562205265</v>
      </c>
      <c r="G846" s="1">
        <f t="shared" ref="G846:K846" si="593">G847</f>
        <v>4.2663146649907562</v>
      </c>
      <c r="H846" s="1">
        <f t="shared" si="593"/>
        <v>2.9611618148384466</v>
      </c>
      <c r="I846" s="1">
        <f t="shared" si="593"/>
        <v>2.928091636270135</v>
      </c>
      <c r="J846" s="1">
        <f t="shared" si="593"/>
        <v>2.8804041993813225</v>
      </c>
      <c r="K846" s="1">
        <f t="shared" si="593"/>
        <v>2.7376565829876818E-4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4.1173660562205265</v>
      </c>
      <c r="G847" s="1">
        <f>[1]Industry!C$66</f>
        <v>4.2663146649907562</v>
      </c>
      <c r="H847" s="1">
        <f>[1]Industry!D$66</f>
        <v>2.9611618148384466</v>
      </c>
      <c r="I847" s="1">
        <f>[1]Industry!E$66</f>
        <v>2.928091636270135</v>
      </c>
      <c r="J847" s="1">
        <f>[1]Industry!F$66</f>
        <v>2.8804041993813225</v>
      </c>
      <c r="K847" s="1">
        <f>[1]Industry!G$66</f>
        <v>2.7376565829876818E-4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8.5512428733342499E-2</v>
      </c>
      <c r="I848" s="1">
        <f t="shared" si="594"/>
        <v>8.5513330853551298E-2</v>
      </c>
      <c r="J848" s="1">
        <f t="shared" si="594"/>
        <v>8.5514238135235385E-2</v>
      </c>
      <c r="K848" s="1">
        <f t="shared" si="594"/>
        <v>8.5514668676267822E-2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8.5512428733342499E-2</v>
      </c>
      <c r="I849" s="1">
        <f>[1]Industry!E$67</f>
        <v>8.5513330853551298E-2</v>
      </c>
      <c r="J849" s="1">
        <f>[1]Industry!F$67</f>
        <v>8.5514238135235385E-2</v>
      </c>
      <c r="K849" s="1">
        <f>[1]Industry!G$67</f>
        <v>8.5514668676267822E-2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3.2413951345423367E-3</v>
      </c>
      <c r="J850" s="1">
        <f t="shared" si="595"/>
        <v>7.8279942438497043</v>
      </c>
      <c r="K850" s="1">
        <f t="shared" si="595"/>
        <v>12.188887123554306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3.2413951345423367E-3</v>
      </c>
      <c r="J851" s="1">
        <f>[1]Industry!F$69</f>
        <v>7.8279942438497043</v>
      </c>
      <c r="K851" s="1">
        <f>[1]Industry!G$69</f>
        <v>12.188887123554306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4.894195927212615</v>
      </c>
      <c r="H852" s="1">
        <f t="shared" si="596"/>
        <v>4.894199478209817</v>
      </c>
      <c r="I852" s="1">
        <f t="shared" si="596"/>
        <v>4.9681857975445087</v>
      </c>
      <c r="J852" s="1">
        <f t="shared" si="596"/>
        <v>6.5697713912485307</v>
      </c>
      <c r="K852" s="1">
        <f t="shared" si="596"/>
        <v>13.586653708335986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0.91687936283313665</v>
      </c>
      <c r="H853" s="1">
        <f>[1]Industry!D$6-H854</f>
        <v>0.91687663499323468</v>
      </c>
      <c r="I853" s="1">
        <f>[1]Industry!E$6-I854</f>
        <v>0.91714879487491618</v>
      </c>
      <c r="J853" s="1">
        <f>[1]Industry!F$6-J854</f>
        <v>0.5098363483819135</v>
      </c>
      <c r="K853" s="1">
        <f>[1]Industry!G$6-K854</f>
        <v>1.087893439423711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3.9773165643794783</v>
      </c>
      <c r="H854" s="1">
        <f>[1]Industry!D$70</f>
        <v>3.9773228432165824</v>
      </c>
      <c r="I854" s="1">
        <f>[1]Industry!E$70</f>
        <v>4.0510370026695925</v>
      </c>
      <c r="J854" s="1">
        <f>[1]Industry!F$70</f>
        <v>6.0599350428666172</v>
      </c>
      <c r="K854" s="1">
        <f>[1]Industry!G$70</f>
        <v>12.498760268912275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0.84261542941328449</v>
      </c>
      <c r="G856" s="4">
        <f t="shared" ref="G856:K856" si="597">IFERROR(G818/G763,"-")</f>
        <v>0.84306236513985322</v>
      </c>
      <c r="H856" s="4">
        <f t="shared" si="597"/>
        <v>0.84373276872970604</v>
      </c>
      <c r="I856" s="4">
        <f t="shared" si="597"/>
        <v>0.84485010804613159</v>
      </c>
      <c r="J856" s="4">
        <f t="shared" si="597"/>
        <v>0.84708478667897713</v>
      </c>
      <c r="K856" s="4">
        <f t="shared" si="597"/>
        <v>0.84931946531182223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3.0809801822513272</v>
      </c>
      <c r="G857" s="4">
        <f t="shared" si="600"/>
        <v>3.1055374774069149</v>
      </c>
      <c r="H857" s="4">
        <f t="shared" si="600"/>
        <v>3.1423734201402898</v>
      </c>
      <c r="I857" s="4">
        <f t="shared" si="600"/>
        <v>3.2037666580292465</v>
      </c>
      <c r="J857" s="4">
        <f t="shared" si="600"/>
        <v>3.3265531338071694</v>
      </c>
      <c r="K857" s="4">
        <f t="shared" si="600"/>
        <v>3.4493396095850879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0.99999999999999989</v>
      </c>
      <c r="G858" s="4">
        <f t="shared" si="601"/>
        <v>1</v>
      </c>
      <c r="H858" s="4">
        <f t="shared" si="601"/>
        <v>0.99999999999999956</v>
      </c>
      <c r="I858" s="4">
        <f t="shared" si="601"/>
        <v>1.0000012095742588</v>
      </c>
      <c r="J858" s="4">
        <f t="shared" si="601"/>
        <v>0.99999957299256192</v>
      </c>
      <c r="K858" s="4">
        <f t="shared" si="601"/>
        <v>0.9627245412404829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0.77746213224363414</v>
      </c>
      <c r="G859" s="4">
        <f t="shared" ref="G859:K860" si="602">IFERROR(G822/G767,"-")</f>
        <v>0.77871988564932326</v>
      </c>
      <c r="H859" s="4">
        <f t="shared" si="602"/>
        <v>0.78060651575785611</v>
      </c>
      <c r="I859" s="4">
        <f t="shared" si="602"/>
        <v>0.78375089927207697</v>
      </c>
      <c r="J859" s="4">
        <f t="shared" si="602"/>
        <v>0.79003966630051958</v>
      </c>
      <c r="K859" s="4">
        <f t="shared" si="602"/>
        <v>0.79632843332896142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0.67612499999999909</v>
      </c>
      <c r="G860" s="4">
        <f t="shared" si="602"/>
        <v>0.67905000000000093</v>
      </c>
      <c r="H860" s="4">
        <f t="shared" si="602"/>
        <v>0.68343749999999925</v>
      </c>
      <c r="I860" s="4">
        <f t="shared" si="602"/>
        <v>0.69074999999999931</v>
      </c>
      <c r="J860" s="4">
        <f t="shared" si="602"/>
        <v>0.70537499999999986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0.80509146317512448</v>
      </c>
      <c r="G861" s="4">
        <f t="shared" ref="G861:K863" si="603">IFERROR(G825/G777,"-")</f>
        <v>0.80576733458165029</v>
      </c>
      <c r="H861" s="4">
        <f t="shared" si="603"/>
        <v>0.80670393794572881</v>
      </c>
      <c r="I861" s="4">
        <f t="shared" si="603"/>
        <v>0.80875395719105669</v>
      </c>
      <c r="J861" s="4">
        <f t="shared" si="603"/>
        <v>0.81643635092900224</v>
      </c>
      <c r="K861" s="4">
        <f t="shared" si="603"/>
        <v>0.82042693004372824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0.70471991232002396</v>
      </c>
      <c r="G863" s="4">
        <f t="shared" si="603"/>
        <v>0.70799189825207409</v>
      </c>
      <c r="H863" s="4">
        <f t="shared" si="603"/>
        <v>0.71100000000000041</v>
      </c>
      <c r="I863" s="4">
        <f t="shared" si="603"/>
        <v>0.71099999999999974</v>
      </c>
      <c r="J863" s="4">
        <f t="shared" si="603"/>
        <v>0.71099999999999941</v>
      </c>
      <c r="K863" s="4">
        <f t="shared" si="603"/>
        <v>0.72000000000000008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0.66500000000000026</v>
      </c>
      <c r="G864" s="4">
        <f t="shared" ref="G864:K864" si="604">IFERROR(G829/G788,"-")</f>
        <v>0.66599999999999959</v>
      </c>
      <c r="H864" s="4">
        <f t="shared" si="604"/>
        <v>0.66749999999999987</v>
      </c>
      <c r="I864" s="4">
        <f t="shared" si="604"/>
        <v>0.67</v>
      </c>
      <c r="J864" s="4">
        <f t="shared" si="604"/>
        <v>0.67500000000000038</v>
      </c>
      <c r="K864" s="4">
        <f t="shared" si="604"/>
        <v>0.67999999999999983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1.2075737158923054</v>
      </c>
      <c r="G865" s="4">
        <f t="shared" ref="G865:K865" si="605">IFERROR(G832/G791,"-")</f>
        <v>0.95185253698582406</v>
      </c>
      <c r="H865" s="4">
        <f t="shared" si="605"/>
        <v>0.93821125947612682</v>
      </c>
      <c r="I865" s="4">
        <f t="shared" si="605"/>
        <v>0.93865948403459287</v>
      </c>
      <c r="J865" s="4">
        <f t="shared" si="605"/>
        <v>0.94264891734132683</v>
      </c>
      <c r="K865" s="4">
        <f t="shared" si="605"/>
        <v>0.94983101676843873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1.2075737158923057</v>
      </c>
      <c r="G866" s="4">
        <f t="shared" si="606"/>
        <v>0.95185253698582406</v>
      </c>
      <c r="H866" s="4">
        <f t="shared" si="606"/>
        <v>0.93821125947612705</v>
      </c>
      <c r="I866" s="4">
        <f t="shared" si="606"/>
        <v>0.93865948403459287</v>
      </c>
      <c r="J866" s="4">
        <f t="shared" si="606"/>
        <v>0.94264891734132683</v>
      </c>
      <c r="K866" s="4">
        <f t="shared" si="606"/>
        <v>0.94983101676843862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0.94264891734132683</v>
      </c>
      <c r="K867" s="4">
        <f t="shared" si="606"/>
        <v>0.94983101676843873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0.93865948403459287</v>
      </c>
      <c r="J868" s="4">
        <f t="shared" si="606"/>
        <v>0.94264891734132683</v>
      </c>
      <c r="K868" s="4">
        <f t="shared" si="606"/>
        <v>0.94983101676843884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1.2075737158923057</v>
      </c>
      <c r="G869" s="4">
        <f t="shared" si="606"/>
        <v>0.95185253698582395</v>
      </c>
      <c r="H869" s="4">
        <f t="shared" si="606"/>
        <v>0.93821125947612694</v>
      </c>
      <c r="I869" s="4">
        <f t="shared" si="606"/>
        <v>0.93865948403459287</v>
      </c>
      <c r="J869" s="4">
        <f t="shared" si="606"/>
        <v>0.94264891734132683</v>
      </c>
      <c r="K869" s="4">
        <f t="shared" si="606"/>
        <v>0.94983101676843873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0.94264891734132672</v>
      </c>
      <c r="K870" s="4">
        <f t="shared" si="606"/>
        <v>0.94983101676843873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1.2075737158923057</v>
      </c>
      <c r="G871" s="4">
        <f t="shared" si="606"/>
        <v>0.95185253698582406</v>
      </c>
      <c r="H871" s="4">
        <f t="shared" si="606"/>
        <v>0.93821125947612694</v>
      </c>
      <c r="I871" s="4">
        <f t="shared" si="606"/>
        <v>0.93865948403459276</v>
      </c>
      <c r="J871" s="4">
        <f t="shared" si="606"/>
        <v>0.94264891734132683</v>
      </c>
      <c r="K871" s="4">
        <f t="shared" si="606"/>
        <v>0.94983101676843873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0.94264891734132672</v>
      </c>
      <c r="K872" s="4">
        <f t="shared" si="606"/>
        <v>0.94983101676843873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0.93865948403459298</v>
      </c>
      <c r="J873" s="4">
        <f t="shared" si="606"/>
        <v>0.94264891734132672</v>
      </c>
      <c r="K873" s="4">
        <f t="shared" si="606"/>
        <v>0.94983101676843862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0.92447626236575298</v>
      </c>
      <c r="G874" s="4">
        <f t="shared" si="606"/>
        <v>0.9264563641282717</v>
      </c>
      <c r="H874" s="4">
        <f t="shared" si="606"/>
        <v>0.92942651677205512</v>
      </c>
      <c r="I874" s="4">
        <f t="shared" si="606"/>
        <v>0.93437677117835738</v>
      </c>
      <c r="J874" s="4">
        <f t="shared" si="606"/>
        <v>0.94427727999096589</v>
      </c>
      <c r="K874" s="4">
        <f>IFERROR(K841/K800,"-")</f>
        <v>0.95000000000000084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0.58999999999999975</v>
      </c>
      <c r="G875" s="4">
        <f t="shared" ref="G875:K875" si="607">IFERROR(G843/G802,"-")</f>
        <v>0.59066666666666667</v>
      </c>
      <c r="H875" s="4">
        <f t="shared" si="607"/>
        <v>0.5916666666666669</v>
      </c>
      <c r="I875" s="4">
        <f t="shared" si="607"/>
        <v>0.59333333333333271</v>
      </c>
      <c r="J875" s="4">
        <f t="shared" si="607"/>
        <v>0.59666666666666701</v>
      </c>
      <c r="K875" s="4">
        <f t="shared" si="607"/>
        <v>0.60000000000000042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0.73749999999999982</v>
      </c>
      <c r="G876" s="4">
        <f t="shared" ref="G876:K876" si="608">IFERROR(G845/G804,"-")</f>
        <v>0.73833333333333329</v>
      </c>
      <c r="H876" s="4">
        <f t="shared" si="608"/>
        <v>0.73958333333333348</v>
      </c>
      <c r="I876" s="4">
        <f t="shared" si="608"/>
        <v>0.74166666666666758</v>
      </c>
      <c r="J876" s="4">
        <f t="shared" si="608"/>
        <v>0.74583333333333324</v>
      </c>
      <c r="K876" s="4">
        <f t="shared" si="608"/>
        <v>0.75000000000000067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0.52800000000000025</v>
      </c>
      <c r="G877" s="4">
        <f t="shared" ref="G877:K877" si="609">IFERROR(G847/G806,"-")</f>
        <v>0.52799999999999947</v>
      </c>
      <c r="H877" s="4">
        <f t="shared" si="609"/>
        <v>0.52800000000000002</v>
      </c>
      <c r="I877" s="4">
        <f t="shared" si="609"/>
        <v>0.52800000000000002</v>
      </c>
      <c r="J877" s="4">
        <f t="shared" si="609"/>
        <v>0.52800000000000014</v>
      </c>
      <c r="K877" s="4">
        <f t="shared" si="609"/>
        <v>0.54400000000000037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0.22853430841486702</v>
      </c>
      <c r="J879" s="4">
        <f t="shared" si="611"/>
        <v>0.80157178743180701</v>
      </c>
      <c r="K879" s="4">
        <f t="shared" si="611"/>
        <v>0.80969946862276088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140.10106037947207</v>
      </c>
      <c r="G880" s="17">
        <f t="shared" si="612"/>
        <v>139.78803717477439</v>
      </c>
      <c r="H880" s="17">
        <f t="shared" si="612"/>
        <v>142.55254202913042</v>
      </c>
      <c r="I880" s="17">
        <f t="shared" si="612"/>
        <v>137.53689171040119</v>
      </c>
      <c r="J880" s="17">
        <f t="shared" si="612"/>
        <v>127.75298692480101</v>
      </c>
      <c r="K880" s="17">
        <f t="shared" si="612"/>
        <v>113.09117840852426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60.950001321095442</v>
      </c>
      <c r="G881" s="1">
        <f>[1]Services!C$11</f>
        <v>60.127305740982727</v>
      </c>
      <c r="H881" s="1">
        <f>[1]Services!D$11</f>
        <v>65.268890084756663</v>
      </c>
      <c r="I881" s="1">
        <f>[1]Services!E$11</f>
        <v>65.885707834517873</v>
      </c>
      <c r="J881" s="1">
        <f>[1]Services!F$11</f>
        <v>66.368917087958806</v>
      </c>
      <c r="K881" s="1">
        <f>[1]Services!G$11</f>
        <v>65.988089550764229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2.6236000393077905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2.1004584018037185E-4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2.486928800736103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2.0745781654418747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1.3153665526524818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0.68018103885381453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1.3316267068752161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1.425200239297385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1.4626906178655004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1.5295643217390895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1.6740848928085617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2.2838931556048436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56.994774574912434</v>
      </c>
      <c r="G884" s="1">
        <f>[1]Services!C$11-[1]Services!C$28</f>
        <v>58.701895455845161</v>
      </c>
      <c r="H884" s="1">
        <f>[1]Services!D$11-[1]Services!D$28</f>
        <v>61.319270666155063</v>
      </c>
      <c r="I884" s="1">
        <f>[1]Services!E$11-[1]Services!E$28</f>
        <v>62.281565347336908</v>
      </c>
      <c r="J884" s="1">
        <f>[1]Services!F$11-[1]Services!F$28</f>
        <v>63.379465642497763</v>
      </c>
      <c r="K884" s="1">
        <f>[1]Services!G$11-[1]Services!G$28</f>
        <v>63.024015356305569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30.256634906206877</v>
      </c>
      <c r="G885" s="1">
        <f t="shared" ref="G885:K885" si="615">G886</f>
        <v>27.344705178454333</v>
      </c>
      <c r="H885" s="1">
        <f t="shared" si="615"/>
        <v>26.478322439837743</v>
      </c>
      <c r="I885" s="1">
        <f t="shared" si="615"/>
        <v>19.116690566673064</v>
      </c>
      <c r="J885" s="1">
        <f t="shared" si="615"/>
        <v>6.2476098919888923</v>
      </c>
      <c r="K885" s="1">
        <f t="shared" si="615"/>
        <v>0.83027072094740861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30.256634906206877</v>
      </c>
      <c r="G886" s="1">
        <f t="shared" ref="G886:K886" si="616">SUM(G889,G891)</f>
        <v>27.344705178454333</v>
      </c>
      <c r="H886" s="1">
        <f t="shared" si="616"/>
        <v>26.478322439837743</v>
      </c>
      <c r="I886" s="1">
        <f t="shared" si="616"/>
        <v>19.116690566673064</v>
      </c>
      <c r="J886" s="1">
        <f t="shared" si="616"/>
        <v>6.2476098919888923</v>
      </c>
      <c r="K886" s="1">
        <f t="shared" si="616"/>
        <v>0.83027072094740861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30.256634906206877</v>
      </c>
      <c r="G887" s="1">
        <f t="shared" ref="G887:K887" si="617">G888</f>
        <v>27.344705178454333</v>
      </c>
      <c r="H887" s="1">
        <f t="shared" si="617"/>
        <v>26.478154215283162</v>
      </c>
      <c r="I887" s="1">
        <f t="shared" si="617"/>
        <v>19.116462586884683</v>
      </c>
      <c r="J887" s="1">
        <f t="shared" si="617"/>
        <v>6.2469233503305492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30.256634906206877</v>
      </c>
      <c r="G888" s="1">
        <f>[1]Services!C$12</f>
        <v>27.344705178454333</v>
      </c>
      <c r="H888" s="1">
        <f>[1]Services!D$12</f>
        <v>26.478154215283162</v>
      </c>
      <c r="I888" s="1">
        <f>[1]Services!E$12</f>
        <v>19.116462586884683</v>
      </c>
      <c r="J888" s="1">
        <f>[1]Services!F$12</f>
        <v>6.2469233503305492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30.256634906206877</v>
      </c>
      <c r="G889" s="1">
        <f t="shared" ref="G889:K889" si="618">G888</f>
        <v>27.344705178454333</v>
      </c>
      <c r="H889" s="1">
        <f t="shared" si="618"/>
        <v>26.478154215283162</v>
      </c>
      <c r="I889" s="1">
        <f t="shared" si="618"/>
        <v>19.116462586884683</v>
      </c>
      <c r="J889" s="1">
        <f t="shared" si="618"/>
        <v>6.2469233503305492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1.6822455458293813E-4</v>
      </c>
      <c r="I890">
        <f t="shared" si="619"/>
        <v>2.2797978838164771E-4</v>
      </c>
      <c r="J890">
        <f t="shared" si="619"/>
        <v>6.8654165834319521E-4</v>
      </c>
      <c r="K890">
        <f t="shared" si="619"/>
        <v>0.83027072094740861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1.6822455458293813E-4</v>
      </c>
      <c r="I891">
        <f>[1]Services!E$13</f>
        <v>2.2797978838164771E-4</v>
      </c>
      <c r="J891">
        <f>[1]Services!F$13</f>
        <v>6.8654165834319521E-4</v>
      </c>
      <c r="K891">
        <f>[1]Services!G$13</f>
        <v>0.83027072094740861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26.950965311359919</v>
      </c>
      <c r="G892" s="1">
        <f t="shared" ref="G892:K892" si="620">SUM(G893:G895)</f>
        <v>28.287004663945943</v>
      </c>
      <c r="H892" s="1">
        <f t="shared" si="620"/>
        <v>27.495202350403769</v>
      </c>
      <c r="I892" s="1">
        <f t="shared" si="620"/>
        <v>27.522522553030342</v>
      </c>
      <c r="J892" s="1">
        <f t="shared" si="620"/>
        <v>28.386088938157545</v>
      </c>
      <c r="K892" s="1">
        <f t="shared" si="620"/>
        <v>22.097555125453159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25.548687952668296</v>
      </c>
      <c r="G893" s="1">
        <f>SUM([1]Services!C$14:C$15)</f>
        <v>26.749781004990595</v>
      </c>
      <c r="H893" s="1">
        <f>SUM([1]Services!D$14:D$15)</f>
        <v>25.942333002164073</v>
      </c>
      <c r="I893" s="1">
        <f>SUM([1]Services!E$14:E$15)</f>
        <v>25.816308558192837</v>
      </c>
      <c r="J893" s="1">
        <f>SUM([1]Services!F$14:F$15)</f>
        <v>24.451612835088863</v>
      </c>
      <c r="K893" s="1">
        <f>SUM([1]Services!G$14:G$15)</f>
        <v>15.519100882305564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8.5928935332215425E-4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6.1061256094126052E-4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4.7024422878172442E-3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1.710910580347906E-3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1.4022773586916224</v>
      </c>
      <c r="G895" s="1">
        <f>[1]Services!C$16</f>
        <v>1.537223658955349</v>
      </c>
      <c r="H895" s="1">
        <f>[1]Services!D$16</f>
        <v>1.5520100588863754</v>
      </c>
      <c r="I895" s="1">
        <f>[1]Services!E$16</f>
        <v>1.7056033822765626</v>
      </c>
      <c r="J895" s="1">
        <f>[1]Services!F$16</f>
        <v>3.9297736607808638</v>
      </c>
      <c r="K895" s="1">
        <f>[1]Services!G$16</f>
        <v>6.5767433325672462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25.262723605509095</v>
      </c>
      <c r="G896" s="1">
        <f>[1]Services!C$14</f>
        <v>22.599420506066966</v>
      </c>
      <c r="H896" s="1">
        <f>[1]Services!D$14</f>
        <v>25.940393914734198</v>
      </c>
      <c r="I896" s="1">
        <f>[1]Services!E$14</f>
        <v>25.816095477342728</v>
      </c>
      <c r="J896" s="1">
        <f>[1]Services!F$14</f>
        <v>24.451333384682719</v>
      </c>
      <c r="K896" s="1">
        <f>[1]Services!G$14</f>
        <v>15.51865167077499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25.262723605509095</v>
      </c>
      <c r="G897" s="1">
        <f>[1]Services!C$14*IFERROR(G893/SUM(G893:G894),0)</f>
        <v>22.599420506066966</v>
      </c>
      <c r="H897" s="1">
        <f>[1]Services!D$14*IFERROR(H893/SUM(H893:H894),0)</f>
        <v>25.939534718068597</v>
      </c>
      <c r="I897" s="1">
        <f>[1]Services!E$14*IFERROR(I893/SUM(I893:I894),0)</f>
        <v>25.815484884263491</v>
      </c>
      <c r="J897" s="1">
        <f>[1]Services!F$14*IFERROR(J893/SUM(J893:J894),0)</f>
        <v>24.446631900309558</v>
      </c>
      <c r="K897" s="1">
        <f>[1]Services!G$14*IFERROR(K893/SUM(K893:K894),0)</f>
        <v>15.516940998312069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8.5919666560130281E-4</v>
      </c>
      <c r="I898" s="1">
        <f t="shared" si="624"/>
        <v>6.1059307923727602E-4</v>
      </c>
      <c r="J898" s="1">
        <f t="shared" si="624"/>
        <v>4.7014843731609801E-3</v>
      </c>
      <c r="K898" s="1">
        <f t="shared" si="624"/>
        <v>1.7106724629201153E-3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1.6882417058508237</v>
      </c>
      <c r="G899" s="1">
        <f>[1]Services!C$15+G902</f>
        <v>5.6875841578789759</v>
      </c>
      <c r="H899" s="1">
        <f>[1]Services!D$15+H902</f>
        <v>1.5539491463162503</v>
      </c>
      <c r="I899" s="1">
        <f>[1]Services!E$15+I902</f>
        <v>1.7058164631266721</v>
      </c>
      <c r="J899" s="1">
        <f>[1]Services!F$15+J902</f>
        <v>3.9300531111870067</v>
      </c>
      <c r="K899" s="1">
        <f>[1]Services!G$15+K902</f>
        <v>6.5771925440978203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0.28596434715920122</v>
      </c>
      <c r="G900" s="1">
        <f>[1]Services!C$15*G893/SUM(G893:G894)</f>
        <v>4.1503604989236269</v>
      </c>
      <c r="H900" s="1">
        <f>[1]Services!D$15*H893/SUM(H893:H894)</f>
        <v>1.93902320350037E-3</v>
      </c>
      <c r="I900" s="1">
        <f>[1]Services!E$15*I893/SUM(I893:I894)</f>
        <v>2.1307581039733487E-4</v>
      </c>
      <c r="J900" s="1">
        <f>[1]Services!F$15*J893/SUM(J893:J894)</f>
        <v>2.79396673624654E-4</v>
      </c>
      <c r="K900" s="1">
        <f>[1]Services!G$15*K893/SUM(K893:K894)</f>
        <v>4.4916201249681545E-4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6.4226374492744889E-8</v>
      </c>
      <c r="I901" s="1">
        <f>[1]Services!E$15*I894/SUM(I893:I894)</f>
        <v>5.0397122411237044E-9</v>
      </c>
      <c r="J901" s="1">
        <f>[1]Services!F$15*J894/SUM(J893:J894)</f>
        <v>5.3732518259189555E-8</v>
      </c>
      <c r="K901" s="1">
        <f>[1]Services!G$15*K894/SUM(K893:K894)</f>
        <v>4.9518077451726246E-8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1.4022773586916224</v>
      </c>
      <c r="G902" s="1">
        <f>[1]Services!C$16</f>
        <v>1.537223658955349</v>
      </c>
      <c r="H902" s="1">
        <f>[1]Services!D$16</f>
        <v>1.5520100588863754</v>
      </c>
      <c r="I902" s="1">
        <f>[1]Services!E$16</f>
        <v>1.7056033822765626</v>
      </c>
      <c r="J902" s="1">
        <f>[1]Services!F$16</f>
        <v>3.9297736607808638</v>
      </c>
      <c r="K902" s="1">
        <f>[1]Services!G$16</f>
        <v>6.5767433325672462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7.726884387796062</v>
      </c>
      <c r="G903" s="1">
        <f>[1]Services!C$17</f>
        <v>8.3696925515150422</v>
      </c>
      <c r="H903" s="1">
        <f>[1]Services!D$17</f>
        <v>8.2931881509632124</v>
      </c>
      <c r="I903" s="1">
        <f>[1]Services!E$17</f>
        <v>11.51339543822192</v>
      </c>
      <c r="J903" s="1">
        <f>[1]Services!F$17</f>
        <v>11.150013559849974</v>
      </c>
      <c r="K903" s="1">
        <f>[1]Services!G$17</f>
        <v>9.4189598510511612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2.1168834287770868</v>
      </c>
      <c r="G904" s="1">
        <f>[1]Services!C$51/0.99</f>
        <v>2.2929892430773906</v>
      </c>
      <c r="H904" s="1">
        <f>[1]Services!D$51/0.99</f>
        <v>2.2162500498597373</v>
      </c>
      <c r="I904" s="1">
        <f>[1]Services!E$51/0.99</f>
        <v>3.4293076175620034</v>
      </c>
      <c r="J904" s="1">
        <f>[1]Services!F$51/0.99</f>
        <v>3.0659180889248487</v>
      </c>
      <c r="K904" s="1">
        <f>[1]Services!G$51/0.99</f>
        <v>1.334821967776995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1.4243071721764262</v>
      </c>
      <c r="G905" s="1">
        <f t="shared" ref="G905:K905" si="626">G904-SUM(G906:G909)</f>
        <v>1.5427636498670703</v>
      </c>
      <c r="H905" s="1">
        <f t="shared" si="626"/>
        <v>1.5591237856530396</v>
      </c>
      <c r="I905" s="1">
        <f t="shared" si="626"/>
        <v>1.3097819472961132</v>
      </c>
      <c r="J905" s="1">
        <f t="shared" si="626"/>
        <v>0.83591919571258977</v>
      </c>
      <c r="K905" s="1">
        <f t="shared" si="626"/>
        <v>1.2532926001570937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0.69257625660066069</v>
      </c>
      <c r="G906" s="1">
        <f t="shared" si="627"/>
        <v>0.75022559321032023</v>
      </c>
      <c r="H906" s="1">
        <f t="shared" si="627"/>
        <v>0.65712626420669784</v>
      </c>
      <c r="I906" s="1">
        <f t="shared" si="627"/>
        <v>2.1167699906476471</v>
      </c>
      <c r="J906" s="1">
        <f t="shared" si="627"/>
        <v>2.2252248996732344</v>
      </c>
      <c r="K906" s="1">
        <f t="shared" si="627"/>
        <v>8.0107015066628109E-2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1.8199118404918442E-4</v>
      </c>
      <c r="J907" s="1">
        <f t="shared" si="627"/>
        <v>8.2846484761496845E-4</v>
      </c>
      <c r="K907" s="1">
        <f t="shared" si="627"/>
        <v>2.6361284339667735E-4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2.1839670325438233E-3</v>
      </c>
      <c r="J908" s="1">
        <f t="shared" si="628"/>
        <v>3.0913541285263265E-3</v>
      </c>
      <c r="K908" s="1">
        <f t="shared" si="628"/>
        <v>5.1037439083512551E-4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3.8972140165015442E-4</v>
      </c>
      <c r="J909" s="1">
        <f t="shared" si="629"/>
        <v>8.5417456288317299E-4</v>
      </c>
      <c r="K909" s="1">
        <f t="shared" si="629"/>
        <v>6.4836531904137365E-4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5.6100009590189757</v>
      </c>
      <c r="G910" s="1">
        <f t="shared" ref="G910:K910" si="630">G903-G904</f>
        <v>6.0767033084376516</v>
      </c>
      <c r="H910" s="1">
        <f t="shared" si="630"/>
        <v>6.0769381011034751</v>
      </c>
      <c r="I910" s="1">
        <f t="shared" si="630"/>
        <v>8.0840878206599172</v>
      </c>
      <c r="J910" s="1">
        <f t="shared" si="630"/>
        <v>8.0840954709251243</v>
      </c>
      <c r="K910" s="1">
        <f t="shared" si="630"/>
        <v>8.0841378832741668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8.574368301952541</v>
      </c>
      <c r="G911" s="1">
        <f t="shared" ref="G911:K911" si="631">G912</f>
        <v>9.3794574775646122</v>
      </c>
      <c r="H911" s="1">
        <f t="shared" si="631"/>
        <v>8.5715864040415699</v>
      </c>
      <c r="I911" s="1">
        <f t="shared" si="631"/>
        <v>6.6533435396486267</v>
      </c>
      <c r="J911" s="1">
        <f t="shared" si="631"/>
        <v>3.1856342053453215</v>
      </c>
      <c r="K911" s="1">
        <f t="shared" si="631"/>
        <v>0.50858501292530578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8.574368301952541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9.3794574775646122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8.5715864040415699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6.6533435396486267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3.1856342053453215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0.50858501292530578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2.0856340417624759</v>
      </c>
      <c r="G913" s="1">
        <f t="shared" ref="G913:K913" si="632">G914</f>
        <v>2.4000917526529535</v>
      </c>
      <c r="H913" s="1">
        <f t="shared" si="632"/>
        <v>2.3930748633422683</v>
      </c>
      <c r="I913" s="1">
        <f t="shared" si="632"/>
        <v>2.4725337705719133</v>
      </c>
      <c r="J913" s="1">
        <f t="shared" si="632"/>
        <v>2.5555728332178411</v>
      </c>
      <c r="K913" s="1">
        <f t="shared" si="632"/>
        <v>2.3559643084713207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2.0856340417624759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2.4000917526529535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2.3930748633422683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2.4725337705719133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2.5555728332178411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2.3559643084713207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0.68752255371511883</v>
      </c>
      <c r="I915" s="1">
        <f t="shared" si="633"/>
        <v>0.70104774832212446</v>
      </c>
      <c r="J915" s="1">
        <f t="shared" si="633"/>
        <v>5.4419426846969046</v>
      </c>
      <c r="K915" s="1">
        <f t="shared" si="633"/>
        <v>5.4419443814656514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0.68752255371511883</v>
      </c>
      <c r="I916" s="1">
        <f>[1]Services!E$19</f>
        <v>0.70104774832212446</v>
      </c>
      <c r="J916" s="1">
        <f>[1]Services!F$19</f>
        <v>5.4419426846969046</v>
      </c>
      <c r="K916" s="1">
        <f>[1]Services!G$19</f>
        <v>5.4419443814656514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5.6676097940928645E-4</v>
      </c>
      <c r="I917" s="1">
        <f>[1]Services!E$20</f>
        <v>6.9588724153367334E-4</v>
      </c>
      <c r="J917" s="1">
        <f>[1]Services!F$20</f>
        <v>6.458700228345679E-2</v>
      </c>
      <c r="K917" s="1">
        <f>[1]Services!G$20</f>
        <v>5.49086217524547E-2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5.6676097940928645E-4</v>
      </c>
      <c r="I919" s="1">
        <f t="shared" si="635"/>
        <v>6.9588724153367334E-4</v>
      </c>
      <c r="J919" s="1">
        <f t="shared" si="635"/>
        <v>6.458700228345679E-2</v>
      </c>
      <c r="K919" s="1">
        <f t="shared" si="635"/>
        <v>5.49086217524547E-2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5.6676097940928645E-4</v>
      </c>
      <c r="I920" s="1">
        <f>[1]Services!E$20</f>
        <v>6.9588724153367334E-4</v>
      </c>
      <c r="J920" s="1">
        <f>[1]Services!F$20</f>
        <v>6.458700228345679E-2</v>
      </c>
      <c r="K920" s="1">
        <f>[1]Services!G$20</f>
        <v>5.49086217524547E-2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2.9295787551254788</v>
      </c>
      <c r="G921" s="1">
        <f t="shared" ref="G921:K921" si="636">G922</f>
        <v>3.1924485360261379</v>
      </c>
      <c r="H921" s="1">
        <f t="shared" si="636"/>
        <v>3.3641884210906468</v>
      </c>
      <c r="I921" s="1">
        <f t="shared" si="636"/>
        <v>3.6709543721738149</v>
      </c>
      <c r="J921" s="1">
        <f t="shared" si="636"/>
        <v>4.3526207213022658</v>
      </c>
      <c r="K921" s="1">
        <f t="shared" si="636"/>
        <v>6.394900835693571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2.9295787551254788</v>
      </c>
      <c r="G922" s="1">
        <f>[1]Services!C$21-G923</f>
        <v>3.1924485360261379</v>
      </c>
      <c r="H922" s="1">
        <f>[1]Services!D$21-H923</f>
        <v>3.3641884210906468</v>
      </c>
      <c r="I922" s="1">
        <f>[1]Services!E$21-I923</f>
        <v>3.6709543721738149</v>
      </c>
      <c r="J922" s="1">
        <f>[1]Services!F$21-J923</f>
        <v>4.3526207213022658</v>
      </c>
      <c r="K922" s="1">
        <f>[1]Services!G$21-K923</f>
        <v>6.394900835693571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8.4210356625571134E-4</v>
      </c>
      <c r="I923" s="1">
        <f>[1]Services!E$50-I894</f>
        <v>6.3503706337891136E-4</v>
      </c>
      <c r="J923" s="1">
        <f>[1]Services!F$50-J894</f>
        <v>5.4548330538680074E-3</v>
      </c>
      <c r="K923" s="1">
        <f>[1]Services!G$50-K894</f>
        <v>2.1899655428453181E-3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73.238317039832026</v>
      </c>
      <c r="G924" s="17">
        <f>[1]Services!C$59</f>
        <v>78.632953054160581</v>
      </c>
      <c r="H924" s="17">
        <f>[1]Services!D$59</f>
        <v>79.064044591831106</v>
      </c>
      <c r="I924" s="17">
        <f>[1]Services!E$59</f>
        <v>77.790885836034235</v>
      </c>
      <c r="J924" s="17">
        <f>[1]Services!F$59</f>
        <v>75.535296721011292</v>
      </c>
      <c r="K924" s="17">
        <f>[1]Services!G$59</f>
        <v>71.510337371602304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63.650015072781493</v>
      </c>
      <c r="G925" s="1">
        <f t="shared" ref="G925:K925" si="639">SUM(G926:G928)</f>
        <v>63.31973642311246</v>
      </c>
      <c r="H925" s="1">
        <f t="shared" si="639"/>
        <v>68.431015540787513</v>
      </c>
      <c r="I925" s="1">
        <f t="shared" si="639"/>
        <v>69.401068844283543</v>
      </c>
      <c r="J925" s="1">
        <f t="shared" si="639"/>
        <v>70.639327399720287</v>
      </c>
      <c r="K925" s="1">
        <f t="shared" si="639"/>
        <v>72.348981334515102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2.3940350358683595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1.9219194376504024E-4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2.2848658356762952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1.9189848030337346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1.2331561431117013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0.64617198691112454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4.2612054620006949</v>
      </c>
      <c r="G927" s="1">
        <f>[1]Services!C$47</f>
        <v>4.6176487753235227</v>
      </c>
      <c r="H927" s="1">
        <f>[1]Services!D$47</f>
        <v>4.8268790389561476</v>
      </c>
      <c r="I927" s="1">
        <f>[1]Services!E$47</f>
        <v>5.2005186939129038</v>
      </c>
      <c r="J927" s="1">
        <f>[1]Services!F$47</f>
        <v>6.0267056141108277</v>
      </c>
      <c r="K927" s="1">
        <f>[1]Services!G$47</f>
        <v>8.6787939912984147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58.701895455845168</v>
      </c>
      <c r="H928" s="1">
        <f>[1]Services!D$3-([1]Services!D$6-[1]Services!D$58)</f>
        <v>61.319270666155063</v>
      </c>
      <c r="I928" s="1">
        <f>[1]Services!E$3-([1]Services!E$6-[1]Services!E$58)</f>
        <v>62.281565347336908</v>
      </c>
      <c r="J928" s="1">
        <f>[1]Services!F$3-([1]Services!F$6-[1]Services!F$58)</f>
        <v>63.379465642497763</v>
      </c>
      <c r="K928" s="1">
        <f>[1]Services!G$3-([1]Services!G$6-[1]Services!G$58)</f>
        <v>63.024015356305561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24.84307032740022</v>
      </c>
      <c r="G929" s="1">
        <f t="shared" ref="G929:K929" si="642">G930</f>
        <v>22.496607332555804</v>
      </c>
      <c r="H929" s="1">
        <f t="shared" si="642"/>
        <v>21.848407075339328</v>
      </c>
      <c r="I929" s="1">
        <f t="shared" si="642"/>
        <v>15.851711237216518</v>
      </c>
      <c r="J929" s="1">
        <f t="shared" si="642"/>
        <v>5.2323732845406958</v>
      </c>
      <c r="K929" s="1">
        <f t="shared" si="642"/>
        <v>0.69535172879345375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24.84307032740022</v>
      </c>
      <c r="G930" s="1">
        <f>[1]Services!C$48</f>
        <v>22.496607332555804</v>
      </c>
      <c r="H930" s="1">
        <f>[1]Services!D$48</f>
        <v>21.848407075339328</v>
      </c>
      <c r="I930" s="1">
        <f>[1]Services!E$48</f>
        <v>15.851711237216518</v>
      </c>
      <c r="J930" s="1">
        <f>[1]Services!F$48</f>
        <v>5.2323732845406958</v>
      </c>
      <c r="K930" s="1">
        <f>[1]Services!G$48</f>
        <v>0.69535172879345375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25.41278150147933</v>
      </c>
      <c r="G931" s="1">
        <f t="shared" ref="G931:K931" si="643">SUM(G932:G934)</f>
        <v>26.667686788576642</v>
      </c>
      <c r="H931" s="1">
        <f t="shared" si="643"/>
        <v>25.917509270188006</v>
      </c>
      <c r="I931" s="1">
        <f t="shared" si="643"/>
        <v>25.931556532648546</v>
      </c>
      <c r="J931" s="1">
        <f t="shared" si="643"/>
        <v>26.644372037909125</v>
      </c>
      <c r="K931" s="1">
        <f t="shared" si="643"/>
        <v>20.483081548773207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24.189715189228497</v>
      </c>
      <c r="G932" s="1">
        <f>[1]Services!C$49</f>
        <v>25.326920313235785</v>
      </c>
      <c r="H932" s="1">
        <f>[1]Services!D$49</f>
        <v>24.56214470390773</v>
      </c>
      <c r="I932" s="1">
        <f>[1]Services!E$49</f>
        <v>24.442683613002611</v>
      </c>
      <c r="J932" s="1">
        <f>[1]Services!F$49</f>
        <v>23.206666175634368</v>
      </c>
      <c r="K932" s="1">
        <f>[1]Services!G$49</f>
        <v>14.742945137984867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1.7013929195778656E-3</v>
      </c>
      <c r="I933" s="1">
        <f>[1]Services!E$50</f>
        <v>1.2456496243201719E-3</v>
      </c>
      <c r="J933" s="1">
        <f>[1]Services!F$50</f>
        <v>1.0157275341685252E-2</v>
      </c>
      <c r="K933" s="1">
        <f>[1]Services!G$50</f>
        <v>3.900876123193224E-3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1.2230663122508338</v>
      </c>
      <c r="G934" s="1">
        <f>[1]Services!C$56</f>
        <v>1.3407664753408557</v>
      </c>
      <c r="H934" s="1">
        <f>[1]Services!D$56</f>
        <v>1.3536631733606965</v>
      </c>
      <c r="I934" s="1">
        <f>[1]Services!E$56</f>
        <v>1.4876272700216169</v>
      </c>
      <c r="J934" s="1">
        <f>[1]Services!F$56</f>
        <v>3.4275485869330713</v>
      </c>
      <c r="K934" s="1">
        <f>[1]Services!G$56</f>
        <v>5.7362355346651484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7.6496155439181024</v>
      </c>
      <c r="G935" s="1">
        <f t="shared" ref="G935:K935" si="648">G936+G942</f>
        <v>8.2859956259998988</v>
      </c>
      <c r="H935" s="1">
        <f t="shared" si="648"/>
        <v>8.210256269453577</v>
      </c>
      <c r="I935" s="1">
        <f t="shared" si="648"/>
        <v>11.398261483839701</v>
      </c>
      <c r="J935" s="1">
        <f t="shared" si="648"/>
        <v>11.03851342425147</v>
      </c>
      <c r="K935" s="1">
        <f t="shared" si="648"/>
        <v>9.3247702525406559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2.0957145944893161</v>
      </c>
      <c r="G936" s="1">
        <f>[1]Services!C$51</f>
        <v>2.2700593506466165</v>
      </c>
      <c r="H936" s="1">
        <f>[1]Services!D$51</f>
        <v>2.1940875493611398</v>
      </c>
      <c r="I936" s="1">
        <f>[1]Services!E$51</f>
        <v>3.3950145413863835</v>
      </c>
      <c r="J936" s="1">
        <f>[1]Services!F$51</f>
        <v>3.0352589080356003</v>
      </c>
      <c r="K936" s="1">
        <f>[1]Services!G$51</f>
        <v>1.3214737480992251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1.4100641004546621</v>
      </c>
      <c r="G937" s="1">
        <f t="shared" ref="G937:K937" si="649">IFERROR(G905/G$904,0)*G$936</f>
        <v>1.5273360133683995</v>
      </c>
      <c r="H937" s="1">
        <f t="shared" si="649"/>
        <v>1.5435325477965092</v>
      </c>
      <c r="I937" s="1">
        <f t="shared" si="649"/>
        <v>1.296684127823152</v>
      </c>
      <c r="J937" s="1">
        <f t="shared" si="649"/>
        <v>0.8275600037554639</v>
      </c>
      <c r="K937" s="1">
        <f t="shared" si="649"/>
        <v>1.2407596741555227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0.68565049403465417</v>
      </c>
      <c r="G938" s="1">
        <f t="shared" ref="G938:K941" si="650">IFERROR(G906/G$904,0)*G$936</f>
        <v>0.74272333727821693</v>
      </c>
      <c r="H938" s="1">
        <f t="shared" si="650"/>
        <v>0.65055500156463086</v>
      </c>
      <c r="I938" s="1">
        <f t="shared" si="650"/>
        <v>2.0956022907411707</v>
      </c>
      <c r="J938" s="1">
        <f t="shared" si="650"/>
        <v>2.2029726506765024</v>
      </c>
      <c r="K938" s="1">
        <f t="shared" si="650"/>
        <v>7.9305944915961823E-2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1.8017127220869259E-4</v>
      </c>
      <c r="J939" s="1">
        <f t="shared" si="650"/>
        <v>8.2018019913881871E-4</v>
      </c>
      <c r="K939" s="1">
        <f t="shared" si="650"/>
        <v>2.6097671496271062E-4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2.1621273622183853E-3</v>
      </c>
      <c r="J940" s="1">
        <f t="shared" si="650"/>
        <v>3.0604405872410637E-3</v>
      </c>
      <c r="K940" s="1">
        <f t="shared" si="650"/>
        <v>5.0527064692677424E-4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3.8582418763365286E-4</v>
      </c>
      <c r="J941" s="1">
        <f t="shared" si="650"/>
        <v>8.4563281725434116E-4</v>
      </c>
      <c r="K941" s="1">
        <f t="shared" si="650"/>
        <v>6.4188166585095994E-4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5.5539009494287868</v>
      </c>
      <c r="G942" s="1">
        <f>[1]Services!C$52</f>
        <v>6.0159362753532815</v>
      </c>
      <c r="H942" s="1">
        <f>[1]Services!D$52</f>
        <v>6.0161687200924368</v>
      </c>
      <c r="I942" s="1">
        <f>[1]Services!E$52</f>
        <v>8.0032469424533161</v>
      </c>
      <c r="J942" s="1">
        <f>[1]Services!F$52</f>
        <v>8.0032545162158701</v>
      </c>
      <c r="K942" s="1">
        <f>[1]Services!G$52</f>
        <v>8.0032965044414315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6.1735451774058223</v>
      </c>
      <c r="G943" s="1">
        <f t="shared" ref="G943:K943" si="651">G944</f>
        <v>6.753209383846519</v>
      </c>
      <c r="H943" s="1">
        <f t="shared" si="651"/>
        <v>6.1715422109099389</v>
      </c>
      <c r="I943" s="1">
        <f t="shared" si="651"/>
        <v>4.7904073485470127</v>
      </c>
      <c r="J943" s="1">
        <f t="shared" si="651"/>
        <v>2.293656627848633</v>
      </c>
      <c r="K943" s="1">
        <f t="shared" si="651"/>
        <v>0.36618120930621967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6.1735451774058223</v>
      </c>
      <c r="G944" s="1">
        <f>[1]Services!C$53</f>
        <v>6.753209383846519</v>
      </c>
      <c r="H944" s="1">
        <f>[1]Services!D$53</f>
        <v>6.1715422109099389</v>
      </c>
      <c r="I944" s="1">
        <f>[1]Services!E$53</f>
        <v>4.7904073485470127</v>
      </c>
      <c r="J944" s="1">
        <f>[1]Services!F$53</f>
        <v>2.293656627848633</v>
      </c>
      <c r="K944" s="1">
        <f>[1]Services!G$53</f>
        <v>0.36618120930621967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1.8770706375862289</v>
      </c>
      <c r="G945" s="1">
        <f t="shared" ref="G945:K945" si="652">G946</f>
        <v>2.1600825773876569</v>
      </c>
      <c r="H945" s="1">
        <f t="shared" si="652"/>
        <v>2.1537673770080428</v>
      </c>
      <c r="I945" s="1">
        <f t="shared" si="652"/>
        <v>2.2252803935147223</v>
      </c>
      <c r="J945" s="1">
        <f t="shared" si="652"/>
        <v>2.3000155498960551</v>
      </c>
      <c r="K945" s="1">
        <f t="shared" si="652"/>
        <v>2.1203678776241897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1.8770706375862289</v>
      </c>
      <c r="G946" s="1">
        <f>[1]Services!C$54</f>
        <v>2.1600825773876569</v>
      </c>
      <c r="H946" s="1">
        <f>[1]Services!D$54</f>
        <v>2.1537673770080428</v>
      </c>
      <c r="I946" s="1">
        <f>[1]Services!E$54</f>
        <v>2.2252803935147223</v>
      </c>
      <c r="J946" s="1">
        <f>[1]Services!F$54</f>
        <v>2.3000155498960551</v>
      </c>
      <c r="K946" s="1">
        <f>[1]Services!G$54</f>
        <v>2.1203678776241897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0.68752255371511883</v>
      </c>
      <c r="I947" s="1">
        <f t="shared" si="653"/>
        <v>0.70104774832212446</v>
      </c>
      <c r="J947" s="1">
        <f t="shared" si="653"/>
        <v>5.4419426846969046</v>
      </c>
      <c r="K947" s="1">
        <f t="shared" si="653"/>
        <v>5.4419443814656514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0.68752255371511883</v>
      </c>
      <c r="I948" s="1">
        <f>[1]Services!E$55</f>
        <v>0.70104774832212446</v>
      </c>
      <c r="J948" s="1">
        <f>[1]Services!F$55</f>
        <v>5.4419426846969046</v>
      </c>
      <c r="K948" s="1">
        <f>[1]Services!G$55</f>
        <v>5.4419443814656514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4.9778195202285853E-4</v>
      </c>
      <c r="J949" s="1">
        <f t="shared" si="654"/>
        <v>1.0281665200969148E-3</v>
      </c>
      <c r="K949" s="1">
        <f t="shared" si="654"/>
        <v>1.0397005205843109E-3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4.9778195202285853E-4</v>
      </c>
      <c r="J950" s="1">
        <f>[1]Services!F$57</f>
        <v>1.0281665200969148E-3</v>
      </c>
      <c r="K950" s="1">
        <f>[1]Services!G$57</f>
        <v>1.0397005205843109E-3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6.964199104894103</v>
      </c>
      <c r="H951" s="1">
        <f>[1]Services!D$58</f>
        <v>6.9632949605846637</v>
      </c>
      <c r="I951" s="1">
        <f>[1]Services!E$58</f>
        <v>9.7726198130469459</v>
      </c>
      <c r="J951" s="1">
        <f>[1]Services!F$58</f>
        <v>15.323533188125797</v>
      </c>
      <c r="K951" s="1">
        <f>[1]Services!G$58</f>
        <v>23.75263469436879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0.91250000000000031</v>
      </c>
      <c r="G953" s="4">
        <f t="shared" si="657"/>
        <v>0.91500000000000004</v>
      </c>
      <c r="H953" s="4">
        <f t="shared" si="657"/>
        <v>0.91875000000000018</v>
      </c>
      <c r="I953" s="4">
        <f t="shared" si="657"/>
        <v>0.92500000000000027</v>
      </c>
      <c r="J953" s="4">
        <f t="shared" si="657"/>
        <v>0.93749999999999967</v>
      </c>
      <c r="K953" s="4">
        <f t="shared" si="657"/>
        <v>0.95000000000000107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3.2000000000000024</v>
      </c>
      <c r="G954" s="4">
        <f t="shared" si="657"/>
        <v>3.2399999999999967</v>
      </c>
      <c r="H954" s="4">
        <f t="shared" si="657"/>
        <v>3.2999999999999976</v>
      </c>
      <c r="I954" s="4">
        <f t="shared" si="657"/>
        <v>3.3999999999999995</v>
      </c>
      <c r="J954" s="4">
        <f t="shared" si="657"/>
        <v>3.6000000000000036</v>
      </c>
      <c r="K954" s="4">
        <f t="shared" si="657"/>
        <v>3.8000000000000038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1.0000000000000002</v>
      </c>
      <c r="G955" s="4">
        <f t="shared" si="657"/>
        <v>1.0000000000000002</v>
      </c>
      <c r="H955" s="4">
        <f t="shared" si="657"/>
        <v>1</v>
      </c>
      <c r="I955" s="4">
        <f t="shared" si="657"/>
        <v>1</v>
      </c>
      <c r="J955" s="4">
        <f t="shared" si="657"/>
        <v>1</v>
      </c>
      <c r="K955" s="4">
        <f t="shared" si="657"/>
        <v>0.99999999999999989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0.82107843137254788</v>
      </c>
      <c r="G956" s="4">
        <f t="shared" si="658"/>
        <v>0.82270432925645576</v>
      </c>
      <c r="H956" s="4">
        <f t="shared" si="658"/>
        <v>0.82514317608231424</v>
      </c>
      <c r="I956" s="4">
        <f t="shared" si="658"/>
        <v>0.82920792079207883</v>
      </c>
      <c r="J956" s="4">
        <f t="shared" si="658"/>
        <v>0.8374999999999998</v>
      </c>
      <c r="K956" s="4">
        <f t="shared" si="658"/>
        <v>0.8374999999999988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0.94680851063829807</v>
      </c>
      <c r="G957" s="4">
        <f t="shared" si="659"/>
        <v>0.94680851063829818</v>
      </c>
      <c r="H957" s="4">
        <f t="shared" si="659"/>
        <v>0.94679783432965692</v>
      </c>
      <c r="I957" s="4">
        <f t="shared" si="659"/>
        <v>0.94679235638612225</v>
      </c>
      <c r="J957" s="4">
        <f t="shared" si="659"/>
        <v>0.94908529478808223</v>
      </c>
      <c r="K957" s="4">
        <f t="shared" si="659"/>
        <v>0.94998706753651896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1.9800000000000002</v>
      </c>
      <c r="I958" s="4">
        <f t="shared" si="659"/>
        <v>2.0400000000000005</v>
      </c>
      <c r="J958" s="4">
        <f t="shared" si="659"/>
        <v>2.160000000000001</v>
      </c>
      <c r="K958" s="4">
        <f t="shared" si="659"/>
        <v>2.2799999999999989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0.87220000000000053</v>
      </c>
      <c r="G959" s="4">
        <f t="shared" si="659"/>
        <v>0.8722000000000002</v>
      </c>
      <c r="H959" s="4">
        <f t="shared" si="659"/>
        <v>0.87219999999999986</v>
      </c>
      <c r="I959" s="4">
        <f t="shared" si="659"/>
        <v>0.87219999999999942</v>
      </c>
      <c r="J959" s="4">
        <f t="shared" si="659"/>
        <v>0.87220000000000053</v>
      </c>
      <c r="K959" s="4">
        <f t="shared" si="659"/>
        <v>0.87219999999999942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</v>
      </c>
      <c r="J961" s="4">
        <f t="shared" si="660"/>
        <v>0.9900000000000001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0.99000000000000021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0.99000000000000021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0.98999999999999988</v>
      </c>
      <c r="K964" s="4">
        <f t="shared" si="660"/>
        <v>0.9900000000000001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0.9900000000000001</v>
      </c>
      <c r="G965" s="4">
        <f t="shared" si="660"/>
        <v>0.9900000000000011</v>
      </c>
      <c r="H965" s="4">
        <f t="shared" si="660"/>
        <v>0.98999999999999944</v>
      </c>
      <c r="I965" s="4">
        <f t="shared" si="660"/>
        <v>0.98999999999999977</v>
      </c>
      <c r="J965" s="4">
        <f t="shared" si="660"/>
        <v>0.98999999999999966</v>
      </c>
      <c r="K965" s="4">
        <f t="shared" si="660"/>
        <v>0.99000000000000077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0.7199999999999992</v>
      </c>
      <c r="G966" s="4">
        <f t="shared" si="661"/>
        <v>0.71999999999999986</v>
      </c>
      <c r="H966" s="4">
        <f t="shared" si="661"/>
        <v>0.72000000000000097</v>
      </c>
      <c r="I966" s="4">
        <f t="shared" si="661"/>
        <v>0.7200000000000002</v>
      </c>
      <c r="J966" s="4">
        <f t="shared" si="661"/>
        <v>0.72000000000000053</v>
      </c>
      <c r="K966" s="4">
        <f t="shared" si="661"/>
        <v>0.71999999999999909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0.90000000000000024</v>
      </c>
      <c r="G967" s="4">
        <f t="shared" si="662"/>
        <v>0.89999999999999947</v>
      </c>
      <c r="H967" s="4">
        <f t="shared" si="662"/>
        <v>0.90000000000000058</v>
      </c>
      <c r="I967" s="4">
        <f t="shared" si="662"/>
        <v>0.90000000000000013</v>
      </c>
      <c r="J967" s="4">
        <f t="shared" si="662"/>
        <v>0.89999999999999925</v>
      </c>
      <c r="K967" s="4">
        <f t="shared" si="662"/>
        <v>0.90000000000000047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0.71531984251614034</v>
      </c>
      <c r="J969" s="4">
        <f t="shared" si="664"/>
        <v>1.5919093373997134E-2</v>
      </c>
      <c r="K969" s="4">
        <f t="shared" si="664"/>
        <v>1.8935105041820336E-2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217.1009536583318</v>
      </c>
      <c r="G970" s="3">
        <f>[1]Residential!C$26</f>
        <v>216.42926726021022</v>
      </c>
      <c r="H970" s="3">
        <f>[1]Residential!D$26</f>
        <v>215.21979426230874</v>
      </c>
      <c r="I970" s="3">
        <f>[1]Residential!E$26</f>
        <v>211.22707089158845</v>
      </c>
      <c r="J970" s="3">
        <f>[1]Residential!F$26</f>
        <v>192.43334758440878</v>
      </c>
      <c r="K970" s="3">
        <f>[1]Residential!G$26</f>
        <v>175.44302887324289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69.470004877978226</v>
      </c>
      <c r="G971" s="1">
        <f>[1]Residential!C$15</f>
        <v>69.673940864329637</v>
      </c>
      <c r="H971" s="1">
        <f>[1]Residential!D$15</f>
        <v>72.806838781188745</v>
      </c>
      <c r="I971" s="1">
        <f>[1]Residential!E$15</f>
        <v>67.368160027455872</v>
      </c>
      <c r="J971" s="1">
        <f>[1]Residential!F$15</f>
        <v>63.158515199117019</v>
      </c>
      <c r="K971" s="1">
        <f>[1]Residential!G$15</f>
        <v>68.849995267207035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15.333194765678952</v>
      </c>
      <c r="G972" s="1">
        <f t="shared" ref="G972:K972" si="665">SUM(G973:G974)</f>
        <v>14.761294516641648</v>
      </c>
      <c r="H972" s="1">
        <f t="shared" si="665"/>
        <v>16.432315538421214</v>
      </c>
      <c r="I972" s="1">
        <f t="shared" si="665"/>
        <v>13.078167864370545</v>
      </c>
      <c r="J972" s="1">
        <f t="shared" si="665"/>
        <v>11.120021240048452</v>
      </c>
      <c r="K972" s="1">
        <f t="shared" si="665"/>
        <v>17.38400874120093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9.3768424447695189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7.7828209771769341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8.9922657776460682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5.0355420592413997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1.7228868065127114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0.54167216906610527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5.9563523209094331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6.9784735394647148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7.440049760775147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8.0426258051291466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9.3971344335357401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16.842336572134823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9.5599036709210097</v>
      </c>
      <c r="G975" s="1">
        <f t="shared" ref="G975:K975" si="669">SUM(G976:G977)</f>
        <v>10.085307309244989</v>
      </c>
      <c r="H975" s="1">
        <f t="shared" si="669"/>
        <v>11.741031676365321</v>
      </c>
      <c r="I975" s="1">
        <f t="shared" si="669"/>
        <v>9.4517188380491213</v>
      </c>
      <c r="J975" s="1">
        <f t="shared" si="669"/>
        <v>6.986626691528838</v>
      </c>
      <c r="K975" s="1">
        <f t="shared" si="669"/>
        <v>6.5338976280123839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8.4110064418630426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8.7988753272044171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8.5177045289234368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4.5699434779296606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1.5442781682897027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0.47959575619135475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1.1488972290579675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1.2864319820405714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3.2233271474418843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4.8817753601194616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5.4423485232391355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6.0543018718210293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44.576906441378256</v>
      </c>
      <c r="G978" s="1">
        <f>[1]Residential!C$3-([1]Residential!C$10-[1]Residential!C$244)</f>
        <v>44.827339038442993</v>
      </c>
      <c r="H978" s="1">
        <f>[1]Residential!D$3-([1]Residential!D$10-[1]Residential!D$244)</f>
        <v>44.633491566402213</v>
      </c>
      <c r="I978" s="1">
        <f>[1]Residential!E$3-([1]Residential!E$10-[1]Residential!E$244)</f>
        <v>44.838273325036212</v>
      </c>
      <c r="J978" s="1">
        <f>[1]Residential!F$3-([1]Residential!F$10-[1]Residential!F$244)</f>
        <v>45.051867267539734</v>
      </c>
      <c r="K978" s="1">
        <f>[1]Residential!G$3-([1]Residential!G$10-[1]Residential!G$244)</f>
        <v>44.932088897993729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60.23181826706216</v>
      </c>
      <c r="G979" s="1">
        <f>SUM([1]Residential!C$16:C$17)</f>
        <v>51.320002437267135</v>
      </c>
      <c r="H979" s="1">
        <f>SUM([1]Residential!D$16:D$17)</f>
        <v>43.978248246890573</v>
      </c>
      <c r="I979" s="1">
        <f>SUM([1]Residential!E$16:E$17)</f>
        <v>42.304433102216493</v>
      </c>
      <c r="J979" s="1">
        <f>SUM([1]Residential!F$16:F$17)</f>
        <v>25.413568898630992</v>
      </c>
      <c r="K979" s="1">
        <f>SUM([1]Residential!G$16:G$17)</f>
        <v>1.6746997245523474E-3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60.23181826706216</v>
      </c>
      <c r="G980" s="1">
        <f>[1]Residential!C$16</f>
        <v>51.320002437267135</v>
      </c>
      <c r="H980" s="1">
        <f>[1]Residential!D$16</f>
        <v>43.978080463386334</v>
      </c>
      <c r="I980" s="1">
        <f>[1]Residential!E$16</f>
        <v>42.304210625650875</v>
      </c>
      <c r="J980" s="1">
        <f>[1]Residential!F$16</f>
        <v>25.412888536365863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1.6778350424064063E-4</v>
      </c>
      <c r="I981" s="1">
        <f>[1]Residential!E$17</f>
        <v>2.2247656561739522E-4</v>
      </c>
      <c r="J981" s="1">
        <f>[1]Residential!F$17</f>
        <v>6.8036226513007382E-4</v>
      </c>
      <c r="K981" s="1">
        <f>[1]Residential!G$17</f>
        <v>1.6746997245523474E-3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50.371409285369204</v>
      </c>
      <c r="G982" s="1">
        <f t="shared" ref="G982:K982" si="672">SUM(G984,G986)</f>
        <v>42.917224415828599</v>
      </c>
      <c r="H982" s="1">
        <f t="shared" si="672"/>
        <v>43.967445919071096</v>
      </c>
      <c r="I982" s="1">
        <f t="shared" si="672"/>
        <v>42.302978126358923</v>
      </c>
      <c r="J982" s="1">
        <f t="shared" si="672"/>
        <v>25.412811051370177</v>
      </c>
      <c r="K982" s="1">
        <f t="shared" si="672"/>
        <v>1.4797327616560521E-3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50.371409285369204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42.917224415828599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43.967445919071096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42.302978126358923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25.412811051370177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1.4797327616560521E-3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50.371409285369204</v>
      </c>
      <c r="G984" s="1">
        <f t="shared" ref="G984:K984" si="673">G985</f>
        <v>42.917224415828599</v>
      </c>
      <c r="H984" s="1">
        <f t="shared" si="673"/>
        <v>43.967278176779331</v>
      </c>
      <c r="I984" s="1">
        <f t="shared" si="673"/>
        <v>42.302755657444941</v>
      </c>
      <c r="J984" s="1">
        <f t="shared" si="673"/>
        <v>25.412130709393843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50.371409285369204</v>
      </c>
      <c r="G985" s="1">
        <f t="shared" ref="G985:K985" si="674">G983*IFERROR(G980/G979,0)</f>
        <v>42.917224415828599</v>
      </c>
      <c r="H985" s="1">
        <f t="shared" si="674"/>
        <v>43.967278176779331</v>
      </c>
      <c r="I985" s="1">
        <f t="shared" si="674"/>
        <v>42.302755657444941</v>
      </c>
      <c r="J985" s="1">
        <f t="shared" si="674"/>
        <v>25.412130709393843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1.6774229176519384E-4</v>
      </c>
      <c r="I986" s="1">
        <f t="shared" si="675"/>
        <v>2.2246891398225443E-4</v>
      </c>
      <c r="J986" s="1">
        <f t="shared" si="675"/>
        <v>6.8034197633437543E-4</v>
      </c>
      <c r="K986" s="1">
        <f t="shared" si="675"/>
        <v>1.4797327616560521E-3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1.6774229176519384E-4</v>
      </c>
      <c r="I987" s="1">
        <f t="shared" si="676"/>
        <v>2.2246891398225443E-4</v>
      </c>
      <c r="J987" s="1">
        <f t="shared" si="676"/>
        <v>6.8034197633437543E-4</v>
      </c>
      <c r="K987" s="1">
        <f t="shared" si="676"/>
        <v>1.4797327616560521E-3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9.8604089816929523</v>
      </c>
      <c r="G988" s="1">
        <f t="shared" ref="G988:K988" si="677">G989</f>
        <v>8.4027780214385324</v>
      </c>
      <c r="H988" s="1">
        <f t="shared" si="677"/>
        <v>1.0802327819473446E-2</v>
      </c>
      <c r="I988" s="1">
        <f t="shared" si="677"/>
        <v>1.4549758575736489E-3</v>
      </c>
      <c r="J988" s="1">
        <f t="shared" si="677"/>
        <v>7.5784726081222021E-4</v>
      </c>
      <c r="K988" s="1">
        <f t="shared" si="677"/>
        <v>1.9496696289629533E-4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9.8604089816929523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8.4027780214385324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1.0802327819473446E-2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1.4549758575736489E-3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7.5784726081222021E-4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1.9496696289629533E-4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9.8604089816929523</v>
      </c>
      <c r="G990" s="1">
        <f t="shared" ref="G990:K990" si="678">IFERROR(G980/G979,0)*G989</f>
        <v>8.4027780214385324</v>
      </c>
      <c r="H990" s="1">
        <f t="shared" si="678"/>
        <v>1.0802286606999376E-2</v>
      </c>
      <c r="I990" s="1">
        <f t="shared" si="678"/>
        <v>1.4549682059398102E-3</v>
      </c>
      <c r="J990" s="1">
        <f t="shared" si="678"/>
        <v>7.5782697201763789E-4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4.1212474070559391E-8</v>
      </c>
      <c r="I991" s="1">
        <f t="shared" si="679"/>
        <v>7.6516338386872773E-9</v>
      </c>
      <c r="J991" s="1">
        <f t="shared" si="679"/>
        <v>2.0288794582313391E-8</v>
      </c>
      <c r="K991" s="1">
        <f t="shared" si="679"/>
        <v>1.9496696289629533E-4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47.00191414475804</v>
      </c>
      <c r="G992" s="1">
        <f t="shared" ref="G992:K992" si="680">SUM(G993:G994)</f>
        <v>48.255828380556672</v>
      </c>
      <c r="H992" s="1">
        <f t="shared" si="680"/>
        <v>47.776851137195145</v>
      </c>
      <c r="I992" s="1">
        <f t="shared" si="680"/>
        <v>45.387755913570381</v>
      </c>
      <c r="J992" s="1">
        <f t="shared" si="680"/>
        <v>38.378957030347301</v>
      </c>
      <c r="K992" s="1">
        <f t="shared" si="680"/>
        <v>20.970151347222213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46.693646586954522</v>
      </c>
      <c r="G993" s="1">
        <f>[1]Residential!C$18</f>
        <v>48.255194631495883</v>
      </c>
      <c r="H993" s="1">
        <f>[1]Residential!D$18</f>
        <v>47.776217988952567</v>
      </c>
      <c r="I993" s="1">
        <f>[1]Residential!E$18</f>
        <v>45.387132653993788</v>
      </c>
      <c r="J993" s="1">
        <f>[1]Residential!F$18</f>
        <v>38.378362020617253</v>
      </c>
      <c r="K993" s="1">
        <f>[1]Residential!G$18</f>
        <v>20.969580198034308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0.30826755780352089</v>
      </c>
      <c r="G994" s="1">
        <f>[1]Residential!C$19</f>
        <v>6.3374906078564352E-4</v>
      </c>
      <c r="H994" s="1">
        <f>[1]Residential!D$19</f>
        <v>6.3314824257942176E-4</v>
      </c>
      <c r="I994" s="1">
        <f>[1]Residential!E$19</f>
        <v>6.2325957658935691E-4</v>
      </c>
      <c r="J994" s="1">
        <f>[1]Residential!F$19</f>
        <v>5.9500973004704546E-4</v>
      </c>
      <c r="K994" s="1">
        <f>[1]Residential!G$19</f>
        <v>5.7114918790447319E-4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38.494648302500956</v>
      </c>
      <c r="G995" s="1">
        <f t="shared" ref="G995:K995" si="683">SUM(G996:G997)</f>
        <v>41.234535663912879</v>
      </c>
      <c r="H995" s="1">
        <f t="shared" si="683"/>
        <v>39.382158944579039</v>
      </c>
      <c r="I995" s="1">
        <f t="shared" si="683"/>
        <v>39.199942171137401</v>
      </c>
      <c r="J995" s="1">
        <f t="shared" si="683"/>
        <v>33.336914992137892</v>
      </c>
      <c r="K995" s="1">
        <f t="shared" si="683"/>
        <v>18.266700624207861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38.494648302500956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41.234535663912879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39.378231065204716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39.196006634741501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33.330429635651498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18.263615674497089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3.9278793743200936E-3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3.9355363958986029E-3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6.4853564863944007E-3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3.0849497107726803E-3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38.242176643917645</v>
      </c>
      <c r="G998" s="1">
        <f t="shared" ref="G998:K998" si="684">SUM(G999:G1000)</f>
        <v>41.233994126255652</v>
      </c>
      <c r="H998" s="1">
        <f t="shared" si="684"/>
        <v>39.381637044451018</v>
      </c>
      <c r="I998" s="1">
        <f t="shared" si="684"/>
        <v>39.199403881925512</v>
      </c>
      <c r="J998" s="1">
        <f t="shared" si="684"/>
        <v>33.33639815191281</v>
      </c>
      <c r="K998" s="1">
        <f t="shared" si="684"/>
        <v>18.266203106996159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38.242176643917645</v>
      </c>
      <c r="G999" s="1">
        <f t="shared" ref="G999:K999" si="685">G996-G1002</f>
        <v>41.233994126255652</v>
      </c>
      <c r="H999" s="1">
        <f t="shared" si="685"/>
        <v>39.377709217129727</v>
      </c>
      <c r="I999" s="1">
        <f t="shared" si="685"/>
        <v>39.195468399571958</v>
      </c>
      <c r="J999" s="1">
        <f t="shared" si="685"/>
        <v>33.329912895972406</v>
      </c>
      <c r="K999" s="1">
        <f t="shared" si="685"/>
        <v>18.263118241307982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3.9278273212888931E-3</v>
      </c>
      <c r="I1000" s="1">
        <f t="shared" si="686"/>
        <v>3.9354823535539575E-3</v>
      </c>
      <c r="J1000" s="1">
        <f t="shared" si="686"/>
        <v>6.4852559404048578E-3</v>
      </c>
      <c r="K1000" s="1">
        <f t="shared" si="686"/>
        <v>3.0848656881782384E-3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0.25247165858331044</v>
      </c>
      <c r="G1001" s="1">
        <f t="shared" ref="G1001:K1001" si="687">SUM(G1002:G1003)</f>
        <v>5.4153765723077298E-4</v>
      </c>
      <c r="H1001" s="1">
        <f t="shared" si="687"/>
        <v>5.2190012801684046E-4</v>
      </c>
      <c r="I1001" s="1">
        <f t="shared" si="687"/>
        <v>5.3828921188424697E-4</v>
      </c>
      <c r="J1001" s="1">
        <f t="shared" si="687"/>
        <v>5.1684022508450558E-4</v>
      </c>
      <c r="K1001" s="1">
        <f t="shared" si="687"/>
        <v>4.9751721170064188E-4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0.25247165858331044</v>
      </c>
      <c r="G1002" s="1">
        <f t="shared" ref="G1002:K1002" si="688">G996*IFERROR(G994/G992,0)</f>
        <v>5.4153765723077298E-4</v>
      </c>
      <c r="H1002" s="1">
        <f t="shared" si="688"/>
        <v>5.2184807498563976E-4</v>
      </c>
      <c r="I1002" s="1">
        <f t="shared" si="688"/>
        <v>5.3823516953960162E-4</v>
      </c>
      <c r="J1002" s="1">
        <f t="shared" si="688"/>
        <v>5.1673967909496299E-4</v>
      </c>
      <c r="K1002" s="1">
        <f t="shared" si="688"/>
        <v>4.9743318910619992E-4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5.2053031200681332E-8</v>
      </c>
      <c r="I1003" s="1">
        <f t="shared" si="689"/>
        <v>5.4042344645340611E-8</v>
      </c>
      <c r="J1003" s="1">
        <f t="shared" si="689"/>
        <v>1.0054598954257896E-7</v>
      </c>
      <c r="K1003" s="1">
        <f t="shared" si="689"/>
        <v>8.4022594441949638E-8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8.5072658422570839</v>
      </c>
      <c r="G1004" s="1">
        <f t="shared" ref="G1004:K1004" si="690">SUM(G1005:G1006)</f>
        <v>7.0212927166437922</v>
      </c>
      <c r="H1004" s="1">
        <f t="shared" si="690"/>
        <v>8.3946921926161089</v>
      </c>
      <c r="I1004" s="1">
        <f t="shared" si="690"/>
        <v>6.1878137424329811</v>
      </c>
      <c r="J1004" s="1">
        <f t="shared" si="690"/>
        <v>5.0420420382094084</v>
      </c>
      <c r="K1004" s="1">
        <f t="shared" si="690"/>
        <v>2.7034507230143516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8.5072658422570839</v>
      </c>
      <c r="G1005" s="1">
        <f t="shared" ref="G1005:K1005" si="691">G992-G996-G997-G1006</f>
        <v>7.0212927166437922</v>
      </c>
      <c r="H1005" s="1">
        <f t="shared" si="691"/>
        <v>8.393764513080356</v>
      </c>
      <c r="I1005" s="1">
        <f t="shared" si="691"/>
        <v>6.1867458220147178</v>
      </c>
      <c r="J1005" s="1">
        <f t="shared" si="691"/>
        <v>5.0398433494000772</v>
      </c>
      <c r="K1005" s="1">
        <f t="shared" si="691"/>
        <v>2.7026466474725064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9.2767953575269117E-4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1.067920418263135E-3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2.198688809331246E-3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8.0407554184533869E-4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8.4514699430368729</v>
      </c>
      <c r="G1007" s="1">
        <f t="shared" ref="G1007:K1007" si="692">SUM(G1008:G1009)</f>
        <v>7.0212005052402375</v>
      </c>
      <c r="H1007" s="1">
        <f t="shared" si="692"/>
        <v>8.3945809445015449</v>
      </c>
      <c r="I1007" s="1">
        <f t="shared" si="692"/>
        <v>6.1877287720682759</v>
      </c>
      <c r="J1007" s="1">
        <f t="shared" si="692"/>
        <v>5.0419638687044461</v>
      </c>
      <c r="K1007" s="1">
        <f t="shared" si="692"/>
        <v>2.7033770910381478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8.4514699430368729</v>
      </c>
      <c r="G1008" s="1">
        <f t="shared" ref="G1008:K1008" si="693">G1005-G1011</f>
        <v>7.0212005052402375</v>
      </c>
      <c r="H1008" s="1">
        <f t="shared" si="693"/>
        <v>8.3936532772595847</v>
      </c>
      <c r="I1008" s="1">
        <f t="shared" si="693"/>
        <v>6.1866608663145763</v>
      </c>
      <c r="J1008" s="1">
        <f t="shared" si="693"/>
        <v>5.0397652139825766</v>
      </c>
      <c r="K1008" s="1">
        <f t="shared" si="693"/>
        <v>2.7025730373963395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9.276672419607447E-4</v>
      </c>
      <c r="I1009" s="1">
        <f t="shared" si="694"/>
        <v>1.067905753699657E-3</v>
      </c>
      <c r="J1009" s="1">
        <f t="shared" si="694"/>
        <v>2.1986547218693624E-3</v>
      </c>
      <c r="K1009" s="1">
        <f t="shared" si="694"/>
        <v>8.0405364180822711E-4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5.5795899220210464E-2</v>
      </c>
      <c r="G1010" s="1">
        <f t="shared" si="695"/>
        <v>9.2211403554870471E-5</v>
      </c>
      <c r="H1010" s="1">
        <f t="shared" si="695"/>
        <v>1.1124811456258139E-4</v>
      </c>
      <c r="I1010" s="1">
        <f t="shared" si="695"/>
        <v>8.4970364705109897E-5</v>
      </c>
      <c r="J1010" s="1">
        <f t="shared" si="695"/>
        <v>7.816950496253979E-5</v>
      </c>
      <c r="K1010" s="1">
        <f t="shared" si="695"/>
        <v>7.363197620383134E-5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5.5795899220210464E-2</v>
      </c>
      <c r="G1011" s="1">
        <f t="shared" ref="G1011:K1011" si="696">G1005*IFERROR(G$994/G$992,0)</f>
        <v>9.2211403554870471E-5</v>
      </c>
      <c r="H1011" s="1">
        <f t="shared" si="696"/>
        <v>1.112358207706349E-4</v>
      </c>
      <c r="I1011" s="1">
        <f t="shared" si="696"/>
        <v>8.4955700141631915E-5</v>
      </c>
      <c r="J1011" s="1">
        <f t="shared" si="696"/>
        <v>7.8135417500656358E-5</v>
      </c>
      <c r="K1011" s="1">
        <f t="shared" si="696"/>
        <v>7.3610076166719804E-5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1.2293791946481817E-8</v>
      </c>
      <c r="I1012" s="1">
        <f t="shared" si="697"/>
        <v>1.4664563477984308E-8</v>
      </c>
      <c r="J1012" s="1">
        <f t="shared" si="697"/>
        <v>3.4087461883426946E-8</v>
      </c>
      <c r="K1012" s="1">
        <f t="shared" si="697"/>
        <v>2.1900037111541788E-8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0.10000123284059283</v>
      </c>
      <c r="G1013" s="1">
        <f>[1]Residential!C$20</f>
        <v>0.10000070736282723</v>
      </c>
      <c r="H1013" s="1">
        <f>[1]Residential!D$20</f>
        <v>1.6809223077594347E-3</v>
      </c>
      <c r="I1013" s="1">
        <f>[1]Residential!E$20</f>
        <v>8.4793246616250879E-4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0.10000123284059283</v>
      </c>
      <c r="G1014" s="1">
        <f t="shared" ref="G1014:G1015" si="698">G1013</f>
        <v>0.10000070736282723</v>
      </c>
      <c r="H1014" s="1">
        <f t="shared" ref="H1014:H1015" si="699">H1013</f>
        <v>1.6809223077594347E-3</v>
      </c>
      <c r="I1014" s="1">
        <f t="shared" ref="I1014:I1015" si="700">I1013</f>
        <v>8.4793246616250879E-4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0.10000123284059283</v>
      </c>
      <c r="G1015" s="1">
        <f t="shared" si="698"/>
        <v>0.10000070736282723</v>
      </c>
      <c r="H1015" s="1">
        <f t="shared" si="699"/>
        <v>1.6809223077594347E-3</v>
      </c>
      <c r="I1015" s="1">
        <f t="shared" si="700"/>
        <v>8.4793246616250879E-4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13.722987031668049</v>
      </c>
      <c r="G1018" s="1">
        <f t="shared" ref="G1018:K1018" si="704">G1019+G1021</f>
        <v>12.562850756790642</v>
      </c>
      <c r="H1018" s="1">
        <f t="shared" si="704"/>
        <v>10.686982892998314</v>
      </c>
      <c r="I1018" s="1">
        <f t="shared" si="704"/>
        <v>10.022497387123051</v>
      </c>
      <c r="J1018" s="1">
        <f t="shared" si="704"/>
        <v>8.4669566283114186</v>
      </c>
      <c r="K1018" s="1">
        <f t="shared" si="704"/>
        <v>3.3588587065954099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12.682046357891899</v>
      </c>
      <c r="G1019" s="1">
        <f t="shared" ref="G1019:K1019" si="705">G1020</f>
        <v>11.368368587462161</v>
      </c>
      <c r="H1019" s="1">
        <f t="shared" si="705"/>
        <v>10.096016177931187</v>
      </c>
      <c r="I1019" s="1">
        <f t="shared" si="705"/>
        <v>9.468281346753578</v>
      </c>
      <c r="J1019" s="1">
        <f t="shared" si="705"/>
        <v>7.9987560216726106</v>
      </c>
      <c r="K1019" s="1">
        <f t="shared" si="705"/>
        <v>3.1731201935298365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12.682046357891899</v>
      </c>
      <c r="G1020" s="1">
        <f>[1]Residential!C$22-G1022-G1023</f>
        <v>11.368368587462161</v>
      </c>
      <c r="H1020" s="1">
        <f>[1]Residential!D$22-H1022-H1023</f>
        <v>10.096016177931187</v>
      </c>
      <c r="I1020" s="1">
        <f>[1]Residential!E$22-I1022-I1023</f>
        <v>9.468281346753578</v>
      </c>
      <c r="J1020" s="1">
        <f>[1]Residential!F$22-J1022-J1023</f>
        <v>7.9987560216726106</v>
      </c>
      <c r="K1020" s="1">
        <f>[1]Residential!G$22-K1022-K1023</f>
        <v>3.1731201935298365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1.0409406737761508</v>
      </c>
      <c r="G1021" s="1">
        <f t="shared" ref="G1021" si="706">G1022</f>
        <v>1.1944821693284802</v>
      </c>
      <c r="H1021" s="1">
        <f t="shared" ref="H1021" si="707">H1022</f>
        <v>0.59096671506712728</v>
      </c>
      <c r="I1021" s="1">
        <f t="shared" ref="I1021" si="708">I1022</f>
        <v>0.55421604036947381</v>
      </c>
      <c r="J1021" s="1">
        <f t="shared" ref="J1021" si="709">J1022</f>
        <v>0.4682006066388073</v>
      </c>
      <c r="K1021" s="1">
        <f t="shared" ref="K1021" si="710">K1022</f>
        <v>0.18573851306557318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1.0409406737761508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1.1944821693284802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0.59096671506712728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0.55421604036947381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0.4682006066388073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0.18573851306557318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3.2682058814057107</v>
      </c>
      <c r="G1023" s="1">
        <f t="shared" ref="G1023:K1023" si="711">G1024+G1026</f>
        <v>3.8319852170853532</v>
      </c>
      <c r="H1023" s="1">
        <f t="shared" si="711"/>
        <v>3.7313521738906492</v>
      </c>
      <c r="I1023" s="1">
        <f t="shared" si="711"/>
        <v>3.8851402461242968</v>
      </c>
      <c r="J1023" s="1">
        <f t="shared" si="711"/>
        <v>4.1380923298834471</v>
      </c>
      <c r="K1023" s="1">
        <f t="shared" si="711"/>
        <v>4.4889796956138355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2.996538474144415</v>
      </c>
      <c r="G1024" s="1">
        <f t="shared" ref="G1024:K1024" si="712">G1025</f>
        <v>3.5202462994532566</v>
      </c>
      <c r="H1024" s="1">
        <f t="shared" si="712"/>
        <v>3.5250115280602499</v>
      </c>
      <c r="I1024" s="1">
        <f t="shared" si="712"/>
        <v>3.6703015919167163</v>
      </c>
      <c r="J1024" s="1">
        <f t="shared" si="712"/>
        <v>3.9092648447530154</v>
      </c>
      <c r="K1024" s="1">
        <f t="shared" si="712"/>
        <v>4.2407517699156925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2.996538474144415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3.5202462994532566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3.5250115280602499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3.6703015919167163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3.9092648447530154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4.2407517699156925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0.27166740726129573</v>
      </c>
      <c r="G1026" s="1">
        <f t="shared" ref="G1026:K1026" si="713">G1027</f>
        <v>0.31173891763209655</v>
      </c>
      <c r="H1026" s="1">
        <f t="shared" si="713"/>
        <v>0.20634064583039946</v>
      </c>
      <c r="I1026" s="1">
        <f t="shared" si="713"/>
        <v>0.21483865420758036</v>
      </c>
      <c r="J1026" s="1">
        <f t="shared" si="713"/>
        <v>0.22882748513043141</v>
      </c>
      <c r="K1026" s="1">
        <f t="shared" si="713"/>
        <v>0.2482279256981427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0.27166740726129573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0.31173891763209655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0.20634064583039946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0.21483865420758036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0.22882748513043141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0.2482279256981427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2.9294920292084834</v>
      </c>
      <c r="I1028" s="1">
        <f>[1]Residential!E$23</f>
        <v>2.9295957958930909</v>
      </c>
      <c r="J1028" s="1">
        <f>[1]Residential!F$23</f>
        <v>5.4711597006649821</v>
      </c>
      <c r="K1028" s="1">
        <f>[1]Residential!G$23</f>
        <v>5.4710599452242743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0.94276964736325319</v>
      </c>
      <c r="I1029" s="1">
        <f t="shared" si="714"/>
        <v>0.94286688181287892</v>
      </c>
      <c r="J1029" s="1">
        <f t="shared" si="714"/>
        <v>2.4073094599479377</v>
      </c>
      <c r="K1029" s="1">
        <f t="shared" si="714"/>
        <v>2.4072661363834005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0.94276964736325319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0.94286688181287892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2.4073094599479377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2.4072661363834005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1.9867223818452302</v>
      </c>
      <c r="I1031" s="1">
        <f t="shared" si="715"/>
        <v>1.986728914080212</v>
      </c>
      <c r="J1031" s="1">
        <f t="shared" si="715"/>
        <v>3.0638502407170445</v>
      </c>
      <c r="K1031" s="1">
        <f t="shared" si="715"/>
        <v>3.0637938088408738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1.9867223818452302</v>
      </c>
      <c r="I1032" s="1">
        <f t="shared" si="716"/>
        <v>1.986728914080212</v>
      </c>
      <c r="J1032" s="1">
        <f t="shared" si="716"/>
        <v>3.0638502407170445</v>
      </c>
      <c r="K1032" s="1">
        <f t="shared" si="716"/>
        <v>3.0637938088408738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7.0734606806408765E-4</v>
      </c>
      <c r="I1033" s="1">
        <f>[1]Residential!E$24</f>
        <v>1.9788089679605094E-4</v>
      </c>
      <c r="J1033" s="1">
        <f>[1]Residential!F$24</f>
        <v>8.8047018355297546E-2</v>
      </c>
      <c r="K1033" s="1">
        <f>[1]Residential!G$24</f>
        <v>7.2088604740850937E-2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7.0734606806408765E-4</v>
      </c>
      <c r="I1034" s="1">
        <f t="shared" si="717"/>
        <v>1.9788089679605094E-4</v>
      </c>
      <c r="J1034" s="1">
        <f t="shared" si="717"/>
        <v>8.8047018355297546E-2</v>
      </c>
      <c r="K1034" s="1">
        <f t="shared" si="717"/>
        <v>7.2088604740850937E-2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5.6042295595923921</v>
      </c>
      <c r="G1040" s="1">
        <f>[1]Residential!C$21</f>
        <v>9.6828200242124645</v>
      </c>
      <c r="H1040" s="1">
        <f>[1]Residential!D$21</f>
        <v>10.028141125800902</v>
      </c>
      <c r="I1040" s="1">
        <f>[1]Residential!E$21</f>
        <v>10.453672600831538</v>
      </c>
      <c r="J1040" s="1">
        <f>[1]Residential!F$21</f>
        <v>10.996982998747466</v>
      </c>
      <c r="K1040" s="1">
        <f>[1]Residential!G$21</f>
        <v>10.547489592978216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0.14355830295993752</v>
      </c>
      <c r="G1041" s="1">
        <f t="shared" ref="G1041:K1041" si="721">SUM(G1042:G1044)</f>
        <v>1.774022197914844E-2</v>
      </c>
      <c r="H1041" s="1">
        <f t="shared" si="721"/>
        <v>8.1032783140770448E-2</v>
      </c>
      <c r="I1041" s="1">
        <f t="shared" si="721"/>
        <v>0.56570912015511665</v>
      </c>
      <c r="J1041" s="1">
        <f t="shared" si="721"/>
        <v>1.7844569301162074</v>
      </c>
      <c r="K1041" s="1">
        <f t="shared" si="721"/>
        <v>1.7263858115866473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0.14354431225647568</v>
      </c>
      <c r="G1042" s="1">
        <f t="shared" si="722"/>
        <v>1.7721671183012357E-2</v>
      </c>
      <c r="H1042" s="1">
        <f t="shared" si="722"/>
        <v>8.1013656793887043E-2</v>
      </c>
      <c r="I1042" s="1">
        <f t="shared" si="722"/>
        <v>0.55584618585640722</v>
      </c>
      <c r="J1042" s="1">
        <f t="shared" si="722"/>
        <v>1.7662040232990297</v>
      </c>
      <c r="K1042" s="1">
        <f t="shared" si="722"/>
        <v>1.7209061968015458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1.3990703461835893E-5</v>
      </c>
      <c r="G1044" s="1">
        <f t="shared" si="723"/>
        <v>1.8550796136083982E-5</v>
      </c>
      <c r="H1044" s="1">
        <f t="shared" si="723"/>
        <v>1.9126346883401174E-5</v>
      </c>
      <c r="I1044" s="1">
        <f t="shared" si="723"/>
        <v>9.8629342987094533E-3</v>
      </c>
      <c r="J1044" s="1">
        <f t="shared" si="723"/>
        <v>1.8252906817177703E-2</v>
      </c>
      <c r="K1044" s="1">
        <f t="shared" si="723"/>
        <v>5.4796147851015565E-3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5.4606712566324545</v>
      </c>
      <c r="G1045" s="1">
        <f t="shared" ref="G1045:K1045" si="724">G1040-G1041</f>
        <v>9.6650798022333166</v>
      </c>
      <c r="H1045" s="1">
        <f t="shared" si="724"/>
        <v>9.9471083426601314</v>
      </c>
      <c r="I1045" s="1">
        <f t="shared" si="724"/>
        <v>9.8879634806764223</v>
      </c>
      <c r="J1045" s="1">
        <f t="shared" si="724"/>
        <v>9.2125260686312593</v>
      </c>
      <c r="K1045" s="1">
        <f t="shared" si="724"/>
        <v>8.8211037813915691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15.194968166018207</v>
      </c>
      <c r="G1046" s="1">
        <f>[1]Residential!C$25</f>
        <v>18.073851945149617</v>
      </c>
      <c r="H1046" s="1">
        <f>[1]Residential!D$25</f>
        <v>23.279499606760073</v>
      </c>
      <c r="I1046" s="1">
        <f>[1]Residential!E$25</f>
        <v>28.874770005010795</v>
      </c>
      <c r="J1046" s="1">
        <f>[1]Residential!F$25</f>
        <v>36.32106778035088</v>
      </c>
      <c r="K1046" s="1">
        <f>[1]Residential!G$25</f>
        <v>61.682731013936518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13.103975209132704</v>
      </c>
      <c r="G1047" s="1">
        <f t="shared" ref="G1047:K1047" si="725">G1046-G1050</f>
        <v>15.724827145943539</v>
      </c>
      <c r="H1047" s="1">
        <f t="shared" si="725"/>
        <v>17.364043987849655</v>
      </c>
      <c r="I1047" s="1">
        <f t="shared" si="725"/>
        <v>19.842727365292813</v>
      </c>
      <c r="J1047" s="1">
        <f t="shared" si="725"/>
        <v>25.380175105459902</v>
      </c>
      <c r="K1047" s="1">
        <f t="shared" si="725"/>
        <v>48.846909891803442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13.103975209132704</v>
      </c>
      <c r="G1048" s="1">
        <f t="shared" ref="G1048:K1048" si="726">G1047-G1049</f>
        <v>15.724827145943539</v>
      </c>
      <c r="H1048" s="1">
        <f t="shared" si="726"/>
        <v>17.360116108475335</v>
      </c>
      <c r="I1048" s="1">
        <f t="shared" si="726"/>
        <v>19.838476985985242</v>
      </c>
      <c r="J1048" s="1">
        <f t="shared" si="726"/>
        <v>25.372262970546501</v>
      </c>
      <c r="K1048" s="1">
        <f t="shared" si="726"/>
        <v>48.842776059191003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3.9278793743200919E-3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4.2503793075704928E-3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7.9121349134011719E-3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4.1338326124353928E-3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2.0909929568855019</v>
      </c>
      <c r="G1050" s="1">
        <f t="shared" ref="G1050:K1050" si="727">SUM(G1051:G1052)</f>
        <v>2.3490247992060782</v>
      </c>
      <c r="H1050" s="1">
        <f t="shared" si="727"/>
        <v>5.9154556189104177</v>
      </c>
      <c r="I1050" s="1">
        <f t="shared" si="727"/>
        <v>9.0320426397179823</v>
      </c>
      <c r="J1050" s="1">
        <f t="shared" si="727"/>
        <v>10.940892674890978</v>
      </c>
      <c r="K1050" s="1">
        <f t="shared" si="727"/>
        <v>12.835821122133074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2.0909929568855019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2.3490247992060782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5.9148053155558546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9.0312844162210162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10.939120531710657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12.835119968260585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6.5030335456263649E-4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7.5822349696682547E-4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1.7721431803209842E-3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7.011538724891348E-4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156.64697677695662</v>
      </c>
      <c r="G1053" s="3">
        <f>[1]Residential!C$245</f>
        <v>162.45971648406979</v>
      </c>
      <c r="H1053" s="3">
        <f>[1]Residential!D$245</f>
        <v>164.30396976558347</v>
      </c>
      <c r="I1053" s="3">
        <f>[1]Residential!E$245</f>
        <v>164.28502574916683</v>
      </c>
      <c r="J1053" s="3">
        <f>[1]Residential!F$245</f>
        <v>165.39386939843871</v>
      </c>
      <c r="K1053" s="3">
        <f>[1]Residential!G$245</f>
        <v>163.14426686999323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129.66869639067565</v>
      </c>
      <c r="G1054" s="1">
        <f>[1]Residential!C$116</f>
        <v>136.3148389898096</v>
      </c>
      <c r="H1054" s="1">
        <f>[1]Residential!D$116</f>
        <v>138.17778312577514</v>
      </c>
      <c r="I1054" s="1">
        <f>[1]Residential!E$116</f>
        <v>138.07311879821708</v>
      </c>
      <c r="J1054" s="1">
        <f>[1]Residential!F$116</f>
        <v>138.70666923515211</v>
      </c>
      <c r="K1054" s="1">
        <f>[1]Residential!G$116</f>
        <v>136.83411935188781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27.968327852573175</v>
      </c>
      <c r="G1055" s="1">
        <f t="shared" ref="G1055:K1055" si="730">SUM(G1056:G1057)</f>
        <v>30.096980613726345</v>
      </c>
      <c r="H1055" s="1">
        <f t="shared" si="730"/>
        <v>33.342818358014249</v>
      </c>
      <c r="I1055" s="1">
        <f t="shared" si="730"/>
        <v>32.664867747393721</v>
      </c>
      <c r="J1055" s="1">
        <f t="shared" si="730"/>
        <v>36.406139870269314</v>
      </c>
      <c r="K1055" s="1">
        <f t="shared" si="730"/>
        <v>66.199701191938615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8.9080003225310378</v>
      </c>
      <c r="G1056" s="1">
        <f>[1]Residential!C$102</f>
        <v>7.3936799283180914</v>
      </c>
      <c r="H1056" s="1">
        <f>[1]Residential!D$102</f>
        <v>8.5426524887637658</v>
      </c>
      <c r="I1056" s="1">
        <f>[1]Residential!E$102</f>
        <v>4.7837649562793301</v>
      </c>
      <c r="J1056" s="1">
        <f>[1]Residential!F$102</f>
        <v>1.6367424661870758</v>
      </c>
      <c r="K1056" s="1">
        <f>[1]Residential!G$102</f>
        <v>0.51458856061279967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19.060327530042137</v>
      </c>
      <c r="G1057" s="1">
        <f>[1]Residential!C$104</f>
        <v>22.703300685408252</v>
      </c>
      <c r="H1057" s="1">
        <f>[1]Residential!D$104</f>
        <v>24.800165869250485</v>
      </c>
      <c r="I1057" s="1">
        <f>[1]Residential!E$104</f>
        <v>27.881102791114394</v>
      </c>
      <c r="J1057" s="1">
        <f>[1]Residential!F$104</f>
        <v>34.769397404082241</v>
      </c>
      <c r="K1057" s="1">
        <f>[1]Residential!G$104</f>
        <v>65.685112631325822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45.124387484809958</v>
      </c>
      <c r="G1058" s="1">
        <f t="shared" ref="G1058:K1058" si="731">G1059</f>
        <v>38.446680205846498</v>
      </c>
      <c r="H1058" s="1">
        <f t="shared" si="731"/>
        <v>39.387503635834562</v>
      </c>
      <c r="I1058" s="1">
        <f t="shared" si="731"/>
        <v>37.896417904863192</v>
      </c>
      <c r="J1058" s="1">
        <f t="shared" si="731"/>
        <v>22.765643233519128</v>
      </c>
      <c r="K1058" s="1">
        <f t="shared" si="731"/>
        <v>1.3255939323168792E-3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45.124387484809958</v>
      </c>
      <c r="G1059" s="1">
        <f>[1]Residential!C$105</f>
        <v>38.446680205846498</v>
      </c>
      <c r="H1059" s="1">
        <f>[1]Residential!D$105</f>
        <v>39.387503635834562</v>
      </c>
      <c r="I1059" s="1">
        <f>[1]Residential!E$105</f>
        <v>37.896417904863192</v>
      </c>
      <c r="J1059" s="1">
        <f>[1]Residential!F$105</f>
        <v>22.765643233519128</v>
      </c>
      <c r="K1059" s="1">
        <f>[1]Residential!G$105</f>
        <v>1.3255939323168792E-3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36.56991588737592</v>
      </c>
      <c r="G1060" s="1">
        <f t="shared" ref="G1060:K1060" si="732">SUM(G1061:G1062)</f>
        <v>39.172808880717263</v>
      </c>
      <c r="H1060" s="1">
        <f t="shared" si="732"/>
        <v>37.417175270693122</v>
      </c>
      <c r="I1060" s="1">
        <f t="shared" si="732"/>
        <v>37.244392218707901</v>
      </c>
      <c r="J1060" s="1">
        <f t="shared" si="732"/>
        <v>31.678305645268715</v>
      </c>
      <c r="K1060" s="1">
        <f t="shared" si="732"/>
        <v>17.357653673095449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36.56991588737592</v>
      </c>
      <c r="G1061" s="1">
        <f>[1]Residential!C$106</f>
        <v>39.172808880717263</v>
      </c>
      <c r="H1061" s="1">
        <f>[1]Residential!D$106</f>
        <v>37.409319511944481</v>
      </c>
      <c r="I1061" s="1">
        <f>[1]Residential!E$106</f>
        <v>37.23620630300443</v>
      </c>
      <c r="J1061" s="1">
        <f>[1]Residential!F$106</f>
        <v>31.66390815386892</v>
      </c>
      <c r="K1061" s="1">
        <f>[1]Residential!G$106</f>
        <v>17.350434890772242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7.8557587486401854E-3</v>
      </c>
      <c r="I1062" s="1">
        <f>[1]Residential!E$107</f>
        <v>8.1859157034690957E-3</v>
      </c>
      <c r="J1062" s="1">
        <f>[1]Residential!F$107</f>
        <v>1.439749139979557E-2</v>
      </c>
      <c r="K1062" s="1">
        <f>[1]Residential!G$107</f>
        <v>7.2187823232080731E-3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7.2000887645226885E-2</v>
      </c>
      <c r="G1063" s="1">
        <f t="shared" ref="G1063:K1063" si="733">G1064</f>
        <v>7.2000509301235693E-2</v>
      </c>
      <c r="H1063" s="1">
        <f t="shared" si="733"/>
        <v>1.2102640615867925E-3</v>
      </c>
      <c r="I1063" s="1">
        <f t="shared" si="733"/>
        <v>6.1051137563700717E-4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7.2000887645226885E-2</v>
      </c>
      <c r="G1064" s="1">
        <f>[1]Residential!C$108</f>
        <v>7.2000509301235693E-2</v>
      </c>
      <c r="H1064" s="1">
        <f>[1]Residential!D$108</f>
        <v>1.2102640615867925E-3</v>
      </c>
      <c r="I1064" s="1">
        <f>[1]Residential!E$108</f>
        <v>6.1051137563700717E-4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3.8548515656982945</v>
      </c>
      <c r="G1065" s="1">
        <f>SUM([1]Residential!C$109:C$110)</f>
        <v>7.7093821594771486</v>
      </c>
      <c r="H1065" s="1">
        <f>SUM([1]Residential!D$109:D$110)</f>
        <v>8.1188890459180456</v>
      </c>
      <c r="I1065" s="1">
        <f>SUM([1]Residential!E$109:E$110)</f>
        <v>8.4732985622739925</v>
      </c>
      <c r="J1065" s="1">
        <f>SUM([1]Residential!F$109:F$110)</f>
        <v>8.9341798781915731</v>
      </c>
      <c r="K1065" s="1">
        <f>SUM([1]Residential!G$109:G$110)</f>
        <v>8.5695224723898953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7.3533258566357826E-2</v>
      </c>
      <c r="G1066" s="1">
        <f>[1]Residential!C$109</f>
        <v>1.6373458802657951E-2</v>
      </c>
      <c r="H1066" s="1">
        <f>[1]Residential!D$109</f>
        <v>6.3957227186017623E-2</v>
      </c>
      <c r="I1066" s="1">
        <f>[1]Residential!E$109</f>
        <v>0.53602073176590048</v>
      </c>
      <c r="J1066" s="1">
        <f>[1]Residential!F$109</f>
        <v>1.6019807438637517</v>
      </c>
      <c r="K1066" s="1">
        <f>[1]Residential!G$109</f>
        <v>1.6019815671211153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7.352609226532214E-2</v>
      </c>
      <c r="G1067" s="1">
        <f t="shared" ref="G1067:K1067" si="734">IFERROR(G$1066/G$1041,0)*G1042</f>
        <v>1.6356337218911835E-2</v>
      </c>
      <c r="H1067" s="1">
        <f t="shared" si="734"/>
        <v>6.394213122034241E-2</v>
      </c>
      <c r="I1067" s="1">
        <f t="shared" si="734"/>
        <v>0.52667540380176303</v>
      </c>
      <c r="J1067" s="1">
        <f t="shared" si="734"/>
        <v>1.585594354959003</v>
      </c>
      <c r="K1067" s="1">
        <f t="shared" si="734"/>
        <v>1.5968968161797314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7.1663010356949973E-6</v>
      </c>
      <c r="G1069" s="1">
        <f t="shared" si="736"/>
        <v>1.7121583746115981E-5</v>
      </c>
      <c r="H1069" s="1">
        <f t="shared" si="736"/>
        <v>1.5095965675215711E-5</v>
      </c>
      <c r="I1069" s="1">
        <f t="shared" si="736"/>
        <v>9.3453279641375116E-3</v>
      </c>
      <c r="J1069" s="1">
        <f t="shared" si="736"/>
        <v>1.6386388904748663E-2</v>
      </c>
      <c r="K1069" s="1">
        <f t="shared" si="736"/>
        <v>5.0847509413839065E-3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3.7813183071319365</v>
      </c>
      <c r="G1070" s="1">
        <f t="shared" ref="G1070:K1070" si="737">G1065-G1066</f>
        <v>7.6930087006744907</v>
      </c>
      <c r="H1070" s="1">
        <f t="shared" si="737"/>
        <v>8.0549318187320278</v>
      </c>
      <c r="I1070" s="1">
        <f t="shared" si="737"/>
        <v>7.9372778305080924</v>
      </c>
      <c r="J1070" s="1">
        <f t="shared" si="737"/>
        <v>7.332199134327821</v>
      </c>
      <c r="K1070" s="1">
        <f t="shared" si="737"/>
        <v>6.9675409052687804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9.1310733776821706</v>
      </c>
      <c r="G1071" s="1">
        <f t="shared" ref="G1071:K1071" si="738">G1072</f>
        <v>8.1852253829727619</v>
      </c>
      <c r="H1071" s="1">
        <f t="shared" si="738"/>
        <v>7.2691316481104558</v>
      </c>
      <c r="I1071" s="1">
        <f t="shared" si="738"/>
        <v>6.8171625696625728</v>
      </c>
      <c r="J1071" s="1">
        <f t="shared" si="738"/>
        <v>5.7591043356042722</v>
      </c>
      <c r="K1071" s="1">
        <f t="shared" si="738"/>
        <v>2.2846465393414821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9.1310733776821706</v>
      </c>
      <c r="G1072" s="1">
        <f>[1]Residential!C$111</f>
        <v>8.1852253829727619</v>
      </c>
      <c r="H1072" s="1">
        <f>[1]Residential!D$111</f>
        <v>7.2691316481104558</v>
      </c>
      <c r="I1072" s="1">
        <f>[1]Residential!E$111</f>
        <v>6.8171625696625728</v>
      </c>
      <c r="J1072" s="1">
        <f>[1]Residential!F$111</f>
        <v>5.7591043356042722</v>
      </c>
      <c r="K1072" s="1">
        <f>[1]Residential!G$111</f>
        <v>2.2846465393414821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2.6968846267299735</v>
      </c>
      <c r="G1073" s="1">
        <f t="shared" ref="G1073:K1073" si="739">G1074</f>
        <v>3.1682216695079317</v>
      </c>
      <c r="H1073" s="1">
        <f t="shared" si="739"/>
        <v>3.1725103752542241</v>
      </c>
      <c r="I1073" s="1">
        <f t="shared" si="739"/>
        <v>3.3032714327250448</v>
      </c>
      <c r="J1073" s="1">
        <f t="shared" si="739"/>
        <v>3.5183383602777112</v>
      </c>
      <c r="K1073" s="1">
        <f t="shared" si="739"/>
        <v>3.8166765929241242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2.6968846267299735</v>
      </c>
      <c r="G1074" s="1">
        <f>[1]Residential!C$112</f>
        <v>3.1682216695079317</v>
      </c>
      <c r="H1074" s="1">
        <f>[1]Residential!D$112</f>
        <v>3.1725103752542241</v>
      </c>
      <c r="I1074" s="1">
        <f>[1]Residential!E$112</f>
        <v>3.3032714327250448</v>
      </c>
      <c r="J1074" s="1">
        <f>[1]Residential!F$112</f>
        <v>3.5183383602777112</v>
      </c>
      <c r="K1074" s="1">
        <f>[1]Residential!G$112</f>
        <v>3.8166765929241242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0.94276964736325319</v>
      </c>
      <c r="I1075" s="1">
        <f t="shared" si="740"/>
        <v>0.94286688181287892</v>
      </c>
      <c r="J1075" s="1">
        <f t="shared" si="740"/>
        <v>2.4073094599479381</v>
      </c>
      <c r="K1075" s="1">
        <f t="shared" si="740"/>
        <v>2.4072661363834009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0.94276964736325319</v>
      </c>
      <c r="I1076" s="1">
        <f>[1]Residential!E$113</f>
        <v>0.94286688181287892</v>
      </c>
      <c r="J1076" s="1">
        <f>[1]Residential!F$113</f>
        <v>2.4073094599479381</v>
      </c>
      <c r="K1076" s="1">
        <f>[1]Residential!G$113</f>
        <v>2.4072661363834009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3.4659182358123912</v>
      </c>
      <c r="G1079" s="1">
        <f>[1]Residential!C$10-[1]Residential!C$223</f>
        <v>8.5222699250776692</v>
      </c>
      <c r="H1079" s="1">
        <f>[1]Residential!D$10-[1]Residential!D$223</f>
        <v>8.5257748805255922</v>
      </c>
      <c r="I1079" s="1">
        <f>[1]Residential!E$10-[1]Residential!E$223</f>
        <v>10.730230969402154</v>
      </c>
      <c r="J1079" s="1">
        <f>[1]Residential!F$10-[1]Residential!F$223</f>
        <v>27.237648452073461</v>
      </c>
      <c r="K1079" s="1">
        <f>[1]Residential!G$10-[1]Residential!G$223</f>
        <v>36.197327151882526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26.978280386280961</v>
      </c>
      <c r="G1080" s="1">
        <f>[1]Residential!C$224</f>
        <v>26.144877494260189</v>
      </c>
      <c r="H1080" s="1">
        <f>[1]Residential!D$224</f>
        <v>26.126186639808395</v>
      </c>
      <c r="I1080" s="1">
        <f>[1]Residential!E$224</f>
        <v>26.211906950949754</v>
      </c>
      <c r="J1080" s="1">
        <f>[1]Residential!F$224</f>
        <v>26.68720016328659</v>
      </c>
      <c r="K1080" s="1">
        <f>[1]Residential!G$224</f>
        <v>26.310147518105413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9.8845852750152723</v>
      </c>
      <c r="G1081" s="1">
        <f t="shared" ref="G1081:K1081" si="742">SUM(G1082:G1083)</f>
        <v>10.604166040392554</v>
      </c>
      <c r="H1081" s="1">
        <f t="shared" si="742"/>
        <v>15.909707563491871</v>
      </c>
      <c r="I1081" s="1">
        <f t="shared" si="742"/>
        <v>17.569014558684206</v>
      </c>
      <c r="J1081" s="1">
        <f t="shared" si="742"/>
        <v>17.632334371264449</v>
      </c>
      <c r="K1081" s="1">
        <f t="shared" si="742"/>
        <v>19.282690360158522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6.6446950890718028</v>
      </c>
      <c r="G1082" s="1">
        <f>[1]Residential!C$231-G1056</f>
        <v>6.9687092591459052</v>
      </c>
      <c r="H1082" s="1">
        <f>[1]Residential!D$231-H1056</f>
        <v>6.7715751004941325</v>
      </c>
      <c r="I1082" s="1">
        <f>[1]Residential!E$231-I1056</f>
        <v>3.6559547823437315</v>
      </c>
      <c r="J1082" s="1">
        <f>[1]Residential!F$231-J1056</f>
        <v>1.2508653163146588</v>
      </c>
      <c r="K1082" s="1">
        <f>[1]Residential!G$231-K1056</f>
        <v>0.39326852007691093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3.2398901859434694</v>
      </c>
      <c r="G1083" s="1">
        <f>[1]Residential!C$233-G1057</f>
        <v>3.6354567812466492</v>
      </c>
      <c r="H1083" s="1">
        <f>[1]Residential!D$233-H1057</f>
        <v>9.1381324629977385</v>
      </c>
      <c r="I1083" s="1">
        <f>[1]Residential!E$233-I1057</f>
        <v>13.913059776340475</v>
      </c>
      <c r="J1083" s="1">
        <f>[1]Residential!F$233-J1057</f>
        <v>16.38146905494979</v>
      </c>
      <c r="K1083" s="1">
        <f>[1]Residential!G$233-K1057</f>
        <v>18.88942184008161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6.9844563620325033</v>
      </c>
      <c r="G1084" s="1">
        <f t="shared" ref="G1084:K1084" si="743">G1085</f>
        <v>6.0044851278196205</v>
      </c>
      <c r="H1084" s="1">
        <f t="shared" si="743"/>
        <v>7.8204352443052016E-3</v>
      </c>
      <c r="I1084" s="1">
        <f t="shared" si="743"/>
        <v>1.0760758946659621E-3</v>
      </c>
      <c r="J1084" s="1">
        <f t="shared" si="743"/>
        <v>5.7233256675814914E-4</v>
      </c>
      <c r="K1084" s="1">
        <f t="shared" si="743"/>
        <v>1.4724067510397303E-4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6.9844563620325033</v>
      </c>
      <c r="G1085" s="1">
        <f>[1]Residential!C$234-G1059</f>
        <v>6.0044851278196205</v>
      </c>
      <c r="H1085" s="1">
        <f>[1]Residential!D$234-H1059</f>
        <v>7.8204352443052016E-3</v>
      </c>
      <c r="I1085" s="1">
        <f>[1]Residential!E$234-I1059</f>
        <v>1.0760758946659621E-3</v>
      </c>
      <c r="J1085" s="1">
        <f>[1]Residential!F$234-J1059</f>
        <v>5.7233256675814914E-4</v>
      </c>
      <c r="K1085" s="1">
        <f>[1]Residential!G$234-K1059</f>
        <v>1.4724067510397303E-4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6.3804493816928201</v>
      </c>
      <c r="G1086" s="1">
        <f t="shared" ref="G1086:K1086" si="744">SUM(G1087:G1088)</f>
        <v>5.2940547083494138</v>
      </c>
      <c r="H1086" s="1">
        <f t="shared" si="744"/>
        <v>6.3813765958431121</v>
      </c>
      <c r="I1086" s="1">
        <f t="shared" si="744"/>
        <v>4.7657727951571038</v>
      </c>
      <c r="J1086" s="1">
        <f t="shared" si="744"/>
        <v>4.0550042225164029</v>
      </c>
      <c r="K1086" s="1">
        <f t="shared" si="744"/>
        <v>2.2212934311850212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6.3804493816928201</v>
      </c>
      <c r="G1087" s="1">
        <f>[1]Residential!C$235-G1061</f>
        <v>5.2940547083494138</v>
      </c>
      <c r="H1087" s="1">
        <f>[1]Residential!D$235-H1061</f>
        <v>6.379798612952797</v>
      </c>
      <c r="I1087" s="1">
        <f>[1]Residential!E$235-I1061</f>
        <v>4.7639466512418736</v>
      </c>
      <c r="J1087" s="1">
        <f>[1]Residential!F$235-J1061</f>
        <v>4.0510333905267508</v>
      </c>
      <c r="K1087" s="1">
        <f>[1]Residential!G$235-K1061</f>
        <v>2.2197882017706867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1.577982890315327E-3</v>
      </c>
      <c r="I1088" s="1">
        <f>[1]Residential!E$236-I1062</f>
        <v>1.8261439152299601E-3</v>
      </c>
      <c r="J1088" s="1">
        <f>[1]Residential!F$236-J1062</f>
        <v>3.9708319896522293E-3</v>
      </c>
      <c r="K1088" s="1">
        <f>[1]Residential!G$236-K1062</f>
        <v>1.5052294143344733E-3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1.3170388764541363</v>
      </c>
      <c r="G1091" s="1">
        <f t="shared" ref="G1091:K1091" si="745">SUM(G1092,G1096)</f>
        <v>1.4633764252411574</v>
      </c>
      <c r="H1091" s="1">
        <f t="shared" si="745"/>
        <v>1.4161134022063173</v>
      </c>
      <c r="I1091" s="1">
        <f t="shared" si="745"/>
        <v>1.4779324280690898</v>
      </c>
      <c r="J1091" s="1">
        <f t="shared" si="745"/>
        <v>1.5583215146960097</v>
      </c>
      <c r="K1091" s="1">
        <f t="shared" si="745"/>
        <v>1.4942109671517609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2.512318790845687E-2</v>
      </c>
      <c r="G1092" s="1">
        <f>[1]Residential!C$238-G1066</f>
        <v>3.1079706668857045E-3</v>
      </c>
      <c r="H1092" s="1">
        <f>[1]Residential!D$238-H1066</f>
        <v>1.1155551710810757E-2</v>
      </c>
      <c r="I1092" s="1">
        <f>[1]Residential!E$238-I1066</f>
        <v>9.3493981803179027E-2</v>
      </c>
      <c r="J1092" s="1">
        <f>[1]Residential!F$238-J1066</f>
        <v>0.27942140110535973</v>
      </c>
      <c r="K1092" s="1">
        <f>[1]Residential!G$238-K1066</f>
        <v>0.27932693268260667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2.5120739488095276E-2</v>
      </c>
      <c r="G1093" s="1">
        <f t="shared" ref="G1093:K1095" si="746">IFERROR(G$1092/G$1041,0)*G1042</f>
        <v>3.1047206889369453E-3</v>
      </c>
      <c r="H1093" s="1">
        <f t="shared" si="746"/>
        <v>1.1152918641287202E-2</v>
      </c>
      <c r="I1093" s="1">
        <f t="shared" si="746"/>
        <v>9.1863947980148838E-2</v>
      </c>
      <c r="J1093" s="1">
        <f t="shared" si="746"/>
        <v>0.27656324705802765</v>
      </c>
      <c r="K1093" s="1">
        <f t="shared" si="746"/>
        <v>0.27844033828410547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2.4484203615954627E-6</v>
      </c>
      <c r="G1095" s="1">
        <f t="shared" si="746"/>
        <v>3.249977948759198E-6</v>
      </c>
      <c r="H1095" s="1">
        <f t="shared" si="746"/>
        <v>2.6330695235535423E-6</v>
      </c>
      <c r="I1095" s="1">
        <f t="shared" si="746"/>
        <v>1.6300338230301936E-3</v>
      </c>
      <c r="J1095" s="1">
        <f t="shared" si="746"/>
        <v>2.8581540473320514E-3</v>
      </c>
      <c r="K1095" s="1">
        <f t="shared" si="746"/>
        <v>8.8659439850120522E-4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1.2919156885456795</v>
      </c>
      <c r="G1096" s="1">
        <f>[1]Residential!C$239-G1070</f>
        <v>1.4602684545742717</v>
      </c>
      <c r="H1096" s="1">
        <f>[1]Residential!D$239-H1070</f>
        <v>1.4049578504955065</v>
      </c>
      <c r="I1096" s="1">
        <f>[1]Residential!E$239-I1070</f>
        <v>1.3844384462659107</v>
      </c>
      <c r="J1096" s="1">
        <f>[1]Residential!F$239-J1070</f>
        <v>1.2789001135906499</v>
      </c>
      <c r="K1096" s="1">
        <f>[1]Residential!G$239-K1070</f>
        <v>1.2148840344691543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0.52047033688807609</v>
      </c>
      <c r="G1097" s="1">
        <f t="shared" ref="G1097:K1097" si="747">G1098</f>
        <v>0.59724108466424042</v>
      </c>
      <c r="H1097" s="1">
        <f t="shared" si="747"/>
        <v>0.29548335753356358</v>
      </c>
      <c r="I1097" s="1">
        <f t="shared" si="747"/>
        <v>0.27710802018473668</v>
      </c>
      <c r="J1097" s="1">
        <f t="shared" si="747"/>
        <v>0.23410030331940401</v>
      </c>
      <c r="K1097" s="1">
        <f t="shared" si="747"/>
        <v>9.2869256532786437E-2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0.52047033688807609</v>
      </c>
      <c r="G1098" s="1">
        <f>[1]Residential!C$240-G1072</f>
        <v>0.59724108466424042</v>
      </c>
      <c r="H1098" s="1">
        <f>[1]Residential!D$240-H1072</f>
        <v>0.29548335753356358</v>
      </c>
      <c r="I1098" s="1">
        <f>[1]Residential!E$240-I1072</f>
        <v>0.27710802018473668</v>
      </c>
      <c r="J1098" s="1">
        <f>[1]Residential!F$240-J1072</f>
        <v>0.23410030331940401</v>
      </c>
      <c r="K1098" s="1">
        <f>[1]Residential!G$240-K1072</f>
        <v>9.2869256532786437E-2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0.16979212953831002</v>
      </c>
      <c r="G1099" s="1">
        <f t="shared" ref="G1099" si="748">G1100</f>
        <v>0.19483682352006015</v>
      </c>
      <c r="H1099" s="1">
        <f t="shared" ref="H1099" si="749">H1100</f>
        <v>0.12896290364399965</v>
      </c>
      <c r="I1099" s="1">
        <f t="shared" ref="I1099" si="750">I1100</f>
        <v>0.13427415887973781</v>
      </c>
      <c r="J1099" s="1">
        <f t="shared" ref="J1099" si="751">J1100</f>
        <v>0.14301717820651971</v>
      </c>
      <c r="K1099" s="1">
        <f t="shared" ref="K1099" si="752">K1100</f>
        <v>0.15514245356133927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0.16979212953831002</v>
      </c>
      <c r="G1100" s="1">
        <f>[1]Residential!C$241-G1074</f>
        <v>0.19483682352006015</v>
      </c>
      <c r="H1100" s="1">
        <f>[1]Residential!D$241-H1074</f>
        <v>0.12896290364399965</v>
      </c>
      <c r="I1100" s="1">
        <f>[1]Residential!E$241-I1074</f>
        <v>0.13427415887973781</v>
      </c>
      <c r="J1100" s="1">
        <f>[1]Residential!F$241-J1074</f>
        <v>0.14301717820651971</v>
      </c>
      <c r="K1100" s="1">
        <f>[1]Residential!G$241-K1074</f>
        <v>0.15514245356133927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1.9867223818452302</v>
      </c>
      <c r="I1101" s="1">
        <f t="shared" ref="I1101" si="755">I1102</f>
        <v>1.986728914080212</v>
      </c>
      <c r="J1101" s="1">
        <f t="shared" ref="J1101" si="756">J1102</f>
        <v>3.063850240717044</v>
      </c>
      <c r="K1101" s="1">
        <f t="shared" ref="K1101" si="757">K1102</f>
        <v>3.0637938088408734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1.9867223818452302</v>
      </c>
      <c r="I1102" s="1">
        <f>[1]Residential!E$242-I1076</f>
        <v>1.986728914080212</v>
      </c>
      <c r="J1102" s="1">
        <f>[1]Residential!F$242-J1076</f>
        <v>3.063850240717044</v>
      </c>
      <c r="K1102" s="1">
        <f>[1]Residential!G$242-K1076</f>
        <v>3.0637938088408734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0.9499999999999994</v>
      </c>
      <c r="G1107" s="4">
        <f t="shared" ref="G1107:K1108" si="765">IFERROR(G1056/G973,"-")</f>
        <v>0.95000000000000051</v>
      </c>
      <c r="H1107" s="4">
        <f t="shared" si="765"/>
        <v>0.95000000000000007</v>
      </c>
      <c r="I1107" s="4">
        <f t="shared" si="765"/>
        <v>0.95000000000000007</v>
      </c>
      <c r="J1107" s="4">
        <f t="shared" si="765"/>
        <v>0.95</v>
      </c>
      <c r="K1107" s="4">
        <f t="shared" si="765"/>
        <v>0.9499999999999994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3.2000000173146157</v>
      </c>
      <c r="G1108" s="4">
        <f t="shared" si="765"/>
        <v>3.2533333481908873</v>
      </c>
      <c r="H1108" s="4">
        <f t="shared" si="765"/>
        <v>3.3333333333333326</v>
      </c>
      <c r="I1108" s="4">
        <f t="shared" si="765"/>
        <v>3.466666666666669</v>
      </c>
      <c r="J1108" s="4">
        <f t="shared" si="765"/>
        <v>3.7</v>
      </c>
      <c r="K1108" s="4">
        <f t="shared" si="765"/>
        <v>3.9000000000000008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0.89583333333333426</v>
      </c>
      <c r="G1109" s="4">
        <f t="shared" ref="G1109:K1109" si="766">IFERROR(G1059/G983,"-")</f>
        <v>0.89583333333333437</v>
      </c>
      <c r="H1109" s="4">
        <f t="shared" si="766"/>
        <v>0.89583333333333426</v>
      </c>
      <c r="I1109" s="4">
        <f t="shared" si="766"/>
        <v>0.89583333333333315</v>
      </c>
      <c r="J1109" s="4">
        <f t="shared" si="766"/>
        <v>0.89583333333333381</v>
      </c>
      <c r="K1109" s="4">
        <f t="shared" si="766"/>
        <v>0.89583333333333282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0.95000000000000029</v>
      </c>
      <c r="G1110" s="4">
        <f t="shared" ref="G1110:K1110" si="767">IFERROR(G1061/G996,"-")</f>
        <v>0.95000000000000062</v>
      </c>
      <c r="H1110" s="4">
        <f t="shared" si="767"/>
        <v>0.95000000000000007</v>
      </c>
      <c r="I1110" s="4">
        <f t="shared" si="767"/>
        <v>0.95000000000000007</v>
      </c>
      <c r="J1110" s="4">
        <f t="shared" si="767"/>
        <v>0.95</v>
      </c>
      <c r="K1110" s="4">
        <f t="shared" si="767"/>
        <v>0.9500000000000004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1.9999999999999996</v>
      </c>
      <c r="I1111" s="4">
        <f t="shared" si="768"/>
        <v>2.0800000000000005</v>
      </c>
      <c r="J1111" s="4">
        <f t="shared" si="768"/>
        <v>2.2200000000000002</v>
      </c>
      <c r="K1111" s="4">
        <f t="shared" si="768"/>
        <v>2.3400000000000003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0.72000000000000053</v>
      </c>
      <c r="G1112" s="4">
        <f t="shared" ref="G1112:K1112" si="769">IFERROR(G1064/G1015,"-")</f>
        <v>0.72000000000000086</v>
      </c>
      <c r="H1112" s="4">
        <f t="shared" si="769"/>
        <v>0.71999999999999964</v>
      </c>
      <c r="I1112" s="4">
        <f t="shared" si="769"/>
        <v>0.72000000000000097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0.72000000000000031</v>
      </c>
      <c r="G1117" s="4">
        <f t="shared" ref="G1117:K1117" si="770">IFERROR(G1072/G1020,"-")</f>
        <v>0.72000000000000053</v>
      </c>
      <c r="H1117" s="4">
        <f t="shared" si="770"/>
        <v>0.72000000000000008</v>
      </c>
      <c r="I1117" s="4">
        <f t="shared" si="770"/>
        <v>0.71999999999999964</v>
      </c>
      <c r="J1117" s="4">
        <f t="shared" si="770"/>
        <v>0.71999999999999909</v>
      </c>
      <c r="K1117" s="4">
        <f t="shared" si="770"/>
        <v>0.72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</v>
      </c>
      <c r="G1118" s="4">
        <f t="shared" ref="G1118:K1118" si="771">IFERROR(G1074/G1025,"-")</f>
        <v>0.90000000000000024</v>
      </c>
      <c r="H1118" s="4">
        <f t="shared" si="771"/>
        <v>0.8999999999999998</v>
      </c>
      <c r="I1118" s="4">
        <f t="shared" si="771"/>
        <v>0.9</v>
      </c>
      <c r="J1118" s="4">
        <f t="shared" si="771"/>
        <v>0.89999999999999936</v>
      </c>
      <c r="K1118" s="4">
        <f t="shared" si="771"/>
        <v>0.90000000000000024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0.78999999999999992</v>
      </c>
      <c r="G1121" s="4">
        <f t="shared" ref="G1121:K1122" si="773">IFERROR(G1082/G976,"-")</f>
        <v>0.79200000000000081</v>
      </c>
      <c r="H1121" s="4">
        <f t="shared" si="773"/>
        <v>0.79500000000000004</v>
      </c>
      <c r="I1121" s="4">
        <f t="shared" si="773"/>
        <v>0.80000000000000071</v>
      </c>
      <c r="J1121" s="4">
        <f t="shared" si="773"/>
        <v>0.80999999999999972</v>
      </c>
      <c r="K1121" s="4">
        <f t="shared" si="773"/>
        <v>0.82000000000000006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2.8200000000000007</v>
      </c>
      <c r="G1122" s="4">
        <f t="shared" si="773"/>
        <v>2.8259999999999956</v>
      </c>
      <c r="H1122" s="4">
        <f t="shared" si="773"/>
        <v>2.8349999999999991</v>
      </c>
      <c r="I1122" s="4">
        <f t="shared" si="773"/>
        <v>2.8500000000000019</v>
      </c>
      <c r="J1122" s="4">
        <f t="shared" si="773"/>
        <v>3.0099999999999985</v>
      </c>
      <c r="K1122" s="4">
        <f t="shared" si="773"/>
        <v>3.1199999999999997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0.70833333333333282</v>
      </c>
      <c r="G1123" s="4">
        <f t="shared" ref="G1123:K1123" si="774">IFERROR(G1085/G989,"-")</f>
        <v>0.71458333333333368</v>
      </c>
      <c r="H1123" s="4">
        <f t="shared" si="774"/>
        <v>0.7239583333332319</v>
      </c>
      <c r="I1123" s="4">
        <f t="shared" si="774"/>
        <v>0.73958333333478876</v>
      </c>
      <c r="J1123" s="4">
        <f t="shared" si="774"/>
        <v>0.75520833333190873</v>
      </c>
      <c r="K1123" s="4">
        <f t="shared" si="774"/>
        <v>0.75520833333333326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0.75000000000000089</v>
      </c>
      <c r="G1124" s="4">
        <f t="shared" ref="G1124:K1124" si="775">IFERROR(G1087/G1005,"-")</f>
        <v>0.75399999999999923</v>
      </c>
      <c r="H1124" s="4">
        <f t="shared" si="775"/>
        <v>0.76006404551984852</v>
      </c>
      <c r="I1124" s="4">
        <f t="shared" si="775"/>
        <v>0.77002462818013284</v>
      </c>
      <c r="J1124" s="4">
        <f t="shared" si="775"/>
        <v>0.80380144970358447</v>
      </c>
      <c r="K1124" s="4">
        <f t="shared" si="775"/>
        <v>0.82133866957658519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1.7009999999999992</v>
      </c>
      <c r="I1125" s="4">
        <f t="shared" si="776"/>
        <v>1.7099999999999993</v>
      </c>
      <c r="J1125" s="4">
        <f t="shared" si="776"/>
        <v>1.8059999999999996</v>
      </c>
      <c r="K1125" s="4">
        <f t="shared" si="776"/>
        <v>1.871999999999999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0.50000000000000067</v>
      </c>
      <c r="G1130" s="4">
        <f t="shared" ref="G1130:K1130" si="777">IFERROR(G1098/G1022,"-")</f>
        <v>0.50000000000000033</v>
      </c>
      <c r="H1130" s="4">
        <f t="shared" si="777"/>
        <v>0.49999999999999989</v>
      </c>
      <c r="I1130" s="4">
        <f t="shared" si="777"/>
        <v>0.49999999999999961</v>
      </c>
      <c r="J1130" s="4">
        <f t="shared" si="777"/>
        <v>0.50000000000000078</v>
      </c>
      <c r="K1130" s="4">
        <f t="shared" si="777"/>
        <v>0.49999999999999917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0.62500000000000067</v>
      </c>
      <c r="G1131" s="4">
        <f t="shared" ref="G1131:K1131" si="778">IFERROR(G1100/G1027,"-")</f>
        <v>0.62499999999999944</v>
      </c>
      <c r="H1131" s="4">
        <f t="shared" si="778"/>
        <v>0.62499999999999989</v>
      </c>
      <c r="I1131" s="4">
        <f t="shared" si="778"/>
        <v>0.62500000000000044</v>
      </c>
      <c r="J1131" s="4">
        <f t="shared" si="778"/>
        <v>0.62500000000000033</v>
      </c>
      <c r="K1131" s="4">
        <f t="shared" si="778"/>
        <v>0.62500000000000033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139.05787511596043</v>
      </c>
      <c r="G1134" s="3">
        <f t="shared" si="780"/>
        <v>139.18093461012015</v>
      </c>
      <c r="H1134" s="3">
        <f t="shared" si="780"/>
        <v>125.0327376431561</v>
      </c>
      <c r="I1134" s="3">
        <f t="shared" si="780"/>
        <v>85.501892697887115</v>
      </c>
      <c r="J1134" s="3">
        <f t="shared" si="780"/>
        <v>52.585898411302999</v>
      </c>
      <c r="K1134" s="3">
        <f t="shared" si="780"/>
        <v>58.445795742228746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0.73824816425397732</v>
      </c>
      <c r="G1135" s="1">
        <f t="shared" ref="G1135:K1135" si="781">SUM(G1136:G1149)</f>
        <v>1.6535989437790359</v>
      </c>
      <c r="H1135" s="1">
        <f t="shared" si="781"/>
        <v>4.4756332698571972</v>
      </c>
      <c r="I1135" s="1">
        <f t="shared" si="781"/>
        <v>18.366532547924756</v>
      </c>
      <c r="J1135" s="1">
        <f t="shared" si="781"/>
        <v>36.517678393752227</v>
      </c>
      <c r="K1135" s="1">
        <f t="shared" si="781"/>
        <v>50.421773111425416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0.46789182227171028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0.37693267578047396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0.2622298384249459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0.11309616554798688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7.598939605886413E-3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0.18121792826082736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0.43808975007699907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0.877476497620301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1.2086430903109111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1.1349828844943928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6.6141867009220992E-2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0.10267602622515597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0.13237234143628526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5.0559931126227431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11.551538668998582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10.307261913052001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4.5668369913837679E-2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6.8911650271313143E-2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8.9937658588764804E-2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7.9900173291661061E-2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0.47364212969132946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0.53491694596393768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0.14994601366299426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0.8254331309817603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3.1817262954699581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10.193166715401512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16.284094065326048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15.196839708678519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1.1459038975866801E-4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1.2398609665759268E-4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2.020452641915907E-4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2.2686368266012561E-4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2.0731538376463218E-4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1.0011517903276725E-3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7.9672069726992346E-3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1.3177219094983655E-3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1.2432008898795916E-2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6.9839490498793295E-3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5.0039347029952573E-3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1.7588307306912011E-2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0.19354294047169004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1.1459731266370241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3.3028105832973034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3.7103011693131225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1.7806097836714628E-2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2.086028826533971E-2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2.6249949647797598E-2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4.1112627070781357E-3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3.0727484540531E-3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1.7907963914734953E-4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1.7346681773670422E-4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2.6646029958321467E-4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2.276777010520032E-4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2.0976635186795189E-4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4.4422362515916451E-5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1.880200723934594E-4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5.702420516711218E-4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2.3489355664642761E-2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1.6515891093539081E-2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2.8592976584345325E-4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9.2685933727918737E-2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0.7498988565884922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2.2860641402544166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2.5726581670362352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5.4441897985913541E-2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6.238502849900978E-2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7.766437681388369E-2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4.7055878100282804E-3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3.4766112589624978E-3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3.364281723910964E-2</v>
      </c>
      <c r="J1149" s="1">
        <f>[1]Transport!F$32</f>
        <v>1.3711410192582958</v>
      </c>
      <c r="K1149" s="1">
        <f>[1]Transport!G$32</f>
        <v>16.936326055642027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9.3209089290579835E-4</v>
      </c>
      <c r="G1150" s="1">
        <f t="shared" ref="G1150:K1150" si="786">SUM(G1151:G1154)</f>
        <v>2.1842653083955234E-3</v>
      </c>
      <c r="H1150" s="1">
        <f t="shared" si="786"/>
        <v>2.3181092015218839E-3</v>
      </c>
      <c r="I1150" s="1">
        <f t="shared" si="786"/>
        <v>2.2632299437070399E-3</v>
      </c>
      <c r="J1150" s="1">
        <f t="shared" si="786"/>
        <v>2.0689546862220848E-3</v>
      </c>
      <c r="K1150" s="1">
        <f t="shared" si="786"/>
        <v>8.2359526717111206E-2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4.5424274254103312E-5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1.0662804354161405E-4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1.561739032063529E-4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4.9572887098327169E-4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2.680025109680213E-4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8.5466913117792083E-5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1.4371660582582885E-4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2.1421786749109596E-4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2.6414093754472626E-4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4.0234999616732629E-4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2.5283623251400831E-4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8.4662397978800628E-4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1.9320280038103606E-3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1.8518506782970272E-3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1.6308358956456741E-3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3.7587489074907584E-4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2.761049427655058E-4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6.3096424505230942E-5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1.454126121921463E-4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2.1207920731028637E-4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7.9500092832241083E-4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8.1562583030863667E-2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77.770211160129449</v>
      </c>
      <c r="G1155" s="1">
        <f t="shared" ref="G1155:K1155" si="787">SUM(G1160:G1177)</f>
        <v>78.207993001453957</v>
      </c>
      <c r="H1155" s="1">
        <f t="shared" si="787"/>
        <v>73.948277876227678</v>
      </c>
      <c r="I1155" s="1">
        <f t="shared" si="787"/>
        <v>40.434833265875547</v>
      </c>
      <c r="J1155" s="1">
        <f t="shared" si="787"/>
        <v>9.3887865833960191</v>
      </c>
      <c r="K1155" s="1">
        <f t="shared" si="787"/>
        <v>4.6829245369895895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73.512988890417986</v>
      </c>
      <c r="G1156" s="1">
        <f t="shared" ref="G1156:K1156" si="788">G1155-G1157</f>
        <v>73.926772364652663</v>
      </c>
      <c r="H1156" s="1">
        <f t="shared" si="788"/>
        <v>69.900153407223456</v>
      </c>
      <c r="I1156" s="1">
        <f t="shared" si="788"/>
        <v>38.221075064331188</v>
      </c>
      <c r="J1156" s="1">
        <f t="shared" si="788"/>
        <v>4.8030699198398183</v>
      </c>
      <c r="K1156" s="1">
        <f t="shared" si="788"/>
        <v>-1.0687707133746116E-2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4.2572222697114634</v>
      </c>
      <c r="G1157" s="1">
        <f t="shared" ref="G1157" si="790">SUM(G1158:G1159)</f>
        <v>4.2812206368012937</v>
      </c>
      <c r="H1157" s="1">
        <f t="shared" ref="H1157" si="791">SUM(H1158:H1159)</f>
        <v>4.0481244690042164</v>
      </c>
      <c r="I1157" s="1">
        <f t="shared" ref="I1157" si="792">SUM(I1158:I1159)</f>
        <v>2.2137582015443553</v>
      </c>
      <c r="J1157" s="1">
        <f t="shared" ref="J1157" si="793">SUM(J1158:J1159)</f>
        <v>4.5857166635562008</v>
      </c>
      <c r="K1157" s="1">
        <f t="shared" ref="K1157" si="794">SUM(K1158:K1159)</f>
        <v>4.6936122441233357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4.2572222697114634</v>
      </c>
      <c r="G1158" s="1">
        <f>[1]Transport!C$25/SUM([1]Transport!C$21,[1]Transport!C$25)*G1155*(G$34+G$598)/(G$34+G$598+G$37)</f>
        <v>4.2812206368012937</v>
      </c>
      <c r="H1158" s="1">
        <f>[1]Transport!D$25/SUM([1]Transport!D$21,[1]Transport!D$25)*H1155*(H$34+H$598)/(H$34+H$598+H$37)</f>
        <v>4.0481244690042164</v>
      </c>
      <c r="I1158" s="1">
        <f>[1]Transport!E$25/SUM([1]Transport!E$21,[1]Transport!E$25)*I1155*(I$34+I$598)/(I$34+I$598+I$37)</f>
        <v>2.2137582015443553</v>
      </c>
      <c r="J1158" s="1">
        <f>[1]Transport!F$25/SUM([1]Transport!F$21,[1]Transport!F$25)*J1155*(J$34+J$598)/(J$34+J$598+J$37)</f>
        <v>4.0252498562270045</v>
      </c>
      <c r="K1158" s="1">
        <f>[1]Transport!G$25/SUM([1]Transport!G$21,[1]Transport!G$25)*K1155*(K$34+K$598)/(K$34+K$598+K$37)</f>
        <v>3.9672216232501198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0.56046680732919651</v>
      </c>
      <c r="K1159" s="1">
        <f>(K$37+K$717)/([1]Transport!G$21+[1]Transport!G$25)*K1155</f>
        <v>0.72639062087321593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1.4359166036461091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1.2428803614351713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0.92517735389934441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0.43896248777329949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4.5293261792593728E-2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5.3206690153151055E-2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3.7813638566508885E-2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5.3050329596936431E-2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2.1278903184985473E-2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3.4649798861512847E-3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0.13834608771911391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0.2054095569035794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0.95662994386656652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0.83268854678599058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4.9026581067403117E-2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5.6970367408311644E-4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0.10291082829744057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1.4777323652059526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1.3967637588971589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1.1180449150755447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7.3827817678831259E-4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2.1533649333718889E-4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8.466019077019904E-2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0.12947599646720101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0.12382032270218299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0.10517021589891169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9.1214013405652714E-4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2.8831010064644252E-4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63.987652684564068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58.477299520392982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49.201970437833097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14.854320838839833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0.49215733992703292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0.54974311723164104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0.39129319955926062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0.29871421292774258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1.9005466676276005E-3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1.736800580339375E-4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3.7162940234159634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5.3067240464451331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4.9102880162394644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4.1107609852925773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1.9384150202979729E-3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2.4471204683634769E-4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3.7082784287172905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5.7399719156836975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5.663597307460063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4.5632529324786884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2.3409582908140592E-3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2.8337021325019606E-4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3.7091497957385946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4.3702802231667581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7.870345695264116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6.7273307602095525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0.22005751905048651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1.865817218431233E-3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1.1569003056198805E-4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1.1094075914838478E-3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2.2144716358702345E-3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1.1008513456075072E-3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2.1134558834635538E-4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1.2050557679886534E-4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1.0513744711973562E-3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1.689141443679908E-3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1.0738971826258924E-3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2.7868783379872761E-4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1.2983880068029942E-4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1.0982129900803791E-3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1.7444151416289803E-3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1.1586262738480836E-3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3.0504153475297387E-4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1.6234408841695741E-4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1.6513765322766084E-3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2.8597464221933062E-3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2.6811650033065283E-3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9.2900373963589146E-4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3.0211837158337777E-4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2.5681730046560264E-3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2.2142721434997422E-3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2.0575698660351034E-3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1.0628171510438167E-3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4.6646687760599164E-4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8.4819211330923169E-2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0.14817322854596301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0.1229987567253793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0.10441393778205033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2.6850861135680446E-2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8.9911066959301091E-3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8.9458017025326741E-2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0.23963494425320675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2.0939633827110491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7.0399886119206876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9.0439276431659987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4.6602399182734322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0.17497256881320641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0.26436448406837476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0.24649141877492747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0.17756914678432748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1.2737380545449196E-2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4.3970567553179296E-3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60.436494833857545</v>
      </c>
      <c r="G1178" s="1">
        <f t="shared" ref="G1178:K1178" si="795">SUM(G1183:G1200)</f>
        <v>59.199395063371092</v>
      </c>
      <c r="H1178" s="1">
        <f t="shared" si="795"/>
        <v>46.425679091413102</v>
      </c>
      <c r="I1178" s="1">
        <f t="shared" si="795"/>
        <v>26.341841043253353</v>
      </c>
      <c r="J1178" s="1">
        <f t="shared" si="795"/>
        <v>6.5145196752566887</v>
      </c>
      <c r="K1178" s="1">
        <f t="shared" si="795"/>
        <v>3.2299882303559664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58.935245853377687</v>
      </c>
      <c r="G1179" s="1">
        <f t="shared" ref="G1179:K1179" si="796">G1178-G1180</f>
        <v>57.624970760433371</v>
      </c>
      <c r="H1179" s="1">
        <f t="shared" si="796"/>
        <v>44.906533456777751</v>
      </c>
      <c r="I1179" s="1">
        <f t="shared" si="796"/>
        <v>25.123972653067934</v>
      </c>
      <c r="J1179" s="1">
        <f t="shared" si="796"/>
        <v>5.5289626078807181</v>
      </c>
      <c r="K1179" s="1">
        <f t="shared" si="796"/>
        <v>-0.34380298998727232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1.501248980479857</v>
      </c>
      <c r="G1180" s="1">
        <f t="shared" ref="G1180" si="800">SUM(G1181:G1182)</f>
        <v>1.5744243029377194</v>
      </c>
      <c r="H1180" s="1">
        <f t="shared" ref="H1180" si="801">SUM(H1181:H1182)</f>
        <v>1.5191456346353478</v>
      </c>
      <c r="I1180" s="1">
        <f t="shared" ref="I1180" si="802">SUM(I1181:I1182)</f>
        <v>1.2178683901854184</v>
      </c>
      <c r="J1180" s="1">
        <f t="shared" ref="J1180" si="803">SUM(J1181:J1182)</f>
        <v>0.98555706737597015</v>
      </c>
      <c r="K1180" s="1">
        <f t="shared" ref="K1180" si="804">SUM(K1181:K1182)</f>
        <v>3.5737912203432387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1.501248980479857</v>
      </c>
      <c r="G1181" s="1">
        <f>[1]Transport!C$26/SUM([1]Transport!C$22,[1]Transport!C$26)*G1178*(G$33+G$580)/(G$33+G$580+G$36)</f>
        <v>1.5744243029377194</v>
      </c>
      <c r="H1181" s="1">
        <f>[1]Transport!D$26/SUM([1]Transport!D$22,[1]Transport!D$26)*H1178*(H$33+H$580)/(H$33+H$580+H$36)</f>
        <v>1.5191456346353478</v>
      </c>
      <c r="I1181" s="1">
        <f>[1]Transport!E$26/SUM([1]Transport!E$22,[1]Transport!E$26)*I1178*(I$33+I$580)/(I$33+I$580+I$36)</f>
        <v>1.2178683901854184</v>
      </c>
      <c r="J1181" s="1">
        <f>[1]Transport!F$26/SUM([1]Transport!F$22,[1]Transport!F$26)*J1178*(J$33+J$580)/(J$33+J$580+J$36)</f>
        <v>0.45958746466665751</v>
      </c>
      <c r="K1181" s="1">
        <f>[1]Transport!G$26/SUM([1]Transport!G$22,[1]Transport!G$26)*K1178*(K$33+K$580)/(K$33+K$580+K$36)</f>
        <v>0.35561777301046849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0.52596960270931259</v>
      </c>
      <c r="K1182" s="1">
        <f>(K$36+K$716)/([1]Transport!G$22+[1]Transport!G$26)*K1178</f>
        <v>3.2181734473327701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3.2773970003207327E-5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2.3337710508897956E-4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1.1462128068881728E-3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1.5699922714372573E-3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7.7776453029475886E-3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2.2845653827111316E-3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2.7373422367178704E-3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0.67318065809477989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1.5860392521756863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1.3464855942189291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5.9698686176303528E-2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5.5633244186998471E-4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2.8973149739787804E-2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4.5378015364624914E-2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4.3547881236468036E-2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3.2796180676652659E-2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7.0600431948227526E-4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2.1326140411148797E-4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3.5303471126594828E-2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0.15038931423780527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0.14227384338194521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0.11558383176736825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8.7116357122445326E-4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2.8510447662703867E-4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52.178607303254687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48.700923827408083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34.528012835633703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13.24312891841678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5.0642888097406349E-3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5.9175368791000377E-3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4.624061686598015E-3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3.5256388392574155E-3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4.5529498126395098E-4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8.7356507346264781E-5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1.2174130687638371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1.2798704582241918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0.9499174464220731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0.82797985030475929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5.8174362472294234E-4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1.1454912795043679E-4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5.0234328259959753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5.3265487807103575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5.2753251154792604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4.0290878421723146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6.2916951877132403E-4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1.2516191993686081E-4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1.9390708965070125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2.2106957331118577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2.1700153658728203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1.67073893735187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4.2077117095562928E-4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8.5939425916137935E-5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1.1461485794868548E-4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8.6949376293385719E-4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1.7250633204948049E-3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1.0995507138288584E-3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2.8419625520587744E-4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1.1946252200276236E-4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8.8969441742989329E-4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1.5518426798849484E-3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1.0474721880655246E-3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3.031618596379075E-4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1.2776730114742643E-4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8.9604458937845948E-4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1.4464563880392473E-3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1.1094857899101433E-3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3.2551806022666617E-4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1.2159966503097782E-4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5.2919799723906121E-4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8.1509275500733422E-4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7.0848875062842591E-4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2.2624641518780153E-4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1.792921888755971E-5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3.9340200104016169E-3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3.0346604131296006E-3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2.657590176733551E-3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1.0468348277059276E-3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4.634692855930917E-4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4.8176065722066743E-6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8.1308421757489142E-4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3.3435639182201899E-3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4.7927486589010139E-3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9.0580140886113991E-2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2.9322966149660026E-2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9.7277226659880356E-5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3.8424815981615563E-3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0.98821598838941704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4.5398508698566289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6.3333229955544432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3.1903940525255261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5.7396894010686688E-3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0.79718433206293449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0.72699843322990199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0.51810459339829651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1.4464227880320826E-2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4.9163491184597789E-3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0.1119888668265612</v>
      </c>
      <c r="G1201" s="1">
        <f t="shared" ref="G1201:K1201" si="805">SUM(G1206:G1210)</f>
        <v>0.11776333620767578</v>
      </c>
      <c r="H1201" s="1">
        <f t="shared" si="805"/>
        <v>0.18082929645659751</v>
      </c>
      <c r="I1201" s="1">
        <f t="shared" si="805"/>
        <v>0.35642261088974836</v>
      </c>
      <c r="J1201" s="1">
        <f t="shared" si="805"/>
        <v>0.16284480421184075</v>
      </c>
      <c r="K1201" s="1">
        <f t="shared" si="805"/>
        <v>2.875033674066417E-2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0.10355087648288325</v>
      </c>
      <c r="G1202" s="1">
        <f t="shared" ref="G1202:K1202" si="806">G1201-G1203</f>
        <v>0.10022645587834773</v>
      </c>
      <c r="H1202" s="1">
        <f t="shared" si="806"/>
        <v>0.18076911740859558</v>
      </c>
      <c r="I1202" s="1">
        <f t="shared" si="806"/>
        <v>0.3564085766441728</v>
      </c>
      <c r="J1202" s="1">
        <f t="shared" si="806"/>
        <v>-0.24354515100416604</v>
      </c>
      <c r="K1202" s="1">
        <f t="shared" si="806"/>
        <v>-3.2408571538095565E-2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8.4379903436779518E-3</v>
      </c>
      <c r="G1203" s="1">
        <f t="shared" ref="G1203" si="807">SUM(G1204:G1205)</f>
        <v>1.7536880329328042E-2</v>
      </c>
      <c r="H1203" s="1">
        <f t="shared" ref="H1203" si="808">SUM(H1204:H1205)</f>
        <v>6.017904800193469E-5</v>
      </c>
      <c r="I1203" s="1">
        <f t="shared" ref="I1203" si="809">SUM(I1204:I1205)</f>
        <v>1.4034245575538288E-5</v>
      </c>
      <c r="J1203" s="1">
        <f t="shared" ref="J1203" si="810">SUM(J1204:J1205)</f>
        <v>0.40638995521600679</v>
      </c>
      <c r="K1203" s="1">
        <f t="shared" ref="K1203" si="811">SUM(K1204:K1205)</f>
        <v>6.1158908278759735E-2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8.4379903436779518E-3</v>
      </c>
      <c r="G1204" s="1">
        <f>[1]Transport!C$27/SUM([1]Transport!C$24,[1]Transport!C$27)*G1201*(G$45+G$612)/(G$45+G$612+G$47)</f>
        <v>1.7536880329328042E-2</v>
      </c>
      <c r="H1204" s="1">
        <f>[1]Transport!D$27/SUM([1]Transport!D$24,[1]Transport!D$27)*H1201*(H$45+H$612)/(H$45+H$612+H$47)</f>
        <v>6.017904800193469E-5</v>
      </c>
      <c r="I1204" s="1">
        <f>[1]Transport!E$27/SUM([1]Transport!E$24,[1]Transport!E$27)*I1201*(I$45+I$612)/(I$45+I$612+I$47)</f>
        <v>1.4034245575538288E-5</v>
      </c>
      <c r="J1204" s="1">
        <f>[1]Transport!F$27/SUM([1]Transport!F$24,[1]Transport!F$27)*J1201*(J$45+J$612)/(J$45+J$612+J$47)</f>
        <v>2.3123833499765811E-5</v>
      </c>
      <c r="K1204" s="1">
        <f>[1]Transport!G$27/SUM([1]Transport!G$24,[1]Transport!G$27)*K1201*(K$45+K$612)/(K$45+K$612+K$47)</f>
        <v>4.1003523427934402E-6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0.40636683138250701</v>
      </c>
      <c r="K1205" s="1">
        <f>(K$47+K$714)/([1]Transport!G$24+[1]Transport!G$27)*K1201</f>
        <v>6.1154807926416942E-2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3.5571753237298074E-3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4.1530328984888598E-3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3.3030953321347353E-3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2.7147095465802061E-3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3.3677756250106018E-4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5.7988523713218423E-5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5.5871028416278841E-2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6.0925828512840383E-2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6.0543202981613635E-2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4.9978477410528167E-2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7.548438338502272E-4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1.3067019230238053E-4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4.2516300289283347E-3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5.1631476322271776E-3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2.2949678493954639E-2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2.294277089175728E-2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4.6240526601638186E-3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5.2584119434799547E-4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4.8309033057624205E-2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4.7521327164119359E-2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9.4033319648894498E-2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0.28078665304088274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0.15712913015532565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2.8035836830300576E-2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49.003239052315941</v>
      </c>
      <c r="G1211" s="3">
        <f t="shared" ref="G1211:K1211" si="812">SUM(G1212:G1261)</f>
        <v>57.664286070401552</v>
      </c>
      <c r="H1211" s="3">
        <f t="shared" si="812"/>
        <v>60.261447704901272</v>
      </c>
      <c r="I1211" s="3">
        <f t="shared" si="812"/>
        <v>62.143355513869658</v>
      </c>
      <c r="J1211" s="3">
        <f t="shared" si="812"/>
        <v>61.954435106503858</v>
      </c>
      <c r="K1211" s="3">
        <f t="shared" si="812"/>
        <v>60.216332357092902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0.41619538795194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0.360703978756786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0.27746419434122921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0.13873267666664388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1.3766785912352558E-2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0.32830744172704363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0.79367492209494395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1.5896995781492995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2.3232383321334678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2.4024903258009163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9.6818350312045012E-2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0.15029698926294291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0.19376640400878256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7.4009539568175597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17.953238734390808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17.703887758612922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6.1079285794383952E-2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9.2166074449896232E-2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0.12028736657308207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0.10686270450882511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0.66750287056452151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0.84756368828362372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0.19417602768679887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1.0689135548167692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4.1202494027586232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13.199874901605517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22.492188763003934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23.09827457667366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2.1416598788853586E-4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2.0431123141536858E-3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1.8083703814519448E-3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1.8395234204711772E-3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1.2380425708394586E-3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8.1338110409938684E-4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5.1213065272135705E-2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9.8811279314529557E-2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7.406436164883777E-2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7.9880443452187089E-2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2.8631584456954996E-2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1.5488954436333807E-2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4.8802607047928992E-2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0.15537734446724158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1.4135236639095761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5.4462739479647135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10.606466058654734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9.4302802309295206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9.0942987313640297E-2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0.16125809655832671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0.15606010276739968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0.1274571180692495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1.297894143743347E-2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7.5556394251351227E-3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1.3059745159401881E-5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3.190694908408257E-3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2.5261938423732865E-3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2.4216742571287978E-3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1.2428258432082987E-3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8.2309330257543617E-4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3.3996334399673623E-6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5.4971777995230784E-4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2.2730889199265077E-3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3.7111421074644615E-3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9.699412099784617E-2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5.1443746532006916E-2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5.2976640098192999E-5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2.5278684301714861E-3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0.67692857338131251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3.5639175689188081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7.3408827198134121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6.5380502839388495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3.0241296535635505E-3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0.49303736572957668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0.46668939762975009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0.37706865567966746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1.4882067352720654E-2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8.5634327804741794E-3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4.9810881229695172E-5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1.169250780517714E-4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1.7125556481701679E-4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5.9004053654237217E-4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3.394226715741706E-4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7.6193342637661388E-5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1.2812266397544122E-4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1.9097420020731284E-4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2.3548037743261819E-4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3.9106269927036689E-4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2.6630702325853401E-4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7.0270219777913284E-4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1.6035930435000455E-3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1.5370454566192978E-3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1.3536020659068444E-3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3.4075732603297131E-4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2.7464499161456671E-4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5.2796111197654465E-5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1.2167441345589226E-4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1.7745787498522997E-4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7.3016513615745474E-4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8.6472054874439278E-2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0.70904893748407638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0.62769461396429493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0.48283849728798767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0.24142043768245933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5.1535250252795269E-2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6.1610294015410863E-2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4.3678776414759458E-2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5.6010125295280377E-2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1.9283406473074801E-2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3.2138203224931733E-3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0.22161634791889717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0.38964486597773668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1.799678954010981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1.5615525505964662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8.8919796899180489E-2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4.4670397449811231E-4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0.20252420535785945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3.6985957271775005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3.4928878269475194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2.810911971197295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5.3716487980470275E-4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1.5257832420074787E-4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0.10200201820270174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0.18103974425745456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0.17309837886136539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0.1460321127876191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6.4243518046892063E-4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2.0164704017219644E-4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18.302990133821559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17.107449178536495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14.874359202387728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4.7323657000790051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0.33638872599355052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0.37177543826515025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0.26419721419816095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0.20367614321900535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1.145633881323455E-3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1.0909921397555366E-4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2.2510440883392451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3.2076978527112199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2.9922220017538983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2.504647859886985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9.9248412678119651E-4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1.2346775227792622E-4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1.913711398304035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2.9619842024537975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2.9221435060136316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2.3738336642746614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1.0923302448123519E-3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1.3288697123006165E-4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1.6872518605547326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1.9730396126249905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3.4941929024610237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2.9916708881256926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9.5853780704629618E-2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8.830894565715915E-4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5.9970967242591302E-5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6.0985695776026908E-4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1.2925557039807042E-3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7.1987793156472429E-4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1.5389418149626543E-4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5.0291449429493679E-5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4.6614103664655655E-4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7.8936180529354119E-4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5.8980204557573183E-4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1.6533827366984987E-4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5.0373547808651198E-5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4.5271912752784167E-4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7.5675843998921049E-4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5.965192702424751E-4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1.6823380118519092E-4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6.3853921605947807E-5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6.8974581469236442E-4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1.2604912944324438E-3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1.4340196043379197E-3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5.2355020756458836E-4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1.370742377175318E-5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3.5195536418617404E-4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1.6072733161222508E-3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1.8993450141217855E-3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7.236459430971863E-3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2.1212777232543665E-3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3.2100870144306619E-3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1.8050714981358023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3.5600469978102143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3.0003963113651499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0.11453365581517909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4.3596737050291323E-4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2.6044561198322148E-2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5.3916630703494978E-2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5.1564117509279327E-2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4.1156030642610419E-2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5.0548916379841474E-4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1.5099191924333985E-4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4.7486972738117417E-2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0.24459009138021334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0.23193273341692527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0.19018813219897487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6.1508115496791433E-4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1.9925690240301408E-4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17.689513192606206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17.235951985839005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12.991438595244393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5.475998811030732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3.7986852430044772E-3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4.5360097049289864E-3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3.5702159949801268E-3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2.7585636683108272E-3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2.977658067229768E-4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5.6893337156119991E-5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0.84867821535115784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0.90142440253332157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0.67662938011628737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0.6319730495089958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3.0640140243705724E-4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5.9866309445130936E-5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2.6532306614970449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2.8359760426136504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2.8062472217598069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2.1806124374169773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3.0361627801887229E-4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6.080075546077731E-5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0.90362908110278961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1.0075324306356201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0.99132382173190248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0.77407108397463376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1.8867289006247709E-4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3.9450650599331099E-5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6.4417612975681772E-5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5.1238127912791882E-4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1.0691975158709081E-3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7.6859191519073179E-4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2.1414191913150991E-4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5.4009180333524925E-5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4.2265581718668906E-4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7.7169938965138997E-4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6.0426861722866914E-4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1.8581687288459183E-4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5.3698232508128832E-5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3.9569983861841338E-4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6.674948567189971E-4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5.9888353696579738E-4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1.8557900621172998E-4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4.8571045375372099E-5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2.2098591964354189E-4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3.5530821038349619E-4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3.6390883400085164E-4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1.2191399538556347E-4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2.1889450013576318E-3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2.5440644839437973E-3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2.0093246538396775E-3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1.653571634915511E-3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1.9834577632246104E-4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3.5451690755957841E-5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3.5281623957217664E-2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3.7593247087785421E-2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3.7255752813664646E-2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3.1248643990280416E-2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3.564891493410786E-4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6.394063332538816E-5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1.9892358311538478E-3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2.4580741656858602E-3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1.1312609439193589E-2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1.1108880334905608E-2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2.1647856865335256E-3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2.4702662617296262E-4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3.2979992630114315E-2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3.23450805968893E-2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5.2159553560766417E-2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0.13057464522758194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7.2048352886431966E-2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1.3292130480632569E-2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0.88951199431361394</v>
      </c>
      <c r="G1263" s="1">
        <f t="shared" si="816"/>
        <v>0.95694536964702004</v>
      </c>
      <c r="H1263" s="1">
        <f t="shared" si="816"/>
        <v>1.0580954326471266</v>
      </c>
      <c r="I1263" s="1">
        <f t="shared" si="816"/>
        <v>1.226678870980638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1.8116719735064493</v>
      </c>
      <c r="G1264" s="1">
        <f t="shared" si="816"/>
        <v>1.8116719735064513</v>
      </c>
      <c r="H1264" s="1">
        <f t="shared" si="816"/>
        <v>1.811671973506449</v>
      </c>
      <c r="I1264" s="1">
        <f t="shared" si="816"/>
        <v>1.8116719735064513</v>
      </c>
      <c r="J1264" s="1">
        <f t="shared" si="816"/>
        <v>1.9221872451493007</v>
      </c>
      <c r="K1264" s="1">
        <f t="shared" si="816"/>
        <v>2.1167634848266168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1.4637982671179715</v>
      </c>
      <c r="G1265" s="1">
        <f t="shared" si="816"/>
        <v>1.4637982671179735</v>
      </c>
      <c r="H1265" s="1">
        <f t="shared" si="816"/>
        <v>1.4637982671179695</v>
      </c>
      <c r="I1265" s="1">
        <f t="shared" si="816"/>
        <v>1.4637982671179695</v>
      </c>
      <c r="J1265" s="1">
        <f t="shared" si="816"/>
        <v>1.5541859183290254</v>
      </c>
      <c r="K1265" s="1">
        <f t="shared" si="816"/>
        <v>1.7176130681412718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1.3374527251492003</v>
      </c>
      <c r="G1266" s="1">
        <f t="shared" si="816"/>
        <v>1.3374527251491979</v>
      </c>
      <c r="H1266" s="1">
        <f t="shared" si="816"/>
        <v>1.3374527251492025</v>
      </c>
      <c r="I1266" s="1">
        <f t="shared" si="816"/>
        <v>1.3374527251491961</v>
      </c>
      <c r="J1266" s="1">
        <f t="shared" si="816"/>
        <v>1.4092979249956719</v>
      </c>
      <c r="K1266" s="1">
        <f t="shared" si="816"/>
        <v>1.5844771691730319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1.2949729235430838</v>
      </c>
      <c r="G1267" s="1">
        <f t="shared" si="816"/>
        <v>1.2949729235430811</v>
      </c>
      <c r="H1267" s="1">
        <f t="shared" si="816"/>
        <v>1.2949729235430794</v>
      </c>
      <c r="I1267" s="1">
        <f t="shared" si="816"/>
        <v>1.2949729235430807</v>
      </c>
      <c r="J1267" s="1">
        <f t="shared" si="816"/>
        <v>1.381236725406596</v>
      </c>
      <c r="K1267" s="1">
        <f t="shared" si="816"/>
        <v>1.5199393439336495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0.7088810480677139</v>
      </c>
      <c r="G1268" s="1">
        <f t="shared" si="820"/>
        <v>0.76157007301027269</v>
      </c>
      <c r="H1268" s="1">
        <f t="shared" si="820"/>
        <v>0.77338351701062102</v>
      </c>
      <c r="I1268" s="1">
        <f t="shared" si="820"/>
        <v>0.81408705219929578</v>
      </c>
      <c r="J1268" s="1">
        <f t="shared" si="820"/>
        <v>0.95996043244577067</v>
      </c>
      <c r="K1268" s="1">
        <f t="shared" si="820"/>
        <v>1.2071868773226349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0.59674724517046851</v>
      </c>
      <c r="G1269" s="1">
        <f t="shared" si="820"/>
        <v>0.63283594019897182</v>
      </c>
      <c r="H1269" s="1">
        <f t="shared" si="820"/>
        <v>0.59577268003518413</v>
      </c>
      <c r="I1269" s="1">
        <f t="shared" si="820"/>
        <v>0.68363897697173048</v>
      </c>
      <c r="J1269" s="1">
        <f t="shared" si="820"/>
        <v>0.84621678974793113</v>
      </c>
      <c r="K1269" s="1">
        <f t="shared" si="820"/>
        <v>1.1067458819752511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0.54553642782079925</v>
      </c>
      <c r="G1270" s="1">
        <f t="shared" si="820"/>
        <v>0.60405637330545314</v>
      </c>
      <c r="H1270" s="1">
        <f t="shared" si="820"/>
        <v>0.61793213403793312</v>
      </c>
      <c r="I1270" s="1">
        <f t="shared" si="820"/>
        <v>0.66531876423408431</v>
      </c>
      <c r="J1270" s="1">
        <f t="shared" si="820"/>
        <v>0.85905004739805957</v>
      </c>
      <c r="K1270" s="1">
        <f t="shared" si="820"/>
        <v>1.1266034217207954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0.51975568473665912</v>
      </c>
      <c r="G1271" s="1">
        <f t="shared" si="820"/>
        <v>0.57149152640074763</v>
      </c>
      <c r="H1271" s="1">
        <f t="shared" si="820"/>
        <v>0.58372585122074683</v>
      </c>
      <c r="I1271" s="1">
        <f t="shared" si="820"/>
        <v>0.62534433868268424</v>
      </c>
      <c r="J1271" s="1">
        <f t="shared" si="820"/>
        <v>0.77032561274550115</v>
      </c>
      <c r="K1271" s="1">
        <f t="shared" si="820"/>
        <v>1.011490823837871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0.72840569582556991</v>
      </c>
      <c r="G1272" s="1">
        <f t="shared" si="821"/>
        <v>0.77573975353554636</v>
      </c>
      <c r="H1272" s="1">
        <f t="shared" si="821"/>
        <v>0.78743567838209683</v>
      </c>
      <c r="I1272" s="1">
        <f t="shared" si="821"/>
        <v>0.82819167341434607</v>
      </c>
      <c r="J1272" s="1">
        <f t="shared" si="821"/>
        <v>0.97513819218355402</v>
      </c>
      <c r="K1272" s="1">
        <f t="shared" si="821"/>
        <v>1.2225931854700192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0.70566854910490995</v>
      </c>
      <c r="G1273" s="1">
        <f t="shared" si="821"/>
        <v>0.64106537805703367</v>
      </c>
      <c r="H1273" s="1">
        <f t="shared" si="821"/>
        <v>0.64364571987187402</v>
      </c>
      <c r="I1273" s="1">
        <f t="shared" si="821"/>
        <v>0.69199114966741171</v>
      </c>
      <c r="J1273" s="1">
        <f t="shared" si="821"/>
        <v>0.85030725944062824</v>
      </c>
      <c r="K1273" s="1">
        <f t="shared" si="821"/>
        <v>1.1222737569366299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0.54459447413545492</v>
      </c>
      <c r="G1274" s="1">
        <f t="shared" si="821"/>
        <v>0.61231021022071253</v>
      </c>
      <c r="H1274" s="1">
        <f t="shared" si="821"/>
        <v>0.62626271591348837</v>
      </c>
      <c r="I1274" s="1">
        <f t="shared" si="821"/>
        <v>0.67374030024552278</v>
      </c>
      <c r="J1274" s="1">
        <f t="shared" si="821"/>
        <v>0.85167107639428807</v>
      </c>
      <c r="K1274" s="1">
        <f t="shared" si="821"/>
        <v>1.1344770157984134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0.52688036620944856</v>
      </c>
      <c r="G1275" s="1">
        <f t="shared" si="821"/>
        <v>0.57893633184747817</v>
      </c>
      <c r="H1275" s="1">
        <f t="shared" si="821"/>
        <v>0.59120746792389667</v>
      </c>
      <c r="I1275" s="1">
        <f t="shared" si="821"/>
        <v>0.63291086735412938</v>
      </c>
      <c r="J1275" s="1">
        <f t="shared" si="821"/>
        <v>0.77632813967079051</v>
      </c>
      <c r="K1275" s="1">
        <f t="shared" si="821"/>
        <v>1.0203113556344774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</v>
      </c>
      <c r="H1276" s="1">
        <f t="shared" si="822"/>
        <v>1.0965696656165194</v>
      </c>
      <c r="I1276" s="1">
        <f t="shared" si="822"/>
        <v>1.0965696656165176</v>
      </c>
      <c r="J1276" s="1">
        <f t="shared" si="822"/>
        <v>1.1902484827483106</v>
      </c>
      <c r="K1276" s="1">
        <f t="shared" si="822"/>
        <v>1.2664906397637123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0.89149519806162081</v>
      </c>
      <c r="G1277" s="1">
        <f t="shared" si="823"/>
        <v>0.89149519806162103</v>
      </c>
      <c r="H1277" s="1">
        <f t="shared" si="823"/>
        <v>0.8914951980616217</v>
      </c>
      <c r="I1277" s="1">
        <f t="shared" si="823"/>
        <v>0.8914951980616217</v>
      </c>
      <c r="J1277" s="1">
        <f t="shared" si="823"/>
        <v>0.97194657138193352</v>
      </c>
      <c r="K1277" s="1">
        <f t="shared" si="823"/>
        <v>1.0532787196304207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0.83000507256490508</v>
      </c>
      <c r="G1278" s="1">
        <f t="shared" si="824"/>
        <v>0.8300050725649043</v>
      </c>
      <c r="H1278" s="1">
        <f t="shared" si="824"/>
        <v>0.83000507256490785</v>
      </c>
      <c r="I1278" s="1">
        <f t="shared" si="824"/>
        <v>0.83000507256490796</v>
      </c>
      <c r="J1278" s="1">
        <f t="shared" si="824"/>
        <v>0.90657113422469049</v>
      </c>
      <c r="K1278" s="1">
        <f t="shared" si="824"/>
        <v>0.99471233243303792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0.83675282096654235</v>
      </c>
      <c r="H1279" s="1">
        <f t="shared" si="825"/>
        <v>0.83675282096654247</v>
      </c>
      <c r="I1279" s="1">
        <f t="shared" si="825"/>
        <v>0.83675282096654091</v>
      </c>
      <c r="J1279" s="1">
        <f t="shared" si="825"/>
        <v>0.91844563967771609</v>
      </c>
      <c r="K1279" s="1">
        <f t="shared" si="825"/>
        <v>1.060192696959068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0.49379534694678279</v>
      </c>
      <c r="G1280" s="1">
        <f t="shared" si="826"/>
        <v>0.50503220860251363</v>
      </c>
      <c r="H1280" s="1">
        <f t="shared" si="826"/>
        <v>0.52188750108610915</v>
      </c>
      <c r="I1280" s="1">
        <f t="shared" si="826"/>
        <v>0.5499796552254369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1.1378127388745982</v>
      </c>
      <c r="G1281" s="1">
        <f t="shared" si="826"/>
        <v>1.1579426165783049</v>
      </c>
      <c r="H1281" s="1">
        <f t="shared" si="826"/>
        <v>1.1551064132041835</v>
      </c>
      <c r="I1281" s="1">
        <f t="shared" si="826"/>
        <v>1.0557922207238251</v>
      </c>
      <c r="J1281" s="1">
        <f t="shared" si="826"/>
        <v>0.90622182475463742</v>
      </c>
      <c r="K1281" s="1">
        <f t="shared" si="826"/>
        <v>0.92751485667725297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1.6018981929496126</v>
      </c>
      <c r="G1282" s="1">
        <f t="shared" si="826"/>
        <v>1.8969169295303945</v>
      </c>
      <c r="H1282" s="1">
        <f t="shared" si="826"/>
        <v>1.8812697277036159</v>
      </c>
      <c r="I1282" s="1">
        <f t="shared" si="826"/>
        <v>1.8753140734596907</v>
      </c>
      <c r="J1282" s="1">
        <f t="shared" si="826"/>
        <v>1.8137058502393031</v>
      </c>
      <c r="K1282" s="1">
        <f t="shared" si="826"/>
        <v>0.78409881280305871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1.9679581702763955</v>
      </c>
      <c r="G1283" s="1">
        <f t="shared" si="826"/>
        <v>2.5028860531602586</v>
      </c>
      <c r="H1283" s="1">
        <f t="shared" si="826"/>
        <v>2.5007004976313207</v>
      </c>
      <c r="I1283" s="1">
        <f t="shared" si="826"/>
        <v>2.5141315284344956</v>
      </c>
      <c r="J1283" s="1">
        <f t="shared" si="826"/>
        <v>0.72759143733802212</v>
      </c>
      <c r="K1283" s="1">
        <f t="shared" si="826"/>
        <v>0.70855767100205402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1.2048404010755802</v>
      </c>
      <c r="G1284" s="1">
        <f t="shared" si="826"/>
        <v>1.3982494763291182</v>
      </c>
      <c r="H1284" s="1">
        <f t="shared" si="826"/>
        <v>1.3979803564048829</v>
      </c>
      <c r="I1284" s="1">
        <f t="shared" si="826"/>
        <v>1.3885310735501708</v>
      </c>
      <c r="J1284" s="1">
        <f t="shared" si="826"/>
        <v>0.70431631772613967</v>
      </c>
      <c r="K1284" s="1">
        <f t="shared" si="826"/>
        <v>0.69941025208644414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0.2860394055091951</v>
      </c>
      <c r="G1285" s="1">
        <f t="shared" si="826"/>
        <v>0.29254854993039747</v>
      </c>
      <c r="H1285" s="1">
        <f t="shared" si="826"/>
        <v>0.30231226656220089</v>
      </c>
      <c r="I1285" s="1">
        <f t="shared" si="826"/>
        <v>0.31858512761520624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0.68349834230537621</v>
      </c>
      <c r="G1286" s="1">
        <f t="shared" si="826"/>
        <v>0.67627120124270346</v>
      </c>
      <c r="H1286" s="1">
        <f t="shared" si="826"/>
        <v>0.67518989467678903</v>
      </c>
      <c r="I1286" s="1">
        <f t="shared" si="826"/>
        <v>0.68184282636820348</v>
      </c>
      <c r="J1286" s="1">
        <f t="shared" si="826"/>
        <v>0.60279176556791314</v>
      </c>
      <c r="K1286" s="1">
        <f t="shared" si="826"/>
        <v>0.62816200783532339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0.60572281798901317</v>
      </c>
      <c r="G1287" s="1">
        <f t="shared" si="826"/>
        <v>0.60445913988310584</v>
      </c>
      <c r="H1287" s="1">
        <f t="shared" si="826"/>
        <v>0.60937810406597825</v>
      </c>
      <c r="I1287" s="1">
        <f t="shared" si="826"/>
        <v>0.60929055930229925</v>
      </c>
      <c r="J1287" s="1">
        <f t="shared" si="826"/>
        <v>0.51200806658453979</v>
      </c>
      <c r="K1287" s="1">
        <f t="shared" si="826"/>
        <v>0.50454300829944776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0.5160646470027862</v>
      </c>
      <c r="G1288" s="1">
        <f t="shared" si="826"/>
        <v>0.51602764716680516</v>
      </c>
      <c r="H1288" s="1">
        <f t="shared" si="826"/>
        <v>0.51595184957175511</v>
      </c>
      <c r="I1288" s="1">
        <f t="shared" si="826"/>
        <v>0.52020646223202704</v>
      </c>
      <c r="J1288" s="1">
        <f t="shared" si="826"/>
        <v>0.46661670526068977</v>
      </c>
      <c r="K1288" s="1">
        <f t="shared" si="826"/>
        <v>0.46895179880015042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0.45488911299651463</v>
      </c>
      <c r="G1289" s="1">
        <f t="shared" si="826"/>
        <v>0.45146752882479974</v>
      </c>
      <c r="H1289" s="1">
        <f t="shared" si="826"/>
        <v>0.44396943130002681</v>
      </c>
      <c r="I1289" s="1">
        <f t="shared" si="826"/>
        <v>0.44470399847450104</v>
      </c>
      <c r="J1289" s="1">
        <f t="shared" si="826"/>
        <v>0.43558511937344185</v>
      </c>
      <c r="K1289" s="1">
        <f t="shared" si="826"/>
        <v>0.47329901763586862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0.51837627625535254</v>
      </c>
      <c r="H1290" s="1">
        <f t="shared" si="826"/>
        <v>0.5497140658146904</v>
      </c>
      <c r="I1290" s="1">
        <f t="shared" si="826"/>
        <v>0.58368582511681644</v>
      </c>
      <c r="J1290" s="1">
        <f t="shared" si="826"/>
        <v>0.65392837501366552</v>
      </c>
      <c r="K1290" s="1">
        <f t="shared" si="826"/>
        <v>0.72816368063506498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0.41733711223535019</v>
      </c>
      <c r="H1291" s="1">
        <f t="shared" si="826"/>
        <v>0.44336347268893883</v>
      </c>
      <c r="I1291" s="1">
        <f t="shared" si="826"/>
        <v>0.46731539756307411</v>
      </c>
      <c r="J1291" s="1">
        <f t="shared" si="826"/>
        <v>0.54921649401625994</v>
      </c>
      <c r="K1291" s="1">
        <f t="shared" si="826"/>
        <v>0.59327409961232669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0.38796990995538694</v>
      </c>
      <c r="H1292" s="1">
        <f t="shared" si="826"/>
        <v>0.4122325374194552</v>
      </c>
      <c r="I1292" s="1">
        <f t="shared" si="826"/>
        <v>0.43381785787672639</v>
      </c>
      <c r="J1292" s="1">
        <f t="shared" si="826"/>
        <v>0.51485046015855263</v>
      </c>
      <c r="K1292" s="1">
        <f t="shared" si="826"/>
        <v>0.55151112887439602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0.39332458747711346</v>
      </c>
      <c r="H1293" s="1">
        <f t="shared" si="826"/>
        <v>0.41767931250753104</v>
      </c>
      <c r="I1293" s="1">
        <f t="shared" si="826"/>
        <v>0.44077030209751938</v>
      </c>
      <c r="J1293" s="1">
        <f t="shared" si="826"/>
        <v>0.53484944140678581</v>
      </c>
      <c r="K1293" s="1">
        <f t="shared" si="826"/>
        <v>0.56356092578247929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0.41824117647058762</v>
      </c>
      <c r="G1295" s="1">
        <f t="shared" si="827"/>
        <v>1.508097223384377</v>
      </c>
      <c r="H1295" s="1">
        <f t="shared" si="827"/>
        <v>1.4022468659077372</v>
      </c>
      <c r="I1295" s="1">
        <f t="shared" si="827"/>
        <v>1.2097798496695915</v>
      </c>
      <c r="J1295" s="1">
        <f t="shared" si="827"/>
        <v>0.93041777415966431</v>
      </c>
      <c r="K1295" s="1">
        <f t="shared" si="827"/>
        <v>0.92852572279503387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1.1727021091376657</v>
      </c>
      <c r="G1296" s="1">
        <f t="shared" si="827"/>
        <v>2.6814072514270881</v>
      </c>
      <c r="H1296" s="1">
        <f t="shared" si="827"/>
        <v>2.244614685876555</v>
      </c>
      <c r="I1296" s="1">
        <f t="shared" si="827"/>
        <v>2.2283166817730593</v>
      </c>
      <c r="J1296" s="1">
        <f t="shared" si="827"/>
        <v>1.9185289183238585</v>
      </c>
      <c r="K1296" s="1">
        <f t="shared" si="827"/>
        <v>0.78364542078025912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0.8989206017375484</v>
      </c>
      <c r="G1297" s="1">
        <f t="shared" si="827"/>
        <v>1.1881663459774503</v>
      </c>
      <c r="H1297" s="1">
        <f t="shared" si="827"/>
        <v>1.1840786749022889</v>
      </c>
      <c r="I1297" s="1">
        <f t="shared" si="827"/>
        <v>1.2549031562052917</v>
      </c>
      <c r="J1297" s="1">
        <f t="shared" si="827"/>
        <v>0.71598593641622243</v>
      </c>
      <c r="K1297" s="1">
        <f t="shared" si="827"/>
        <v>0.70801334105633518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1.3451077535076859</v>
      </c>
      <c r="G1298" s="1">
        <f t="shared" si="827"/>
        <v>1.6263794580075799</v>
      </c>
      <c r="H1298" s="1">
        <f t="shared" si="827"/>
        <v>1.630185337682091</v>
      </c>
      <c r="I1298" s="1">
        <f t="shared" si="827"/>
        <v>1.6454561965185601</v>
      </c>
      <c r="J1298" s="1">
        <f t="shared" si="827"/>
        <v>0.70604554102669215</v>
      </c>
      <c r="K1298" s="1">
        <f t="shared" si="827"/>
        <v>0.69889082332324559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0.33901850024086033</v>
      </c>
      <c r="G1299" s="1">
        <f t="shared" si="827"/>
        <v>0.35391427166601086</v>
      </c>
      <c r="H1299" s="1">
        <f t="shared" si="827"/>
        <v>0.37625792880373726</v>
      </c>
      <c r="I1299" s="1">
        <f t="shared" si="827"/>
        <v>0.41349735736661464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0.75009253731700687</v>
      </c>
      <c r="G1300" s="1">
        <f t="shared" si="827"/>
        <v>0.76653678677518278</v>
      </c>
      <c r="H1300" s="1">
        <f t="shared" si="827"/>
        <v>0.7720952350890421</v>
      </c>
      <c r="I1300" s="1">
        <f t="shared" si="827"/>
        <v>0.78242945295322619</v>
      </c>
      <c r="J1300" s="1">
        <f t="shared" si="827"/>
        <v>0.65400634528486312</v>
      </c>
      <c r="K1300" s="1">
        <f t="shared" si="827"/>
        <v>0.65127760809627488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0.69711607105787587</v>
      </c>
      <c r="G1301" s="1">
        <f t="shared" si="827"/>
        <v>0.70430909373753303</v>
      </c>
      <c r="H1301" s="1">
        <f t="shared" si="827"/>
        <v>0.71230335084891505</v>
      </c>
      <c r="I1301" s="1">
        <f t="shared" si="827"/>
        <v>0.76327104974400262</v>
      </c>
      <c r="J1301" s="1">
        <f t="shared" si="827"/>
        <v>0.52669490376105466</v>
      </c>
      <c r="K1301" s="1">
        <f t="shared" si="827"/>
        <v>0.52262562375013399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0.52817082529037296</v>
      </c>
      <c r="G1302" s="1">
        <f t="shared" si="827"/>
        <v>0.53242280496592764</v>
      </c>
      <c r="H1302" s="1">
        <f t="shared" si="827"/>
        <v>0.53195720838617178</v>
      </c>
      <c r="I1302" s="1">
        <f t="shared" si="827"/>
        <v>0.54121739779227118</v>
      </c>
      <c r="J1302" s="1">
        <f t="shared" si="827"/>
        <v>0.48256673115981596</v>
      </c>
      <c r="K1302" s="1">
        <f t="shared" si="827"/>
        <v>0.48577678811134301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0.46601136798585419</v>
      </c>
      <c r="G1303" s="1">
        <f t="shared" si="827"/>
        <v>0.45575355104041382</v>
      </c>
      <c r="H1303" s="1">
        <f t="shared" si="827"/>
        <v>0.45682801943348161</v>
      </c>
      <c r="I1303" s="1">
        <f t="shared" si="827"/>
        <v>0.46331061464428458</v>
      </c>
      <c r="J1303" s="1">
        <f t="shared" si="827"/>
        <v>0.4483978539546209</v>
      </c>
      <c r="K1303" s="1">
        <f t="shared" si="827"/>
        <v>0.45905182841025882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0.56203544748554635</v>
      </c>
      <c r="H1304" s="1">
        <f t="shared" si="827"/>
        <v>0.58928689424871228</v>
      </c>
      <c r="I1304" s="1">
        <f t="shared" si="827"/>
        <v>0.61980189548301745</v>
      </c>
      <c r="J1304" s="1">
        <f t="shared" si="827"/>
        <v>0.69900542605655636</v>
      </c>
      <c r="K1304" s="1">
        <f t="shared" si="827"/>
        <v>0.75350014368198215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0.45210145766281462</v>
      </c>
      <c r="H1305" s="1">
        <f t="shared" si="827"/>
        <v>0.47505728810532161</v>
      </c>
      <c r="I1305" s="1">
        <f t="shared" si="827"/>
        <v>0.49727939542724958</v>
      </c>
      <c r="J1305" s="1">
        <f t="shared" si="827"/>
        <v>0.57688273169775961</v>
      </c>
      <c r="K1305" s="1">
        <f t="shared" si="827"/>
        <v>0.61292958522727448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0.4202814963287691</v>
      </c>
      <c r="H1306" s="1">
        <f t="shared" si="827"/>
        <v>0.44160730761500411</v>
      </c>
      <c r="I1306" s="1">
        <f t="shared" si="827"/>
        <v>0.46146905101219388</v>
      </c>
      <c r="J1306" s="1">
        <f t="shared" si="827"/>
        <v>0.5397847745434402</v>
      </c>
      <c r="K1306" s="1">
        <f t="shared" si="827"/>
        <v>0.57010356378539118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0.3994340392549478</v>
      </c>
      <c r="H1307" s="1">
        <f t="shared" si="827"/>
        <v>0.41758646252720638</v>
      </c>
      <c r="I1307" s="1">
        <f t="shared" si="827"/>
        <v>0.43591138333734686</v>
      </c>
      <c r="J1307" s="1">
        <f t="shared" si="827"/>
        <v>0.51364094867853072</v>
      </c>
      <c r="K1307" s="1">
        <f t="shared" si="827"/>
        <v>0.53885492631724441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0.6153604481497571</v>
      </c>
      <c r="G1309" s="1">
        <f t="shared" si="828"/>
        <v>3.1289064883484459</v>
      </c>
      <c r="H1309" s="1">
        <f t="shared" si="828"/>
        <v>0.60095296605224158</v>
      </c>
      <c r="I1309" s="1">
        <f t="shared" si="828"/>
        <v>0.34501530386838142</v>
      </c>
      <c r="J1309" s="1">
        <f t="shared" si="828"/>
        <v>2.1897269576102813E-3</v>
      </c>
      <c r="K1309" s="1">
        <f t="shared" si="828"/>
        <v>1.2090076622882462E-3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0.63148334579318122</v>
      </c>
      <c r="G1310" s="1">
        <f t="shared" si="828"/>
        <v>9.7835854583589921</v>
      </c>
      <c r="H1310" s="1">
        <f t="shared" si="828"/>
        <v>3.7700010171241652E-2</v>
      </c>
      <c r="I1310" s="1">
        <f t="shared" si="828"/>
        <v>6.8831873306153925E-3</v>
      </c>
      <c r="J1310" s="1">
        <f t="shared" si="828"/>
        <v>5.6287852299860508E-5</v>
      </c>
      <c r="K1310" s="1">
        <f t="shared" si="828"/>
        <v>2.0041609993214648E-5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0.46787604227530927</v>
      </c>
      <c r="G1311" s="1">
        <f t="shared" si="828"/>
        <v>3.0834451541777229E-3</v>
      </c>
      <c r="H1311" s="1">
        <f t="shared" si="828"/>
        <v>1.5560706766497462E-2</v>
      </c>
      <c r="I1311" s="1">
        <f t="shared" si="828"/>
        <v>2.1441385535768798E-2</v>
      </c>
      <c r="J1311" s="1">
        <f t="shared" si="828"/>
        <v>0.14966479403154351</v>
      </c>
      <c r="K1311" s="1">
        <f t="shared" si="828"/>
        <v>5.0245948817067024E-2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0.68268790623018616</v>
      </c>
      <c r="G1312" s="1">
        <f t="shared" si="828"/>
        <v>0.27466172102876496</v>
      </c>
      <c r="H1312" s="1">
        <f t="shared" si="828"/>
        <v>0.28844636672733892</v>
      </c>
      <c r="I1312" s="1">
        <f t="shared" si="828"/>
        <v>0.36634781643517106</v>
      </c>
      <c r="J1312" s="1">
        <f t="shared" si="828"/>
        <v>0.44243568737204569</v>
      </c>
      <c r="K1312" s="1">
        <f t="shared" si="828"/>
        <v>0.46232955810330811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0.75482968207980572</v>
      </c>
      <c r="G1313" s="3">
        <f t="shared" ref="G1313:K1313" si="831">G1314+G1320+G1325+G1339</f>
        <v>1.2619469377129411</v>
      </c>
      <c r="H1313" s="3">
        <f t="shared" si="831"/>
        <v>2.3224779464712437</v>
      </c>
      <c r="I1313" s="3">
        <f t="shared" si="831"/>
        <v>3.7626830773573916</v>
      </c>
      <c r="J1313" s="3">
        <f t="shared" si="831"/>
        <v>2.5916883476065555</v>
      </c>
      <c r="K1313" s="3">
        <f t="shared" si="831"/>
        <v>1.2541267521072645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6.7983700833151445E-3</v>
      </c>
      <c r="G1314" s="1">
        <f t="shared" ref="G1314:K1314" si="832">SUM(G1315:G1319)</f>
        <v>1.4667053450296357E-2</v>
      </c>
      <c r="H1314" s="1">
        <f t="shared" si="832"/>
        <v>1.2200113238373323E-2</v>
      </c>
      <c r="I1314" s="1">
        <f t="shared" si="832"/>
        <v>5.6826208892690348E-2</v>
      </c>
      <c r="J1314" s="1">
        <f t="shared" si="832"/>
        <v>0.50851657758447533</v>
      </c>
      <c r="K1314" s="1">
        <f t="shared" si="832"/>
        <v>1.0481435602727196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4.743810480576198E-4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4.7539648980570289E-4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4.6553431608273559E-4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2.68135161945283E-6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1.4842520045226966E-3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6.5263767083529704E-3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5.3553106612557015E-2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0.1236101095056449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0.19217544687186577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1.372398243694141E-3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2.5032541128241536E-3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2.7814826670357461E-3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2.2527298141816554E-3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0.11103284671420649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0.11974223748070352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4.7351574105309428E-3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1.0092411163664074E-2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2.1385520785438192E-3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9.3371879258148291E-4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0.27374932172727612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0.73616997779388182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2.137520294129875E-4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1.11739679479729E-4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2.8816746835805263E-4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8.6653673370200743E-5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1.2429963734784811E-4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5.5898126268433432E-5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1.5075083941616018E-4</v>
      </c>
      <c r="J1320" s="1">
        <f t="shared" si="835"/>
        <v>1.4978748620296864E-4</v>
      </c>
      <c r="K1320" s="1">
        <f t="shared" si="835"/>
        <v>3.0516714481845621E-3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6.257334790605043E-5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3.828178021311299E-5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2.3477861224587395E-3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4.5228946584705951E-5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5.0472683219688433E-5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2.8701165537569744E-4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4.2948544925403794E-5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6.0512809419078501E-5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4.1687367035012497E-4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5.2021335108872199E-7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0.74771530780375761</v>
      </c>
      <c r="G1325" s="1">
        <f t="shared" ref="G1325:K1325" si="836">SUM(G1330:G1338)</f>
        <v>1.2463762268530143</v>
      </c>
      <c r="H1325" s="1">
        <f t="shared" si="836"/>
        <v>2.2024999860361185</v>
      </c>
      <c r="I1325" s="1">
        <f t="shared" si="836"/>
        <v>3.599898245380682</v>
      </c>
      <c r="J1325" s="1">
        <f t="shared" si="836"/>
        <v>1.8521266138552066</v>
      </c>
      <c r="K1325" s="1">
        <f t="shared" si="836"/>
        <v>0.1705192526078495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0.72914197977380835</v>
      </c>
      <c r="G1326" s="1">
        <f t="shared" ref="G1326:K1326" si="837">G1325-G1327</f>
        <v>1.2132285060011274</v>
      </c>
      <c r="H1326" s="1">
        <f t="shared" si="837"/>
        <v>2.1304295649985932</v>
      </c>
      <c r="I1326" s="1">
        <f t="shared" si="837"/>
        <v>3.4334633225621056</v>
      </c>
      <c r="J1326" s="1">
        <f t="shared" si="837"/>
        <v>1.5719253764726211</v>
      </c>
      <c r="K1326" s="1">
        <f t="shared" si="837"/>
        <v>-1.8150229881956192E-2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1.8573328029949317E-2</v>
      </c>
      <c r="G1327" s="1">
        <f t="shared" ref="G1327" si="838">SUM(G1328:G1329)</f>
        <v>3.314772085188699E-2</v>
      </c>
      <c r="H1327" s="1">
        <f t="shared" ref="H1327" si="839">SUM(H1328:H1329)</f>
        <v>7.2070421037525451E-2</v>
      </c>
      <c r="I1327" s="1">
        <f t="shared" ref="I1327" si="840">SUM(I1328:I1329)</f>
        <v>0.16643492281857653</v>
      </c>
      <c r="J1327" s="1">
        <f t="shared" ref="J1327" si="841">SUM(J1328:J1329)</f>
        <v>0.28020123738258551</v>
      </c>
      <c r="K1327" s="1">
        <f t="shared" ref="K1327" si="842">SUM(K1328:K1329)</f>
        <v>0.1886694824898057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1.8573328029949317E-2</v>
      </c>
      <c r="G1328" s="1">
        <f>[1]Transport!C$26/SUM([1]Transport!C$22,[1]Transport!C$26)*G1325*(G$33+G$580)/(G$33+G$580+G$36)</f>
        <v>3.314772085188699E-2</v>
      </c>
      <c r="H1328" s="1">
        <f>[1]Transport!D$26/SUM([1]Transport!D$22,[1]Transport!D$26)*H1325*(H$33+H$580)/(H$33+H$580+H$36)</f>
        <v>7.2070421037525451E-2</v>
      </c>
      <c r="I1328" s="1">
        <f>[1]Transport!E$26/SUM([1]Transport!E$22,[1]Transport!E$26)*I1325*(I$33+I$580)/(I$33+I$580+I$36)</f>
        <v>0.16643492281857653</v>
      </c>
      <c r="J1328" s="1">
        <f>[1]Transport!F$26/SUM([1]Transport!F$22,[1]Transport!F$26)*J1325*(J$33+J$580)/(J$33+J$580+J$36)</f>
        <v>0.13066414979701721</v>
      </c>
      <c r="K1328" s="1">
        <f>[1]Transport!G$26/SUM([1]Transport!G$22,[1]Transport!G$26)*K1325*(K$33+K$580)/(K$33+K$580+K$36)</f>
        <v>1.8773962176676436E-2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0.1495370875855683</v>
      </c>
      <c r="K1329" s="1">
        <f>(K$36+K$716)/([1]Transport!G$22+[1]Transport!G$26)*K1325</f>
        <v>0.16989552031312927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0.21212564513860904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0.20976603424207202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2.626200582914968E-3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2.5152486728921577E-3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9.9690325819355427E-2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4.0216208360075818E-3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4.4200324592223476E-3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5.0400676598726128E-3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1.633824463715741E-3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6.1682405393265281E-4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0.12591330963912847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0.12621490361870399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7.6126436995531191E-2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0.30709639953328188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6.8377542084057968E-2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1.2189691202202473E-5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9.4271836732640283E-6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2.8742182517640142E-5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1.7339242157125401E-2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1.731813961764966E-2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1.7249795612329154E-2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2.8719015741759734E-4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1.0965934701921741E-3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0.19653632161247844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0.60987565851197945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0.38593721082722537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6.6464585933726427E-4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0.10981051375927368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0.13157169931929819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0.23874037309348076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0.3986052913302654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4.0271506586217733E-2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4.852028545141161E-4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0.61606033598592524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0.75431716468043986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1.4094926489164081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2.5075950484085885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1.1146073474536575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6.8471193665208408E-4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4.2180257440157668E-3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1.2054151689189437E-5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6.768679022158286E-5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2.0114707856771005E-5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3.6334135698603018E-5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3.1600419273294277E-4</v>
      </c>
      <c r="G1339" s="1">
        <f t="shared" ref="G1339:K1339" si="843">SUM(G1344:G1348)</f>
        <v>9.0365740963035848E-4</v>
      </c>
      <c r="H1339" s="1">
        <f t="shared" si="843"/>
        <v>0.10777784719675207</v>
      </c>
      <c r="I1339" s="1">
        <f t="shared" si="843"/>
        <v>0.10580787224460318</v>
      </c>
      <c r="J1339" s="1">
        <f t="shared" si="843"/>
        <v>0.23089536868067081</v>
      </c>
      <c r="K1339" s="1">
        <f t="shared" si="843"/>
        <v>3.2412267778510986E-2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2.9219432303427111E-4</v>
      </c>
      <c r="G1340" s="1">
        <f t="shared" ref="G1340:K1340" si="844">G1339-G1341</f>
        <v>7.6908809152398806E-4</v>
      </c>
      <c r="H1340" s="1">
        <f t="shared" si="844"/>
        <v>0.10774197929057153</v>
      </c>
      <c r="I1340" s="1">
        <f t="shared" si="844"/>
        <v>0.1058037060283825</v>
      </c>
      <c r="J1340" s="1">
        <f t="shared" si="844"/>
        <v>-0.34531926089790288</v>
      </c>
      <c r="K1340" s="1">
        <f t="shared" si="844"/>
        <v>-3.6536452024440419E-2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2.3809869698671676E-5</v>
      </c>
      <c r="G1341" s="1">
        <f t="shared" ref="G1341" si="845">SUM(G1342:G1343)</f>
        <v>1.3456931810637037E-4</v>
      </c>
      <c r="H1341" s="1">
        <f t="shared" ref="H1341" si="846">SUM(H1342:H1343)</f>
        <v>3.5867906180541277E-5</v>
      </c>
      <c r="I1341" s="1">
        <f t="shared" ref="I1341" si="847">SUM(I1342:I1343)</f>
        <v>4.1662162206798795E-6</v>
      </c>
      <c r="J1341" s="1">
        <f t="shared" ref="J1341" si="848">SUM(J1342:J1343)</f>
        <v>0.57621462957857372</v>
      </c>
      <c r="K1341" s="1">
        <f t="shared" ref="K1341" si="849">SUM(K1342:K1343)</f>
        <v>6.8948719802951405E-2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2.3809869698671676E-5</v>
      </c>
      <c r="G1342" s="1">
        <f>[1]Transport!C$27/SUM([1]Transport!C$24,[1]Transport!C$27)*G1339*(G$45+G$612)/(G$45+G$612+G$47)</f>
        <v>1.3456931810637037E-4</v>
      </c>
      <c r="H1342" s="1">
        <f>[1]Transport!D$27/SUM([1]Transport!D$24,[1]Transport!D$27)*H1339*(H$45+H$612)/(H$45+H$612+H$47)</f>
        <v>3.5867906180541277E-5</v>
      </c>
      <c r="I1342" s="1">
        <f>[1]Transport!E$27/SUM([1]Transport!E$24,[1]Transport!E$27)*I1339*(I$45+I$612)/(I$45+I$612+I$47)</f>
        <v>4.1662162206798795E-6</v>
      </c>
      <c r="J1342" s="1">
        <f>[1]Transport!F$27/SUM([1]Transport!F$24,[1]Transport!F$27)*J1339*(J$45+J$612)/(J$45+J$612+J$47)</f>
        <v>3.2786959873114892E-5</v>
      </c>
      <c r="K1342" s="1">
        <f>[1]Transport!G$27/SUM([1]Transport!G$24,[1]Transport!G$27)*K1339*(K$45+K$612)/(K$45+K$612+K$47)</f>
        <v>4.6226143129965875E-6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0.57618184261870065</v>
      </c>
      <c r="K1343" s="1">
        <f>(K$47+K$714)/([1]Transport!G$24+[1]Transport!G$27)*K1339</f>
        <v>6.8944097188638406E-2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3.1600419273294277E-4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3.1699878667632302E-4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3.1562442976223364E-4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1.7868013849964395E-4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6.5859067937573731E-3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9.669901704960946E-4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1.3663146967760988E-3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2.6297919001204428E-3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1.9718802420870511E-4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1.7733528403171383E-3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2.5782649961817129E-3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1.6037444656970391E-3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7.6408443309832321E-4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2.1079046024568648E-4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9.9079519247261327E-2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0.10224240238155223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0.22788451438757651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2.9018391445292217E-2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2.3443885653995456E-5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2.0214696373137987E-5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4.0795130621172751E-5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0.29538325957978923</v>
      </c>
      <c r="G1349" s="3">
        <f t="shared" ref="G1349:K1349" si="850">SUM(G1350:G1372)</f>
        <v>0.30245941595920356</v>
      </c>
      <c r="H1349" s="3">
        <f t="shared" si="850"/>
        <v>0.31307526947388753</v>
      </c>
      <c r="I1349" s="3">
        <f t="shared" si="850"/>
        <v>0.33075429127921413</v>
      </c>
      <c r="J1349" s="3">
        <f t="shared" si="850"/>
        <v>0.35544282055816534</v>
      </c>
      <c r="K1349" s="3">
        <f t="shared" si="850"/>
        <v>0.37214406542705619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1.987943219253073E-3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1.6038692557973622E-3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1.0001867495017999E-3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1.0154096707289413E-6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5.8241686341467568E-4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2.6656186753975493E-3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2.3950965982648512E-2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5.8582257813814445E-2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0.10299012598741554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3.7765751619235459E-4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6.9571367789286525E-4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7.8022211011565955E-4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7.1128531715608588E-4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3.9103235189738503E-2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4.5422836591999236E-2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8.663936792503139E-4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1.8600330390516377E-3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3.9762586822690408E-4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1.878198367964759E-4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6.5426391712818791E-2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0.19083357135924431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2.6074991567630807E-5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1.3879490997390554E-5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3.6602090681106144E-5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1.2217801572168721E-5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1.9534990724746334E-5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9.5314119321136494E-6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1.4667302987426058E-5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9.897202271536377E-6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7.1200435793987384E-4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7.6482833671880994E-6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9.4166037309717649E-6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6.2417203182264262E-5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4.8578408283544991E-6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7.6496595568375928E-6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6.0960029426973478E-5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4.2416074936913497E-8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3.4473323390357059E-2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3.409481550547204E-2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4.6373478041734505E-4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4.9767575353764173E-4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2.2408961293076575E-2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4.6849443368038616E-4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5.1734768892979573E-4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6.0745324831564082E-4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2.3062153360179358E-4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9.2241805771404027E-5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9.8509320565602805E-3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9.8758129067154626E-3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5.9697652428509504E-3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2.9784430560576912E-2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6.7531443013765938E-3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6.6849153299976551E-7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5.3376059215752882E-7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1.8629689884642356E-6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0.24220633753098997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0.1937829951709126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0.12111030235484296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3.5588365217354723E-5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1.3954950242903405E-4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2.6603342940632206E-2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8.799971769764614E-2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6.166300082745331E-2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1.0907022153802749E-4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9.6046696597668953E-3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1.1542833315337203E-2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2.1738949262684219E-2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3.9076369098603771E-2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4.1566227978861951E-3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5.5195034885396745E-5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3.5700405681618891E-2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4.3848504297580165E-2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8.5164594782325381E-2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0.16529955467023175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7.9893293757376804E-2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5.2171741756723947E-5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1.6301185340998872E-4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4.693755013557617E-7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2.6962493200948752E-6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8.6847732089707769E-7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1.7779992492755655E-6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4.4141616728520256E-3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3.5462641828156714E-3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2.21393781577469E-3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2.1484056681510701E-5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8.3374465827419501E-4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1.2615488590600498E-4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2.0209762487119568E-4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4.3548099463675693E-4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1.6760602714046222E-5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1.5756250723770072E-4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2.3573262556385148E-4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1.6560049674018616E-4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8.4229035967374352E-5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1.1893247480337731E-5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5.8803108756080788E-3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6.0841273114405616E-3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1.5685523850897599E-2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2.0621240569070149E-3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9.2794061471684461E-7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8.1711496889406123E-7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1.8867982551723581E-6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4.1906042144660285</v>
      </c>
      <c r="G1374" s="1">
        <f t="shared" ref="G1374:K1374" si="856">IFERROR(G1350/G1315,"-")</f>
        <v>3.3737507326839378</v>
      </c>
      <c r="H1374" s="1">
        <f t="shared" si="856"/>
        <v>2.1484705100107915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0.37869321701871794</v>
      </c>
      <c r="G1375" s="1">
        <f t="shared" si="857"/>
        <v>0.3923975589320281</v>
      </c>
      <c r="H1375" s="1">
        <f t="shared" si="857"/>
        <v>0.40843775873156091</v>
      </c>
      <c r="I1375" s="1">
        <f t="shared" si="857"/>
        <v>0.44723765804900184</v>
      </c>
      <c r="J1375" s="1">
        <f t="shared" si="857"/>
        <v>0.47392772361502661</v>
      </c>
      <c r="K1375" s="1">
        <f t="shared" si="857"/>
        <v>0.53591719266866011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0.27518070496490749</v>
      </c>
      <c r="G1376" s="1">
        <f t="shared" si="858"/>
        <v>0.2779237131095596</v>
      </c>
      <c r="H1376" s="1">
        <f t="shared" si="858"/>
        <v>0.28050583214568436</v>
      </c>
      <c r="I1376" s="1">
        <f t="shared" si="858"/>
        <v>0.31574373130693129</v>
      </c>
      <c r="J1376" s="1">
        <f t="shared" si="858"/>
        <v>0.35217718312121149</v>
      </c>
      <c r="K1376" s="1">
        <f t="shared" si="858"/>
        <v>0.37933846525390952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0.18297040713439916</v>
      </c>
      <c r="G1377" s="1">
        <f t="shared" si="859"/>
        <v>0.18430016463740148</v>
      </c>
      <c r="H1377" s="1">
        <f t="shared" si="859"/>
        <v>0.18593228204087278</v>
      </c>
      <c r="I1377" s="1">
        <f t="shared" si="859"/>
        <v>0.20115246505557016</v>
      </c>
      <c r="J1377" s="1">
        <f t="shared" si="859"/>
        <v>0.23900110984749801</v>
      </c>
      <c r="K1377" s="1">
        <f t="shared" si="859"/>
        <v>0.25922487620471163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0.1219871064580709</v>
      </c>
      <c r="G1378" s="1">
        <f t="shared" si="860"/>
        <v>0.12421273322077563</v>
      </c>
      <c r="H1378" s="1">
        <f t="shared" si="860"/>
        <v>0.12701673401810737</v>
      </c>
      <c r="I1378" s="1">
        <f t="shared" si="860"/>
        <v>0.1409957719850142</v>
      </c>
      <c r="J1378" s="1">
        <f t="shared" si="860"/>
        <v>0.15716048044515496</v>
      </c>
      <c r="K1378" s="1">
        <f t="shared" si="860"/>
        <v>0.17051397906151625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0.23440176174444113</v>
      </c>
      <c r="J1379" s="1">
        <f t="shared" si="861"/>
        <v>0.25853558054090187</v>
      </c>
      <c r="K1379" s="1">
        <f t="shared" si="861"/>
        <v>0.30326627759185365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0.16910151451049593</v>
      </c>
      <c r="J1380" s="1">
        <f t="shared" si="862"/>
        <v>0.1865683203325027</v>
      </c>
      <c r="K1380" s="1">
        <f t="shared" si="862"/>
        <v>0.2174727123905833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0.11310839137372304</v>
      </c>
      <c r="J1381" s="1">
        <f t="shared" si="863"/>
        <v>0.12641388873321432</v>
      </c>
      <c r="K1381" s="1">
        <f t="shared" si="863"/>
        <v>0.14623142156177482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>
        <f t="shared" si="864"/>
        <v>8.153592146019234E-2</v>
      </c>
      <c r="K1382" s="1" t="str">
        <f t="shared" si="864"/>
        <v>-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0.16251369968883861</v>
      </c>
      <c r="H1383" s="1">
        <f t="shared" si="865"/>
        <v>0.16253735085693757</v>
      </c>
      <c r="I1383" s="1">
        <f t="shared" si="865"/>
        <v>0.17658010718382358</v>
      </c>
      <c r="J1383" s="1">
        <f t="shared" si="865"/>
        <v>0.19786343946874624</v>
      </c>
      <c r="K1383" s="1">
        <f t="shared" si="865"/>
        <v>0.22478571625578689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0.11649393435744149</v>
      </c>
      <c r="H1384" s="1">
        <f t="shared" si="866"/>
        <v>0.11704612889218849</v>
      </c>
      <c r="I1384" s="1">
        <f t="shared" si="866"/>
        <v>0.12052482016302815</v>
      </c>
      <c r="J1384" s="1">
        <f t="shared" si="866"/>
        <v>0.14115441329437578</v>
      </c>
      <c r="K1384" s="1">
        <f t="shared" si="866"/>
        <v>0.14954313986833487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7.8235828164578969E-2</v>
      </c>
      <c r="H1385" s="1">
        <f t="shared" si="867"/>
        <v>7.8246012345343577E-2</v>
      </c>
      <c r="I1385" s="1">
        <f t="shared" si="867"/>
        <v>7.8419081182026035E-2</v>
      </c>
      <c r="J1385" s="1">
        <f t="shared" si="867"/>
        <v>9.6987234646328024E-2</v>
      </c>
      <c r="K1385" s="1">
        <f t="shared" si="867"/>
        <v>9.8762606779208437E-2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>
        <f t="shared" si="868"/>
        <v>5.4840727456572508E-2</v>
      </c>
      <c r="I1386" s="1">
        <f t="shared" si="868"/>
        <v>5.6619305474157777E-2</v>
      </c>
      <c r="J1386" s="1">
        <f t="shared" si="868"/>
        <v>6.4816545762342942E-2</v>
      </c>
      <c r="K1386" s="1" t="str">
        <f t="shared" si="868"/>
        <v>-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13.96868071488681</v>
      </c>
      <c r="G1387" s="1">
        <f t="shared" ref="G1387:K1387" si="869">IFERROR(G1363/G1334,"-")</f>
        <v>11.189596541502647</v>
      </c>
      <c r="H1387" s="1">
        <f t="shared" si="869"/>
        <v>7.0209702814264263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0.12391916748597484</v>
      </c>
      <c r="G1388" s="1">
        <f t="shared" si="870"/>
        <v>0.12725728013370213</v>
      </c>
      <c r="H1388" s="1">
        <f t="shared" si="870"/>
        <v>0.13536094866519122</v>
      </c>
      <c r="I1388" s="1">
        <f t="shared" si="870"/>
        <v>0.14429124440275987</v>
      </c>
      <c r="J1388" s="1">
        <f t="shared" si="870"/>
        <v>0.15977469675775399</v>
      </c>
      <c r="K1388" s="1">
        <f t="shared" si="870"/>
        <v>0.16410276240460483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8.7465847585616679E-2</v>
      </c>
      <c r="G1389" s="1">
        <f t="shared" si="871"/>
        <v>8.7730365838971619E-2</v>
      </c>
      <c r="H1389" s="1">
        <f t="shared" si="871"/>
        <v>9.1056862234910538E-2</v>
      </c>
      <c r="I1389" s="1">
        <f t="shared" si="871"/>
        <v>9.8032740529344728E-2</v>
      </c>
      <c r="J1389" s="1">
        <f t="shared" si="871"/>
        <v>0.10321498126689731</v>
      </c>
      <c r="K1389" s="1">
        <f t="shared" si="871"/>
        <v>0.11375661616968279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5.7949527986548573E-2</v>
      </c>
      <c r="G1390" s="1">
        <f t="shared" si="872"/>
        <v>5.813006299035528E-2</v>
      </c>
      <c r="H1390" s="1">
        <f t="shared" si="872"/>
        <v>6.042216314345332E-2</v>
      </c>
      <c r="I1390" s="1">
        <f t="shared" si="872"/>
        <v>6.5919556977565769E-2</v>
      </c>
      <c r="J1390" s="1">
        <f t="shared" si="872"/>
        <v>7.1678420153872671E-2</v>
      </c>
      <c r="K1390" s="1">
        <f t="shared" si="872"/>
        <v>7.6195169039726354E-2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3.8646481387947497E-2</v>
      </c>
      <c r="G1391" s="1">
        <f t="shared" si="873"/>
        <v>3.8938907810220545E-2</v>
      </c>
      <c r="H1391" s="1">
        <f t="shared" si="873"/>
        <v>3.9834202674824716E-2</v>
      </c>
      <c r="I1391" s="1">
        <f t="shared" si="873"/>
        <v>4.3176233385101397E-2</v>
      </c>
      <c r="J1391" s="1">
        <f t="shared" si="873"/>
        <v>4.8934678507955437E-2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13.968680714886789</v>
      </c>
      <c r="G1392" s="1">
        <f t="shared" ref="G1392:K1392" si="874">IFERROR(G1368/G1344,"-")</f>
        <v>11.186996076539071</v>
      </c>
      <c r="H1392" s="1">
        <f t="shared" si="874"/>
        <v>7.0144691190174813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0.12023751974847227</v>
      </c>
      <c r="H1393" s="1">
        <f t="shared" si="875"/>
        <v>0.1265952714460645</v>
      </c>
      <c r="I1393" s="1">
        <f t="shared" si="875"/>
        <v>0.13046139428830367</v>
      </c>
      <c r="J1393" s="1">
        <f t="shared" si="875"/>
        <v>0.14791440460097305</v>
      </c>
      <c r="K1393" s="1">
        <f t="shared" si="875"/>
        <v>0.16559523003200829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8.4998076233608846E-2</v>
      </c>
      <c r="H1394" s="1">
        <f t="shared" si="876"/>
        <v>8.885006054944089E-2</v>
      </c>
      <c r="I1394" s="1">
        <f t="shared" si="876"/>
        <v>9.1430720237431068E-2</v>
      </c>
      <c r="J1394" s="1">
        <f t="shared" si="876"/>
        <v>0.10325865515502236</v>
      </c>
      <c r="K1394" s="1">
        <f t="shared" si="876"/>
        <v>0.11023524668056635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5.6422133461237173E-2</v>
      </c>
      <c r="H1395" s="1">
        <f t="shared" si="877"/>
        <v>5.9349408639471343E-2</v>
      </c>
      <c r="I1395" s="1">
        <f t="shared" si="877"/>
        <v>5.950688921349457E-2</v>
      </c>
      <c r="J1395" s="1">
        <f t="shared" si="877"/>
        <v>6.8831021243594956E-2</v>
      </c>
      <c r="K1395" s="1">
        <f t="shared" si="877"/>
        <v>7.1062659031073297E-2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3.9581348775206089E-2</v>
      </c>
      <c r="I1396" s="1">
        <f t="shared" si="878"/>
        <v>4.0421827457169872E-2</v>
      </c>
      <c r="J1396" s="1">
        <f t="shared" si="878"/>
        <v>4.625057516528961E-2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0.81235294847052109</v>
      </c>
      <c r="G1397" s="3">
        <f t="shared" ref="G1397" si="879">G1398+G1404+G1409+G1423</f>
        <v>0.77926542382098862</v>
      </c>
      <c r="H1397" s="3">
        <f t="shared" ref="H1397" si="880">H1398+H1404+H1409+H1423</f>
        <v>0.96540568833061946</v>
      </c>
      <c r="I1397" s="3">
        <f t="shared" ref="I1397" si="881">I1398+I1404+I1409+I1423</f>
        <v>1.1663497763818111</v>
      </c>
      <c r="J1397" s="3">
        <f t="shared" ref="J1397" si="882">J1398+J1404+J1409+J1423</f>
        <v>0.74660960524021536</v>
      </c>
      <c r="K1397" s="3">
        <f t="shared" ref="K1397" si="883">K1398+K1404+K1409+K1423</f>
        <v>0.36015770042588313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1.6455318396256266E-3</v>
      </c>
      <c r="G1398" s="1">
        <f t="shared" ref="G1398" si="884">SUM(G1399:G1403)</f>
        <v>3.0073891857667146E-3</v>
      </c>
      <c r="H1398" s="1">
        <f t="shared" ref="H1398" si="885">SUM(H1399:H1403)</f>
        <v>3.0897672568891105E-3</v>
      </c>
      <c r="I1398" s="1">
        <f t="shared" ref="I1398" si="886">SUM(I1399:I1403)</f>
        <v>1.7234042512540262E-2</v>
      </c>
      <c r="J1398" s="1">
        <f t="shared" ref="J1398" si="887">SUM(J1399:J1403)</f>
        <v>0.14737859996826611</v>
      </c>
      <c r="K1398" s="1">
        <f t="shared" ref="K1398" si="888">SUM(K1399:K1403)</f>
        <v>0.26048011277627464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3.9514990743141849E-4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9.8748337139680387E-4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1.0879217741287376E-3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1.5053419987996848E-2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4.9113110521547536E-2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0.10964300803847263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8.3525721454170249E-4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1.2020639914479632E-3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1.2031719720106229E-3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1.4296243063997665E-3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9.4765407122264958E-2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0.14407011166509648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4.1512471765250562E-4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7.7715819224935686E-4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6.9096117372529817E-4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6.9235834299010584E-4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3.3833693276058272E-3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6.7253653955751981E-3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4.0683630672590063E-5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1.0771233702445137E-4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5.8639875153541045E-5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1.1671299684780175E-4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4.1627677130270013E-5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1.191428908573061E-2</v>
      </c>
      <c r="J1404" s="1">
        <f t="shared" ref="J1404" si="894">SUM(J1405:J1408)</f>
        <v>6.3789212292871128E-2</v>
      </c>
      <c r="K1404" s="1">
        <f t="shared" ref="K1404" si="895">SUM(K1405:K1408)</f>
        <v>8.2280430361433857E-2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1.1368056379178081E-2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3.9391158795946832E-2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1.5463309835872591E-2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3.3255815199741774E-4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8.6477804966398498E-3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3.3332604865775263E-3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2.136745545551111E-4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1.5737493342748588E-2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6.3483860038983736E-2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1.2779657535857138E-5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0.8105705705101679</v>
      </c>
      <c r="G1409" s="1">
        <f t="shared" ref="G1409:K1409" si="896">SUM(G1414:G1422)</f>
        <v>0.77562581559704336</v>
      </c>
      <c r="H1409" s="1">
        <f t="shared" si="896"/>
        <v>0.9380533228462089</v>
      </c>
      <c r="I1409" s="1">
        <f t="shared" si="896"/>
        <v>1.0969693422557238</v>
      </c>
      <c r="J1409" s="1">
        <f t="shared" si="896"/>
        <v>0.4503798596517265</v>
      </c>
      <c r="K1409" s="1">
        <f t="shared" si="896"/>
        <v>2.3282497690711927E-3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0.79043591104769262</v>
      </c>
      <c r="G1410" s="1">
        <f t="shared" ref="G1410" si="897">G1409-G1411</f>
        <v>0.75499783227466888</v>
      </c>
      <c r="H1410" s="1">
        <f t="shared" ref="H1410" si="898">H1409-H1411</f>
        <v>0.90735824981020508</v>
      </c>
      <c r="I1410" s="1">
        <f t="shared" ref="I1410" si="899">I1409-I1411</f>
        <v>1.0462529065767567</v>
      </c>
      <c r="J1410" s="1">
        <f t="shared" ref="J1410" si="900">J1409-J1411</f>
        <v>0.3822435923886966</v>
      </c>
      <c r="K1410" s="1">
        <f t="shared" ref="K1410" si="901">K1409-K1411</f>
        <v>-2.4782109870277649E-4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2.0134659462475234E-2</v>
      </c>
      <c r="G1411" s="1">
        <f t="shared" ref="G1411" si="902">SUM(G1412:G1413)</f>
        <v>2.0627983322374446E-2</v>
      </c>
      <c r="H1411" s="1">
        <f t="shared" ref="H1411" si="903">SUM(H1412:H1413)</f>
        <v>3.0695073036003825E-2</v>
      </c>
      <c r="I1411" s="1">
        <f t="shared" ref="I1411" si="904">SUM(I1412:I1413)</f>
        <v>5.0716435678967144E-2</v>
      </c>
      <c r="J1411" s="1">
        <f t="shared" ref="J1411" si="905">SUM(J1412:J1413)</f>
        <v>6.8136267263029904E-2</v>
      </c>
      <c r="K1411" s="1">
        <f t="shared" ref="K1411" si="906">SUM(K1412:K1413)</f>
        <v>2.5760708677739692E-3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2.0134659462475234E-2</v>
      </c>
      <c r="G1412" s="1">
        <f>[1]Transport!C$26/SUM([1]Transport!C$22,[1]Transport!C$26)*G1409*(G$33+G$580)/(G$33+G$580+G$36)</f>
        <v>2.0627983322374446E-2</v>
      </c>
      <c r="H1412" s="1">
        <f>[1]Transport!D$26/SUM([1]Transport!D$22,[1]Transport!D$26)*H1409*(H$33+H$580)/(H$33+H$580+H$36)</f>
        <v>3.0695073036003825E-2</v>
      </c>
      <c r="I1412" s="1">
        <f>[1]Transport!E$26/SUM([1]Transport!E$22,[1]Transport!E$26)*I1409*(I$33+I$580)/(I$33+I$580+I$36)</f>
        <v>5.0716435678967144E-2</v>
      </c>
      <c r="J1412" s="1">
        <f>[1]Transport!F$26/SUM([1]Transport!F$22,[1]Transport!F$26)*J1409*(J$33+J$580)/(J$33+J$580+J$36)</f>
        <v>3.1773476503638945E-2</v>
      </c>
      <c r="K1412" s="1">
        <f>[1]Transport!G$26/SUM([1]Transport!G$22,[1]Transport!G$26)*K1409*(K$33+K$580)/(K$33+K$580+K$36)</f>
        <v>2.5633746591020477E-4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3.6362790759390966E-2</v>
      </c>
      <c r="K1413" s="1">
        <f>(K$36+K$716)/([1]Transport!G$22+[1]Transport!G$26)*K1409</f>
        <v>2.3197334018637645E-3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0.23225413561793223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0.23176577913332172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5.0040526746444956E-2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2.7082917668044761E-3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4.6707197492325297E-4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4.7277360714028521E-4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7.8690940544577225E-4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1.0940566285039439E-2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3.4663770295130926E-3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5.1671589327731242E-4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3.7694779759395522E-4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5.6550549502607536E-4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6.7724646648407702E-2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2.8845211143755066E-3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3.5603192915948138E-4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4.3897546449446756E-6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2.5686232186119669E-6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1.9565777288200804E-5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6.0270296626321355E-3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6.0131327703246279E-3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5.9680673995088935E-3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0.11335393712307602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1.2863985311095134E-2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8.1152363720923909E-2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0.31925325983018171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0.18816821682259055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3.2403930893809801E-4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0.51937831157693903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0.39700777856287622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0.48301510272102427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0.58452226275437258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0.20305337335113985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3.9437853077857623E-4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0.15828930622061613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0.12662847731297752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0.13474281797068766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6.447836033488083E-2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5.0053792380788345E-2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2.7001213199447121E-4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1.3521985926904566E-2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8.5846171032864325E-6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5.2387245625668397E-5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7.1510331779929024E-6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2.5721409226491632E-5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1.3684612072747073E-4</v>
      </c>
      <c r="G1423" s="1">
        <f t="shared" ref="G1423" si="907">SUM(G1428:G1432)</f>
        <v>6.3221903817858708E-4</v>
      </c>
      <c r="H1423" s="1">
        <f t="shared" ref="H1423" si="908">SUM(H1428:H1432)</f>
        <v>2.4262598227521373E-2</v>
      </c>
      <c r="I1423" s="1">
        <f t="shared" ref="I1423" si="909">SUM(I1428:I1432)</f>
        <v>4.0232102527816532E-2</v>
      </c>
      <c r="J1423" s="1">
        <f t="shared" ref="J1423" si="910">SUM(J1428:J1432)</f>
        <v>8.5061933327351624E-2</v>
      </c>
      <c r="K1423" s="1">
        <f t="shared" ref="K1423" si="911">SUM(K1428:K1432)</f>
        <v>1.5068907519103451E-2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1.2653521859952533E-4</v>
      </c>
      <c r="G1424" s="1">
        <f t="shared" ref="G1424" si="912">G1423-G1425</f>
        <v>5.3807131808590429E-4</v>
      </c>
      <c r="H1424" s="1">
        <f t="shared" ref="H1424" si="913">H1423-H1425</f>
        <v>2.4254523761204263E-2</v>
      </c>
      <c r="I1424" s="1">
        <f t="shared" ref="I1424" si="914">I1423-I1425</f>
        <v>4.0230518376896687E-2</v>
      </c>
      <c r="J1424" s="1">
        <f t="shared" ref="J1424" si="915">J1423-J1425</f>
        <v>-0.1272157346203486</v>
      </c>
      <c r="K1424" s="1">
        <f t="shared" ref="K1424" si="916">K1423-K1425</f>
        <v>-1.6986297299366116E-2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1.0310902127945411E-5</v>
      </c>
      <c r="G1425" s="1">
        <f t="shared" ref="G1425" si="917">SUM(G1426:G1427)</f>
        <v>9.4147720092682807E-5</v>
      </c>
      <c r="H1425" s="1">
        <f t="shared" ref="H1425" si="918">SUM(H1426:H1427)</f>
        <v>8.0744663171109351E-6</v>
      </c>
      <c r="I1425" s="1">
        <f t="shared" ref="I1425" si="919">SUM(I1426:I1427)</f>
        <v>1.5841509198479756E-6</v>
      </c>
      <c r="J1425" s="1">
        <f t="shared" ref="J1425" si="920">SUM(J1426:J1427)</f>
        <v>0.21227766794770023</v>
      </c>
      <c r="K1425" s="1">
        <f t="shared" ref="K1425" si="921">SUM(K1426:K1427)</f>
        <v>3.2055204818469567E-2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1.0310902127945411E-5</v>
      </c>
      <c r="G1426" s="1">
        <f>[1]Transport!C$27/SUM([1]Transport!C$24,[1]Transport!C$27)*G1423*(G$45+G$612)/(G$45+G$612+G$47)</f>
        <v>9.4147720092682807E-5</v>
      </c>
      <c r="H1426" s="1">
        <f>[1]Transport!D$27/SUM([1]Transport!D$24,[1]Transport!D$27)*H1423*(H$45+H$612)/(H$45+H$612+H$47)</f>
        <v>8.0744663171109351E-6</v>
      </c>
      <c r="I1426" s="1">
        <f>[1]Transport!E$27/SUM([1]Transport!E$24,[1]Transport!E$27)*I1423*(I$45+I$612)/(I$45+I$612+I$47)</f>
        <v>1.5841509198479756E-6</v>
      </c>
      <c r="J1426" s="1">
        <f>[1]Transport!F$27/SUM([1]Transport!F$24,[1]Transport!F$27)*J1423*(J$45+J$612)/(J$45+J$612+J$47)</f>
        <v>1.2078727306958427E-5</v>
      </c>
      <c r="K1426" s="1">
        <f>[1]Transport!G$27/SUM([1]Transport!G$24,[1]Transport!G$27)*K1423*(K$45+K$612)/(K$45+K$612+K$47)</f>
        <v>2.1491167497144989E-6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0.21226558922039326</v>
      </c>
      <c r="K1427" s="1">
        <f>(K$47+K$714)/([1]Transport!G$24+[1]Transport!G$27)*K1423</f>
        <v>3.2053055701719853E-2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1.3684612072747073E-4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1.3723905492911453E-4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1.3560697847376865E-4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1.8492770097542385E-4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1.4768586396995387E-3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8.5315665576719769E-4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1.6147596242792701E-3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6.2665846459603112E-4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1.6656333839831008E-4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1.1372106197060788E-3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2.0270583833390866E-3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2.3734638619644839E-3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7.973294506393294E-4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1.4348894387573863E-4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2.1497723130039673E-2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3.7341945292046895E-2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8.1043739520578556E-2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1.3644919603868091E-2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1.519885960231412E-5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9.9421966633488672E-6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2.997032052931232E-5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0.13095750282688901</v>
      </c>
      <c r="G1433" s="3">
        <f t="shared" ref="G1433" si="922">SUM(G1434:G1456)</f>
        <v>0.13166161326059267</v>
      </c>
      <c r="H1433" s="3">
        <f t="shared" ref="H1433" si="923">SUM(H1434:H1456)</f>
        <v>0.13271223196822562</v>
      </c>
      <c r="I1433" s="3">
        <f t="shared" ref="I1433" si="924">SUM(I1434:I1456)</f>
        <v>0.1344566870404108</v>
      </c>
      <c r="J1433" s="3">
        <f t="shared" ref="J1433" si="925">SUM(J1434:J1456)</f>
        <v>0.1347580167168991</v>
      </c>
      <c r="K1433" s="3">
        <f t="shared" ref="K1433" si="926">SUM(K1434:K1456)</f>
        <v>0.13117561877511227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1.4964058964985272E-4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3.7947739439572715E-4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4.247049278039349E-4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6.7281227387519906E-3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2.3959544963779139E-2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5.8708958471628131E-2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2.2984666912460996E-4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3.3489129656180314E-4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3.3776733219458997E-4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4.5358127683183284E-4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3.3450485120884839E-2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5.5162586881057948E-2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7.5955538600431385E-5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1.4375703946224353E-4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1.2864521769380543E-4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1.3928287389578041E-4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8.0076604949062054E-4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1.7418160886914099E-3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5.1438059994519057E-6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1.3966557808131933E-5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8.3878630072790575E-6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1.8372724172469078E-5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7.1174760070868589E-6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2.6646924428894705E-3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1.0489571821887892E-2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4.2016947006490212E-3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5.6236087165575005E-5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1.6220778993876913E-3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6.5288976694194791E-4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2.4168385143225427E-5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2.0409304842745357E-3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9.2175921449948184E-3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1.0769063129243404E-6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3.7744478847303455E-2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3.7669167460440522E-2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9.2089336759943394E-3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5.1514043704117796E-4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9.7974780406643097E-5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5.5075257556131191E-5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9.364593235119026E-5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1.4357010129080992E-3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4.7274859655333727E-4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7.6029350942657923E-5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2.9490823119577134E-5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4.5077336029552351E-5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6.0109902455586237E-3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2.7351826875600545E-4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3.6589395459192118E-5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2.4118371305394881E-7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1.424017685799464E-7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1.2628648883057413E-6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5.9970449454810573E-2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4.7983155824565395E-2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2.9983225879908572E-2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1.4046725519549127E-2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1.6137970795271235E-3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1.0840298408038712E-2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4.6019957469107815E-2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2.9662379293112814E-2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5.3235915455043464E-5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4.5427864239663454E-2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3.4864444556133287E-2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4.3049489155599543E-2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5.5290117706547806E-2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2.176200839424372E-2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4.4719586977093989E-5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9.1727905808029701E-3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7.3683499600327336E-3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7.8807260020397011E-3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3.8238335731255592E-3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3.5894177240724879E-3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2.0863932207973385E-5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5.2257717745220504E-4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3.3444751434809715E-7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2.0796848842947226E-6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3.0109880520815959E-7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1.2545211075266061E-6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1.3616530572357671E-3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1.0947281646468358E-3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6.8028862892428356E-4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2.2235248098072065E-5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1.8587833286688127E-4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1.1108442265856358E-4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2.4131614221602153E-4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9.7835532483885382E-5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1.4157563334903948E-5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1.0086007981822852E-4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1.8706993755222736E-4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2.4483580453410172E-4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8.5765990081976246E-5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8.0959523415688841E-6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1.2755668526734452E-3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2.2936893846826419E-3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5.6099235749736045E-3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9.6994876112747376E-4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6.0299543721621221E-7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3.9444401624664174E-7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1.3851252099172479E-6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0.37869321701871855</v>
      </c>
      <c r="G1459" s="1">
        <f t="shared" si="933"/>
        <v>0.38428737676762398</v>
      </c>
      <c r="H1459" s="1">
        <f t="shared" si="933"/>
        <v>0.39038186191655178</v>
      </c>
      <c r="I1459" s="1">
        <f t="shared" si="933"/>
        <v>0.4469497791277196</v>
      </c>
      <c r="J1459" s="1">
        <f t="shared" si="933"/>
        <v>0.48784417662300783</v>
      </c>
      <c r="K1459" s="1">
        <f t="shared" si="933"/>
        <v>0.53545556184510867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0.27518070496490665</v>
      </c>
      <c r="G1460" s="1">
        <f t="shared" si="934"/>
        <v>0.27859689579288127</v>
      </c>
      <c r="H1460" s="1">
        <f t="shared" si="934"/>
        <v>0.28073071851079306</v>
      </c>
      <c r="I1460" s="1">
        <f t="shared" si="934"/>
        <v>0.31727305894377938</v>
      </c>
      <c r="J1460" s="1">
        <f t="shared" si="934"/>
        <v>0.35298202304694903</v>
      </c>
      <c r="K1460" s="1">
        <f t="shared" si="934"/>
        <v>0.38288709742439975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0.18297040713439899</v>
      </c>
      <c r="G1461" s="1">
        <f t="shared" si="935"/>
        <v>0.18497783449488239</v>
      </c>
      <c r="H1461" s="1">
        <f t="shared" si="935"/>
        <v>0.18618299057270943</v>
      </c>
      <c r="I1461" s="1">
        <f t="shared" si="935"/>
        <v>0.2011716552648963</v>
      </c>
      <c r="J1461" s="1">
        <f t="shared" si="935"/>
        <v>0.23667710260211716</v>
      </c>
      <c r="K1461" s="1">
        <f t="shared" si="935"/>
        <v>0.25899203779134417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0.12643429100140421</v>
      </c>
      <c r="H1462" s="1">
        <f t="shared" si="936"/>
        <v>0.12966534933655219</v>
      </c>
      <c r="I1462" s="1">
        <f t="shared" si="936"/>
        <v>0.14304026032314199</v>
      </c>
      <c r="J1462" s="1">
        <f t="shared" si="936"/>
        <v>0.15741797973389218</v>
      </c>
      <c r="K1462" s="1">
        <f t="shared" si="936"/>
        <v>0.17097941796784308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0.23440176174444077</v>
      </c>
      <c r="J1463" s="1">
        <f t="shared" si="937"/>
        <v>0.26629254235006716</v>
      </c>
      <c r="K1463" s="1">
        <f t="shared" si="937"/>
        <v>0.27172026850950831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0.16910151451049579</v>
      </c>
      <c r="J1464" s="1">
        <f t="shared" si="938"/>
        <v>0.18757158556671968</v>
      </c>
      <c r="K1464" s="1">
        <f t="shared" si="938"/>
        <v>0.1958712106572601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0.11310839137372297</v>
      </c>
      <c r="J1465" s="1">
        <f t="shared" si="939"/>
        <v>0.12968586799847265</v>
      </c>
      <c r="K1465" s="1">
        <f t="shared" si="939"/>
        <v>0.14519583622253818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>
        <f t="shared" si="940"/>
        <v>8.4267227811289841E-2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0.16251369968883869</v>
      </c>
      <c r="H1467" s="1">
        <f t="shared" si="941"/>
        <v>0.1625311881732617</v>
      </c>
      <c r="I1467" s="1">
        <f t="shared" si="941"/>
        <v>0.18402951117313274</v>
      </c>
      <c r="J1467" s="1">
        <f t="shared" si="941"/>
        <v>0.19020861908427028</v>
      </c>
      <c r="K1467" s="1">
        <f t="shared" si="941"/>
        <v>0.20976377446482813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0.11649393435744143</v>
      </c>
      <c r="H1468" s="1">
        <f t="shared" si="942"/>
        <v>0.11900471859037097</v>
      </c>
      <c r="I1468" s="1">
        <f t="shared" si="942"/>
        <v>0.13122730355112727</v>
      </c>
      <c r="J1468" s="1">
        <f t="shared" si="942"/>
        <v>0.13638118200308472</v>
      </c>
      <c r="K1468" s="1">
        <f t="shared" si="942"/>
        <v>0.14713956340772799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7.8235828164578858E-2</v>
      </c>
      <c r="H1469" s="1">
        <f t="shared" si="943"/>
        <v>7.9711579155342854E-2</v>
      </c>
      <c r="I1469" s="1">
        <f t="shared" si="943"/>
        <v>8.8756317574673532E-2</v>
      </c>
      <c r="J1469" s="1">
        <f t="shared" si="943"/>
        <v>9.4822765343224619E-2</v>
      </c>
      <c r="K1469" s="1">
        <f t="shared" si="943"/>
        <v>0.10276998342697016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>
        <f t="shared" si="944"/>
        <v>5.4942413087187121E-2</v>
      </c>
      <c r="I1470" s="1">
        <f t="shared" si="944"/>
        <v>5.5438947817694137E-2</v>
      </c>
      <c r="J1470" s="1">
        <f t="shared" si="944"/>
        <v>6.454458055532071E-2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9.9502495941956539</v>
      </c>
      <c r="G1471" s="1">
        <f t="shared" ref="G1471:K1471" si="945">IFERROR(G1447/G1418,"-")</f>
        <v>7.9797266512003118</v>
      </c>
      <c r="H1471" s="1">
        <f t="shared" si="945"/>
        <v>5.0239422367072901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0.12391916748597491</v>
      </c>
      <c r="G1472" s="1">
        <f t="shared" si="946"/>
        <v>0.12545078686736608</v>
      </c>
      <c r="H1472" s="1">
        <f t="shared" si="946"/>
        <v>0.13357957687243194</v>
      </c>
      <c r="I1472" s="1">
        <f t="shared" si="946"/>
        <v>0.14414874727853025</v>
      </c>
      <c r="J1472" s="1">
        <f t="shared" si="946"/>
        <v>0.15763756384575409</v>
      </c>
      <c r="K1472" s="1">
        <f t="shared" si="946"/>
        <v>0.16428844892152653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8.7465847585616624E-2</v>
      </c>
      <c r="G1473" s="1">
        <f t="shared" si="947"/>
        <v>8.7818038937016993E-2</v>
      </c>
      <c r="H1473" s="1">
        <f t="shared" si="947"/>
        <v>8.9126590272403342E-2</v>
      </c>
      <c r="I1473" s="1">
        <f t="shared" si="947"/>
        <v>9.4590268377479692E-2</v>
      </c>
      <c r="J1473" s="1">
        <f t="shared" si="947"/>
        <v>0.10717383333795059</v>
      </c>
      <c r="K1473" s="1">
        <f t="shared" si="947"/>
        <v>0.11339254925669824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5.7949527986548691E-2</v>
      </c>
      <c r="G1474" s="1">
        <f t="shared" si="948"/>
        <v>5.8188727499431034E-2</v>
      </c>
      <c r="H1474" s="1">
        <f t="shared" si="948"/>
        <v>5.8487169266076187E-2</v>
      </c>
      <c r="I1474" s="1">
        <f t="shared" si="948"/>
        <v>5.9304137904030753E-2</v>
      </c>
      <c r="J1474" s="1">
        <f t="shared" si="948"/>
        <v>7.1711204153437513E-2</v>
      </c>
      <c r="K1474" s="1">
        <f t="shared" si="948"/>
        <v>7.7270350979638927E-2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3.8646481387947476E-2</v>
      </c>
      <c r="G1475" s="1">
        <f t="shared" si="949"/>
        <v>3.8958932043697235E-2</v>
      </c>
      <c r="H1475" s="1">
        <f t="shared" si="949"/>
        <v>3.9698305560003151E-2</v>
      </c>
      <c r="I1475" s="1">
        <f t="shared" si="949"/>
        <v>4.2105636726002399E-2</v>
      </c>
      <c r="J1475" s="1">
        <f t="shared" si="949"/>
        <v>4.8773420479408205E-2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9.9502495941956681</v>
      </c>
      <c r="G1476" s="1">
        <f t="shared" ref="G1476:K1476" si="950">IFERROR(G1452/G1428,"-")</f>
        <v>7.9767976048237497</v>
      </c>
      <c r="H1476" s="1">
        <f t="shared" si="950"/>
        <v>5.0166196207658755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0.12023751974847208</v>
      </c>
      <c r="H1477" s="1">
        <f t="shared" si="951"/>
        <v>0.12586061243119215</v>
      </c>
      <c r="I1477" s="1">
        <f t="shared" si="951"/>
        <v>0.13020401576621513</v>
      </c>
      <c r="J1477" s="1">
        <f t="shared" si="951"/>
        <v>0.14944400305013217</v>
      </c>
      <c r="K1477" s="1">
        <f t="shared" si="951"/>
        <v>0.15612257395574167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8.4998076233608846E-2</v>
      </c>
      <c r="H1478" s="1">
        <f t="shared" si="952"/>
        <v>8.8690764991533944E-2</v>
      </c>
      <c r="I1478" s="1">
        <f t="shared" si="952"/>
        <v>9.2286408270133319E-2</v>
      </c>
      <c r="J1478" s="1">
        <f t="shared" si="952"/>
        <v>0.10315548024879319</v>
      </c>
      <c r="K1478" s="1">
        <f t="shared" si="952"/>
        <v>0.10756656487880359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5.6422133461237096E-2</v>
      </c>
      <c r="H1479" s="1">
        <f t="shared" si="953"/>
        <v>5.9334974450900892E-2</v>
      </c>
      <c r="I1479" s="1">
        <f t="shared" si="953"/>
        <v>6.142393939962075E-2</v>
      </c>
      <c r="J1479" s="1">
        <f t="shared" si="953"/>
        <v>6.9220936844222716E-2</v>
      </c>
      <c r="K1479" s="1">
        <f t="shared" si="953"/>
        <v>7.108497442905494E-2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3.9673729016116606E-2</v>
      </c>
      <c r="I1480" s="1">
        <f t="shared" si="954"/>
        <v>3.9673729016116613E-2</v>
      </c>
      <c r="J1480" s="1">
        <f t="shared" si="954"/>
        <v>4.6216563101570206E-2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2.4049521770859577</v>
      </c>
      <c r="G1495" s="3">
        <f t="shared" ref="G1495:K1495" si="976">SUM(G1496,G1501,G1506)</f>
        <v>1.6731006301600542</v>
      </c>
      <c r="H1495" s="3">
        <f t="shared" si="976"/>
        <v>1.3923328282087575</v>
      </c>
      <c r="I1495" s="3">
        <f t="shared" si="976"/>
        <v>1.0975777082208575</v>
      </c>
      <c r="J1495" s="3">
        <f t="shared" si="976"/>
        <v>0.95303035592698027</v>
      </c>
      <c r="K1495" s="3">
        <f t="shared" si="976"/>
        <v>0.56145279192080877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2.1476869645024018E-3</v>
      </c>
      <c r="G1496" s="1">
        <f t="shared" ref="G1496:K1496" si="978">SUM(G1497:G1500)</f>
        <v>5.0600651185889765E-2</v>
      </c>
      <c r="H1496" s="1">
        <f t="shared" si="978"/>
        <v>5.0680733877544841E-2</v>
      </c>
      <c r="I1496" s="1">
        <f t="shared" si="978"/>
        <v>4.3699534105142102E-2</v>
      </c>
      <c r="J1496" s="1">
        <f t="shared" si="978"/>
        <v>1.1705482350166149E-3</v>
      </c>
      <c r="K1496" s="1">
        <f t="shared" si="978"/>
        <v>7.3308461463935062E-2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1.6533001280070265E-3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4.9849774210962219E-2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4.9874641609588093E-2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4.2879997003519875E-2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5.7223448312578484E-4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7.2944804658439874E-2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3.5894551144545679E-4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4.8414548910791894E-4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4.8934478557086309E-4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4.4993674040760638E-4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1.6916220669737714E-4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1.1428259798508119E-4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8.4208885940369519E-5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1.6073093806027281E-4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1.7826531118771114E-4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2.0344531605373786E-4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1.8119297859878336E-4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9.2902313436936466E-5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5.1232439109549252E-5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1.0600054775935057E-4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1.3848217119817707E-4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1.6615504516088585E-4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2.4795856659466962E-4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1.5647189407316632E-4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8.7909399562157057E-5</v>
      </c>
      <c r="J1501" s="1">
        <f t="shared" si="982"/>
        <v>3.2390736996057402E-4</v>
      </c>
      <c r="K1501" s="1">
        <f t="shared" si="982"/>
        <v>2.8468038390255454E-4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2.8004912709607364E-5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1.1638789619571929E-4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9.2884383806654061E-5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2.4775972505327684E-5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9.0573392320316386E-5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6.6984366975247073E-5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2.2268898839610395E-5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7.3088370602623258E-5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7.2416376082600926E-5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1.2859615507611611E-5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4.3857710841915051E-5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5.2395257038052473E-5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2.4028044901214551</v>
      </c>
      <c r="G1506" s="1">
        <f t="shared" ref="G1506:K1506" si="986">SUM(G1511:G1515)</f>
        <v>1.6224999789741643</v>
      </c>
      <c r="H1506" s="1">
        <f t="shared" si="986"/>
        <v>1.3416520943312127</v>
      </c>
      <c r="I1506" s="1">
        <f t="shared" si="986"/>
        <v>1.0537902647161532</v>
      </c>
      <c r="J1506" s="1">
        <f t="shared" si="986"/>
        <v>0.95153590032200308</v>
      </c>
      <c r="K1506" s="1">
        <f t="shared" si="986"/>
        <v>0.48785965007297116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2.2712724724952511</v>
      </c>
      <c r="G1507" s="1">
        <f t="shared" ref="G1507:K1507" si="987">G1506-G1508</f>
        <v>1.5336819422670374</v>
      </c>
      <c r="H1507" s="1">
        <f t="shared" si="987"/>
        <v>1.2682065073894389</v>
      </c>
      <c r="I1507" s="1">
        <f t="shared" si="987"/>
        <v>0.99609652264273785</v>
      </c>
      <c r="J1507" s="1">
        <f t="shared" si="987"/>
        <v>0.48678212247010005</v>
      </c>
      <c r="K1507" s="1">
        <f t="shared" si="987"/>
        <v>-1.1134283760429464E-3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0.13153201762620403</v>
      </c>
      <c r="G1508" s="1">
        <f t="shared" ref="G1508" si="990">SUM(G1509:G1510)</f>
        <v>8.881803670712686E-2</v>
      </c>
      <c r="H1508" s="1">
        <f t="shared" ref="H1508" si="991">SUM(H1509:H1510)</f>
        <v>7.3445586941773902E-2</v>
      </c>
      <c r="I1508" s="1">
        <f t="shared" ref="I1508" si="992">SUM(I1509:I1510)</f>
        <v>5.7693742073415433E-2</v>
      </c>
      <c r="J1508" s="1">
        <f t="shared" ref="J1508" si="993">SUM(J1509:J1510)</f>
        <v>0.46475377785190303</v>
      </c>
      <c r="K1508" s="1">
        <f t="shared" ref="K1508" si="994">SUM(K1509:K1510)</f>
        <v>0.48897307844901411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0.13153201762620403</v>
      </c>
      <c r="G1509" s="1">
        <f>[1]Transport!C$25/SUM([1]Transport!C$21,[1]Transport!C$25)*G1506*(G$34+G$598)/(G$34+G$598+G$37)</f>
        <v>8.881803670712686E-2</v>
      </c>
      <c r="H1509" s="1">
        <f>[1]Transport!D$25/SUM([1]Transport!D$21,[1]Transport!D$25)*H1506*(H$34+H$598)/(H$34+H$598+H$37)</f>
        <v>7.3445586941773902E-2</v>
      </c>
      <c r="I1509" s="1">
        <f>[1]Transport!E$25/SUM([1]Transport!E$21,[1]Transport!E$25)*I1506*(I$34+I$598)/(I$34+I$598+I$37)</f>
        <v>5.7693742073415433E-2</v>
      </c>
      <c r="J1509" s="1">
        <f>[1]Transport!F$25/SUM([1]Transport!F$21,[1]Transport!F$25)*J1506*(J$34+J$598)/(J$34+J$598+J$37)</f>
        <v>0.40795151875531976</v>
      </c>
      <c r="K1509" s="1">
        <f>[1]Transport!G$25/SUM([1]Transport!G$21,[1]Transport!G$25)*K1506*(K$34+K$598)/(K$34+K$598+K$37)</f>
        <v>0.41329885578829495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5.6802259096583284E-2</v>
      </c>
      <c r="K1510" s="1">
        <f>(K$37+K$717)/([1]Transport!G$21+[1]Transport!G$25)*K1506</f>
        <v>7.5674222660719173E-2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2.028641838210683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1.3969589789798311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0.95224577732524052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0.45310094536195361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4.4229124009334278E-2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5.602277298351966E-2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0.23216661393932758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0.49202644531932443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0.94633022326576066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0.48697895789727286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0.11225320772388522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0.16293044477002075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0.14988367397411712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0.10171331177626064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4.6008780465794349E-4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2.3366308414555064E-4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0.15446852355740234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3.1708500745904061E-3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3.5204656642269013E-3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3.3601481773142998E-3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1.2821923808654751E-3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2.2793815160310321E-4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6.3211796620150112E-2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3.4169321662022565E-3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3.8355634283005753E-3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3.5894140813002009E-3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3.4633968707190959E-3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4.1909093994964947E-4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1.8349857450394285E-2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0.55600454887991646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0.55628557310818783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0.47830742684467675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6.6209494126547846E-3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0.86900522186729723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2.2558018116454969E-3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3.0449746432896136E-3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3.0800684557276236E-3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2.8383142686505352E-3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1.1061237960286194E-3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7.5896309625801358E-4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3.4442640840327767E-4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6.5868241443227415E-4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7.3207927882798702E-4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8.3865867515179194E-4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7.6107710060213294E-4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4.0260338965767008E-4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1.9289287330994656E-4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4.0027157393054502E-4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5.2499743449121116E-4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6.3310281656859418E-4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9.5883874050387919E-4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6.1991186724262386E-4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1.2991809319834531E-4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5.5256354279477533E-4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4.5235513625647674E-4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6.6917098360361194E-5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2.4927042291902663E-4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1.8815320136471197E-4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3.920770412186971E-5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1.3081696544739463E-4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1.3194675008249628E-4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2.0087248963565969E-5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6.9842421069922825E-5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8.4714019085906116E-5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1.5644177968725927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1.0997396536449349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0.77260286587075067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0.38582960461750188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8.4384021817518556E-2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0.10704148851577229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0.45098198862615119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0.97471869517174747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1.9509058167108397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1.0405481732459034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0.12378868239705246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0.17992339661602305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0.16552599650868299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0.11235891202883029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5.4328329595726671E-4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2.835550735103333E-4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0.11267350871093999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2.3160913327492402E-3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2.573370175488655E-3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2.4600201365501282E-3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9.5290054102066687E-4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1.8084049156880279E-4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4.2718637419776197E-2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2.3120096559535171E-3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2.596277682310231E-3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2.4314469502322205E-3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2.3515006535867328E-3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2.9310541850744234E-4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11.098927012431888</v>
      </c>
      <c r="G1531" s="1">
        <f t="shared" si="1000"/>
        <v>11.153602151274102</v>
      </c>
      <c r="H1531" s="1">
        <f t="shared" si="1000"/>
        <v>11.153675598568018</v>
      </c>
      <c r="I1531" s="1">
        <f t="shared" si="1000"/>
        <v>11.154558308514202</v>
      </c>
      <c r="J1531" s="1">
        <f t="shared" si="1000"/>
        <v>11.570343290897782</v>
      </c>
      <c r="K1531" s="1">
        <f t="shared" si="1000"/>
        <v>11.913188690220879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6.2845243629360024</v>
      </c>
      <c r="G1532" s="1">
        <f t="shared" si="1000"/>
        <v>6.2893793535084876</v>
      </c>
      <c r="H1532" s="1">
        <f t="shared" si="1000"/>
        <v>6.2942705154903349</v>
      </c>
      <c r="I1532" s="1">
        <f t="shared" si="1000"/>
        <v>6.308251835756403</v>
      </c>
      <c r="J1532" s="1">
        <f t="shared" si="1000"/>
        <v>6.5388352258103399</v>
      </c>
      <c r="K1532" s="1">
        <f t="shared" si="1000"/>
        <v>6.6411081795418321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4.0901432735634913</v>
      </c>
      <c r="G1533" s="1">
        <f t="shared" si="1000"/>
        <v>4.0980437393159086</v>
      </c>
      <c r="H1533" s="1">
        <f t="shared" si="1000"/>
        <v>4.1066838744477705</v>
      </c>
      <c r="I1533" s="1">
        <f t="shared" si="1000"/>
        <v>4.122280578483652</v>
      </c>
      <c r="J1533" s="1">
        <f t="shared" si="1000"/>
        <v>4.2003675114110814</v>
      </c>
      <c r="K1533" s="1">
        <f t="shared" si="1000"/>
        <v>4.3336207115118128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3.7650534829600395</v>
      </c>
      <c r="G1534" s="1">
        <f t="shared" si="1000"/>
        <v>3.7761274105796878</v>
      </c>
      <c r="H1534" s="1">
        <f t="shared" si="1000"/>
        <v>3.7910832127256682</v>
      </c>
      <c r="I1534" s="1">
        <f t="shared" si="1000"/>
        <v>3.8103135294842758</v>
      </c>
      <c r="J1534" s="1">
        <f t="shared" si="1000"/>
        <v>3.8669312928851696</v>
      </c>
      <c r="K1534" s="1">
        <f t="shared" si="1000"/>
        <v>3.961809696971859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4.6391179485367795</v>
      </c>
      <c r="J1535" s="1">
        <f t="shared" si="1001"/>
        <v>4.7476031516677457</v>
      </c>
      <c r="K1535" s="1">
        <f t="shared" si="1001"/>
        <v>4.8700881431058258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2.7008868509993591</v>
      </c>
      <c r="J1536" s="1">
        <f t="shared" si="1001"/>
        <v>2.7521374272642003</v>
      </c>
      <c r="K1536" s="1">
        <f t="shared" si="1001"/>
        <v>2.8089121366816943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1.7606485351727283</v>
      </c>
      <c r="J1537" s="1">
        <f t="shared" si="1001"/>
        <v>1.7898465155098067</v>
      </c>
      <c r="K1537" s="1">
        <f t="shared" si="1001"/>
        <v>1.8220567946122117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1.5620411785777202</v>
      </c>
      <c r="J1538" s="1">
        <f t="shared" si="1001"/>
        <v>1.592477576444187</v>
      </c>
      <c r="K1538" s="1">
        <f t="shared" si="1001"/>
        <v>1.6168260998201018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0.78723832996732013</v>
      </c>
      <c r="H1539" s="1">
        <f t="shared" si="1002"/>
        <v>0.81134816689963374</v>
      </c>
      <c r="I1539" s="1">
        <f t="shared" si="1002"/>
        <v>0.85153122845348972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1.9078836334110945</v>
      </c>
      <c r="G1540" s="1">
        <f t="shared" si="1002"/>
        <v>1.9106781548864229</v>
      </c>
      <c r="H1540" s="1">
        <f t="shared" si="1002"/>
        <v>1.9424928544808209</v>
      </c>
      <c r="I1540" s="1">
        <f t="shared" si="1002"/>
        <v>1.9810290776934896</v>
      </c>
      <c r="J1540" s="1">
        <f t="shared" si="1002"/>
        <v>2.0615486737582103</v>
      </c>
      <c r="K1540" s="1">
        <f t="shared" si="1002"/>
        <v>2.1367415498585154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1.1027629847473188</v>
      </c>
      <c r="G1541" s="1">
        <f t="shared" si="1002"/>
        <v>1.1042957433154261</v>
      </c>
      <c r="H1541" s="1">
        <f t="shared" si="1002"/>
        <v>1.1043630845162435</v>
      </c>
      <c r="I1541" s="1">
        <f t="shared" si="1002"/>
        <v>1.1046628024066982</v>
      </c>
      <c r="J1541" s="1">
        <f t="shared" si="1002"/>
        <v>1.1808252478267178</v>
      </c>
      <c r="K1541" s="1">
        <f t="shared" si="1002"/>
        <v>1.2135210598080806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0.72942698043636811</v>
      </c>
      <c r="G1542" s="1">
        <f t="shared" si="1002"/>
        <v>0.73043230624785083</v>
      </c>
      <c r="H1542" s="1">
        <f t="shared" si="1002"/>
        <v>0.73097437127078768</v>
      </c>
      <c r="I1542" s="1">
        <f t="shared" si="1002"/>
        <v>0.73211656353690147</v>
      </c>
      <c r="J1542" s="1">
        <f t="shared" si="1002"/>
        <v>0.74318062970976517</v>
      </c>
      <c r="K1542" s="1">
        <f t="shared" si="1002"/>
        <v>0.79337526560139382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0.67580166525687257</v>
      </c>
      <c r="G1543" s="1">
        <f t="shared" si="1002"/>
        <v>0.67663317370540499</v>
      </c>
      <c r="H1543" s="1">
        <f t="shared" si="1002"/>
        <v>0.67689603648676067</v>
      </c>
      <c r="I1543" s="1">
        <f t="shared" si="1002"/>
        <v>0.67739382951088001</v>
      </c>
      <c r="J1543" s="1">
        <f t="shared" si="1002"/>
        <v>0.67895789635523263</v>
      </c>
      <c r="K1543" s="1">
        <f t="shared" si="1002"/>
        <v>0.69938381045091713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16.700082986536625</v>
      </c>
      <c r="G1544" s="3">
        <f t="shared" ref="G1544:K1544" si="1003">G1545+G1548+G1550+G1557+G1565</f>
        <v>15.584769376148595</v>
      </c>
      <c r="H1544" s="3">
        <f t="shared" si="1003"/>
        <v>14.275181342451452</v>
      </c>
      <c r="I1544" s="3">
        <f t="shared" si="1003"/>
        <v>11.88521559848634</v>
      </c>
      <c r="J1544" s="3">
        <f t="shared" si="1003"/>
        <v>9.4168539333621268</v>
      </c>
      <c r="K1544" s="3">
        <f t="shared" si="1003"/>
        <v>8.6958146069675255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7.5742221860376074E-2</v>
      </c>
      <c r="G1545" s="1">
        <f t="shared" ref="G1545:K1545" si="1006">SUM(G1546:G1547)</f>
        <v>0.11358020459362814</v>
      </c>
      <c r="H1545" s="1">
        <f t="shared" si="1006"/>
        <v>0.31743612774422036</v>
      </c>
      <c r="I1545" s="1">
        <f t="shared" si="1006"/>
        <v>1.2493444854852154</v>
      </c>
      <c r="J1545" s="1">
        <f t="shared" si="1006"/>
        <v>3.1225039600198028</v>
      </c>
      <c r="K1545" s="1">
        <f t="shared" si="1006"/>
        <v>6.439743016807439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4.0475904897548674E-2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3.4840376063942406E-2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2.6370156988459462E-2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1.3185644135750622E-2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3.5266316962827393E-2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7.8739828529685738E-2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0.29106597075576091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1.2361588413494649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3.1225039600198028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6.439743016807439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7.1266247342612908E-5</v>
      </c>
      <c r="H1548" s="1">
        <f t="shared" si="1008"/>
        <v>1.3132110892883077E-4</v>
      </c>
      <c r="I1548" s="1">
        <f t="shared" si="1008"/>
        <v>2.3158852509415532E-4</v>
      </c>
      <c r="J1548" s="1">
        <f t="shared" si="1008"/>
        <v>4.2108406721562115E-4</v>
      </c>
      <c r="K1548" s="1">
        <f t="shared" si="1008"/>
        <v>1.8228922421477098E-2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7.1266247342612908E-5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1.3132110892883077E-4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2.3158852509415532E-4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4.2108406721562115E-4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1.8228922421477098E-2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1.203298870910338</v>
      </c>
      <c r="G1550" s="1">
        <f t="shared" ref="G1550:K1550" si="1009">SUM(G1555:G1556)</f>
        <v>2.3212087166605948</v>
      </c>
      <c r="H1550" s="1">
        <f t="shared" si="1009"/>
        <v>1.4708825911654373</v>
      </c>
      <c r="I1550" s="1">
        <f t="shared" si="1009"/>
        <v>1.6458924282173144</v>
      </c>
      <c r="J1550" s="1">
        <f t="shared" si="1009"/>
        <v>0.14896798955481216</v>
      </c>
      <c r="K1550" s="1">
        <f t="shared" si="1009"/>
        <v>4.045188511858179E-3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1.137429038825011</v>
      </c>
      <c r="G1551" s="1">
        <f t="shared" ref="G1551:K1551" si="1010">G1550-G1552</f>
        <v>2.194142335352157</v>
      </c>
      <c r="H1551" s="1">
        <f t="shared" si="1010"/>
        <v>1.3903625847591314</v>
      </c>
      <c r="I1551" s="1">
        <f t="shared" si="1010"/>
        <v>1.5557818090423168</v>
      </c>
      <c r="J1551" s="1">
        <f t="shared" si="1010"/>
        <v>7.6208321841620325E-2</v>
      </c>
      <c r="K1551" s="1">
        <f t="shared" si="1010"/>
        <v>-9.2322201167326437E-6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6.5869832085326999E-2</v>
      </c>
      <c r="G1552" s="1">
        <f t="shared" ref="G1552:K1552" si="1011">SUM(G1553:G1554)</f>
        <v>0.12706638130843784</v>
      </c>
      <c r="H1552" s="1">
        <f t="shared" si="1011"/>
        <v>8.0520006406305772E-2</v>
      </c>
      <c r="I1552" s="1">
        <f t="shared" si="1011"/>
        <v>9.0110619174997561E-2</v>
      </c>
      <c r="J1552" s="1">
        <f t="shared" si="1011"/>
        <v>7.2759667713191839E-2</v>
      </c>
      <c r="K1552" s="1">
        <f t="shared" si="1011"/>
        <v>4.0544207319749117E-3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6.5869832085326999E-2</v>
      </c>
      <c r="G1553" s="1">
        <f>[1]Transport!C$25/SUM([1]Transport!C$21,[1]Transport!C$25)*G1550*(G$34+G$598)/(G$34+G$598+G$37)</f>
        <v>0.12706638130843784</v>
      </c>
      <c r="H1553" s="1">
        <f>[1]Transport!D$25/SUM([1]Transport!D$21,[1]Transport!D$25)*H1550*(H$34+H$598)/(H$34+H$598+H$37)</f>
        <v>8.0520006406305772E-2</v>
      </c>
      <c r="I1553" s="1">
        <f>[1]Transport!E$25/SUM([1]Transport!E$21,[1]Transport!E$25)*I1550*(I$34+I$598)/(I$34+I$598+I$37)</f>
        <v>9.0110619174997561E-2</v>
      </c>
      <c r="J1553" s="1">
        <f>[1]Transport!F$25/SUM([1]Transport!F$21,[1]Transport!F$25)*J1550*(J$34+J$598)/(J$34+J$598+J$37)</f>
        <v>6.3866972926872087E-2</v>
      </c>
      <c r="K1553" s="1">
        <f>[1]Transport!G$25/SUM([1]Transport!G$21,[1]Transport!G$25)*K1550*(K$34+K$598)/(K$34+K$598+K$37)</f>
        <v>3.4269523686758525E-3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8.8926947863197572E-3</v>
      </c>
      <c r="K1554" s="1">
        <f>(K$37+K$717)/([1]Transport!G$21+[1]Transport!G$25)*K1550</f>
        <v>6.2746836329905941E-4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0.83290633635436373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1.7441399235235022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0.54343631665467351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0.27106058945518252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0.37039253455597432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0.57706879313709258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0.92744627451076378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1.3748318387621319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0.14896798955481216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4.045188511858179E-3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15.395739409229762</v>
      </c>
      <c r="G1557" s="1">
        <f t="shared" ref="G1557:K1557" si="1012">SUM(G1562:G1564)</f>
        <v>13.121160003180641</v>
      </c>
      <c r="H1557" s="1">
        <f t="shared" si="1012"/>
        <v>12.433345695930434</v>
      </c>
      <c r="I1557" s="1">
        <f t="shared" si="1012"/>
        <v>8.9140135363624324</v>
      </c>
      <c r="J1557" s="1">
        <f t="shared" si="1012"/>
        <v>6.0488836712572276</v>
      </c>
      <c r="K1557" s="1">
        <f t="shared" si="1012"/>
        <v>2.128593770788445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15.013307599519786</v>
      </c>
      <c r="G1558" s="1">
        <f t="shared" ref="G1558:K1558" si="1013">G1557-G1559</f>
        <v>12.772199119887359</v>
      </c>
      <c r="H1558" s="1">
        <f t="shared" si="1013"/>
        <v>12.02650053593409</v>
      </c>
      <c r="I1558" s="1">
        <f t="shared" si="1013"/>
        <v>8.5018899001368933</v>
      </c>
      <c r="J1558" s="1">
        <f t="shared" si="1013"/>
        <v>5.133770915579233</v>
      </c>
      <c r="K1558" s="1">
        <f t="shared" si="1013"/>
        <v>-0.22656952616347414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0.38243180970997565</v>
      </c>
      <c r="G1559" s="1">
        <f t="shared" ref="G1559:K1559" si="1014">SUM(G1560:G1561)</f>
        <v>0.34896088329328251</v>
      </c>
      <c r="H1559" s="1">
        <f t="shared" si="1014"/>
        <v>0.40684515999634452</v>
      </c>
      <c r="I1559" s="1">
        <f t="shared" si="1014"/>
        <v>0.41212363622553999</v>
      </c>
      <c r="J1559" s="1">
        <f t="shared" si="1014"/>
        <v>0.91511275567799477</v>
      </c>
      <c r="K1559" s="1">
        <f t="shared" si="1014"/>
        <v>2.3551632969519192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0.38243180970997565</v>
      </c>
      <c r="G1560" s="1">
        <f>[1]Transport!C$26/SUM([1]Transport!C$22,[1]Transport!C$26)*G1557*(G$33+G$580)/(G$33+G$580+G$36)</f>
        <v>0.34896088329328251</v>
      </c>
      <c r="H1560" s="1">
        <f>[1]Transport!D$26/SUM([1]Transport!D$22,[1]Transport!D$26)*H1557*(H$33+H$580)/(H$33+H$580+H$36)</f>
        <v>0.40684515999634452</v>
      </c>
      <c r="I1560" s="1">
        <f>[1]Transport!E$26/SUM([1]Transport!E$22,[1]Transport!E$26)*I1557*(I$33+I$580)/(I$33+I$580+I$36)</f>
        <v>0.41212363622553999</v>
      </c>
      <c r="J1560" s="1">
        <f>[1]Transport!F$26/SUM([1]Transport!F$22,[1]Transport!F$26)*J1557*(J$33+J$580)/(J$33+J$580+J$36)</f>
        <v>0.42673769504381975</v>
      </c>
      <c r="K1560" s="1">
        <f>[1]Transport!G$26/SUM([1]Transport!G$22,[1]Transport!G$26)*K1557*(K$33+K$580)/(K$33+K$580+K$36)</f>
        <v>0.23435558349645122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0.48837506063417507</v>
      </c>
      <c r="K1561" s="1">
        <f>(K$36+K$716)/([1]Transport!G$22+[1]Transport!G$26)*K1557</f>
        <v>2.1208077134554681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10.949744189824186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7.438938010911639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5.5552206782060383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2.7255494845673764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4.4459952194055772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5.248572624897947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6.2223413699925754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3.5158519282131282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2.0076590631689637E-3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8.7386849320954892E-4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0.43364936737105486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0.65578364773181974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2.6726121235819269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6.0468760121940583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2.1277199022952353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2.5302484536147803E-2</v>
      </c>
      <c r="G1565" s="1">
        <f t="shared" ref="G1565:K1565" si="1015">G1570</f>
        <v>2.8749185466387921E-2</v>
      </c>
      <c r="H1565" s="1">
        <f t="shared" si="1015"/>
        <v>5.3385606502430419E-2</v>
      </c>
      <c r="I1565" s="1">
        <f t="shared" si="1015"/>
        <v>7.5733559896284428E-2</v>
      </c>
      <c r="J1565" s="1">
        <f t="shared" si="1015"/>
        <v>9.6077228463068043E-2</v>
      </c>
      <c r="K1565" s="1">
        <f t="shared" si="1015"/>
        <v>0.10520370843830575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2.3396026097580604E-2</v>
      </c>
      <c r="G1566" s="1">
        <f t="shared" ref="G1566:K1566" si="1016">G1565-G1567</f>
        <v>2.4467963132463924E-2</v>
      </c>
      <c r="H1566" s="1">
        <f t="shared" si="1016"/>
        <v>5.3367840050648124E-2</v>
      </c>
      <c r="I1566" s="1">
        <f t="shared" si="1016"/>
        <v>7.5730577864995111E-2</v>
      </c>
      <c r="J1566" s="1">
        <f t="shared" si="1016"/>
        <v>-0.1436898354070929</v>
      </c>
      <c r="K1566" s="1">
        <f t="shared" si="1016"/>
        <v>-0.1185899818061406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1.906458438567199E-3</v>
      </c>
      <c r="G1567" s="1">
        <f t="shared" ref="G1567:K1567" si="1017">SUM(G1568:G1569)</f>
        <v>4.2812223339239964E-3</v>
      </c>
      <c r="H1567" s="1">
        <f t="shared" si="1017"/>
        <v>1.776645178229328E-5</v>
      </c>
      <c r="I1567" s="1">
        <f t="shared" si="1017"/>
        <v>2.9820312893195418E-6</v>
      </c>
      <c r="J1567" s="1">
        <f t="shared" si="1017"/>
        <v>0.23976706387016095</v>
      </c>
      <c r="K1567" s="1">
        <f t="shared" si="1017"/>
        <v>0.22379369024444634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1.906458438567199E-3</v>
      </c>
      <c r="G1568" s="1">
        <f>[1]Transport!C$27/SUM([1]Transport!C$24,[1]Transport!C$27)*G1565*(G$45+G$612)/(G$45+G$612+G$47)</f>
        <v>4.2812223339239964E-3</v>
      </c>
      <c r="H1568" s="1">
        <f>[1]Transport!D$27/SUM([1]Transport!D$24,[1]Transport!D$27)*H1565*(H$45+H$612)/(H$45+H$612+H$47)</f>
        <v>1.776645178229328E-5</v>
      </c>
      <c r="I1568" s="1">
        <f>[1]Transport!E$27/SUM([1]Transport!E$24,[1]Transport!E$27)*I1565*(I$45+I$612)/(I$45+I$612+I$47)</f>
        <v>2.9820312893195418E-6</v>
      </c>
      <c r="J1568" s="1">
        <f>[1]Transport!F$27/SUM([1]Transport!F$24,[1]Transport!F$27)*J1565*(J$45+J$612)/(J$45+J$612+J$47)</f>
        <v>1.3642890510702609E-5</v>
      </c>
      <c r="K1568" s="1">
        <f>[1]Transport!G$27/SUM([1]Transport!G$24,[1]Transport!G$27)*K1565*(K$45+K$612)/(K$45+K$612+K$47)</f>
        <v>1.5004077213309179E-5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0.23975342097965024</v>
      </c>
      <c r="K1569" s="1">
        <f>(K$47+K$714)/([1]Transport!G$24+[1]Transport!G$27)*K1565</f>
        <v>0.22377868616723304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2.5302484536147803E-2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2.8749185466387921E-2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5.3385606502430419E-2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7.5733559896284428E-2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9.6077228463068043E-2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0.10520370843830575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4.7787553566399952</v>
      </c>
      <c r="G1571" s="3">
        <f t="shared" ref="G1571:K1571" si="1018">SUM(G1572:G1580)</f>
        <v>4.7670705791265275</v>
      </c>
      <c r="H1571" s="3">
        <f t="shared" si="1018"/>
        <v>4.7077434285127913</v>
      </c>
      <c r="I1571" s="3">
        <f t="shared" si="1018"/>
        <v>4.636780712982584</v>
      </c>
      <c r="J1571" s="3">
        <f t="shared" si="1018"/>
        <v>4.9977932040085671</v>
      </c>
      <c r="K1571" s="3">
        <f t="shared" si="1018"/>
        <v>5.4146175378998329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2.7896918666439681E-2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2.4236583274188449E-2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1.8598391739588733E-2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9.2995948064633644E-3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2.4028972027011604E-2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5.3649978225563326E-2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0.19832000253038135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0.84226618421874355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2.127541710370124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4.3877676530586971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3.3146176204503121E-5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6.2674133135824688E-5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1.1652170834835361E-4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2.3802927213343456E-4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1.1019872942084096E-2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0.23120085290222545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0.48865627628078229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0.15436361129448287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7.6995022573181415E-2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0.13009282625765448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0.20268364840100025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0.32574659529214717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0.48288165350844781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5.2321969195028607E-2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1.4207899921187504E-3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2.8363849028317309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1.9931701763924439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1.5626208169590081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0.76666627825345757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1.5210394912058578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1.7956128697770237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2.1287532901998976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1.2028239717179459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6.8684930353245493E-4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2.9896309435753081E-4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0.19981157505624225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0.30216385266233636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1.2314530542607169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2.7862045031705707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0.98038437720663607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8.1113927490744052E-3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9.2163255430787721E-3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1.711419370181267E-2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2.4278431935279024E-2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3.080014269717813E-2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3.3725881605938528E-2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0.68922285337539646</v>
      </c>
      <c r="G1582" s="1">
        <f t="shared" ref="G1582:K1582" si="1019">IFERROR(G1572/G1546,"-")</f>
        <v>0.69564643130450554</v>
      </c>
      <c r="H1582" s="1">
        <f t="shared" si="1019"/>
        <v>0.70528179819817016</v>
      </c>
      <c r="I1582" s="1">
        <f t="shared" si="1019"/>
        <v>0.70528179819817083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0.68135756995377317</v>
      </c>
      <c r="G1583" s="1">
        <f t="shared" ref="G1583:K1583" si="1020">IFERROR(G1573/G1547,"-")</f>
        <v>0.6813575699537715</v>
      </c>
      <c r="H1583" s="1">
        <f t="shared" si="1020"/>
        <v>0.6813575699537735</v>
      </c>
      <c r="I1583" s="1">
        <f t="shared" si="1020"/>
        <v>0.6813575699537735</v>
      </c>
      <c r="J1583" s="1">
        <f t="shared" si="1020"/>
        <v>0.68135756995377239</v>
      </c>
      <c r="K1583" s="1">
        <f t="shared" si="1020"/>
        <v>0.68135756995377317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0.47725863455654199</v>
      </c>
      <c r="I1584" s="1">
        <f t="shared" si="1021"/>
        <v>0.50314111332148337</v>
      </c>
      <c r="J1584" s="1">
        <f t="shared" si="1021"/>
        <v>0.56527731791749036</v>
      </c>
      <c r="K1584" s="1">
        <f t="shared" si="1021"/>
        <v>0.60452684406076651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0.28017034051580075</v>
      </c>
      <c r="H1585" s="1">
        <f t="shared" si="1022"/>
        <v>0.28405096708428706</v>
      </c>
      <c r="I1585" s="1">
        <f t="shared" si="1022"/>
        <v>0.28405096708428673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0.35122961215622084</v>
      </c>
      <c r="G1586" s="1">
        <f t="shared" ref="G1586:K1586" si="1023">IFERROR(G1576/G1556,"-")</f>
        <v>0.35122961215622223</v>
      </c>
      <c r="H1586" s="1">
        <f t="shared" si="1023"/>
        <v>0.35122961215622051</v>
      </c>
      <c r="I1586" s="1">
        <f t="shared" si="1023"/>
        <v>0.35122961215622106</v>
      </c>
      <c r="J1586" s="1">
        <f t="shared" si="1023"/>
        <v>0.35122961215622067</v>
      </c>
      <c r="K1586" s="1">
        <f t="shared" si="1023"/>
        <v>0.35122961215622134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0.25903663625928719</v>
      </c>
      <c r="G1587" s="1">
        <f t="shared" ref="G1587:K1587" si="1024">IFERROR(G1577/G1562,"-")</f>
        <v>0.26793746277611225</v>
      </c>
      <c r="H1587" s="1">
        <f t="shared" si="1024"/>
        <v>0.28128870255135019</v>
      </c>
      <c r="I1587" s="1">
        <f t="shared" si="1024"/>
        <v>0.2812887025513498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0.34211451343153232</v>
      </c>
      <c r="G1588" s="1">
        <f t="shared" ref="G1588:K1588" si="1025">IFERROR(G1578/G1563,"-")</f>
        <v>0.34211451343153276</v>
      </c>
      <c r="H1588" s="1">
        <f t="shared" si="1025"/>
        <v>0.34211451343153126</v>
      </c>
      <c r="I1588" s="1">
        <f t="shared" si="1025"/>
        <v>0.34211451343153143</v>
      </c>
      <c r="J1588" s="1">
        <f t="shared" si="1025"/>
        <v>0.34211451343153176</v>
      </c>
      <c r="K1588" s="1">
        <f t="shared" si="1025"/>
        <v>0.34211451343153193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0.46076759264650835</v>
      </c>
      <c r="H1589" s="1">
        <f t="shared" si="1026"/>
        <v>0.46076759264650824</v>
      </c>
      <c r="I1589" s="1">
        <f t="shared" si="1026"/>
        <v>0.46076759264650835</v>
      </c>
      <c r="J1589" s="1">
        <f t="shared" si="1026"/>
        <v>0.46076759264650768</v>
      </c>
      <c r="K1589" s="1">
        <f t="shared" si="1026"/>
        <v>0.46076759264650674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0.32057692743517946</v>
      </c>
      <c r="G1590" s="1">
        <f t="shared" ref="G1590:K1590" si="1027">IFERROR(G1580/G1570,"-")</f>
        <v>0.32057692743518001</v>
      </c>
      <c r="H1590" s="1">
        <f t="shared" si="1027"/>
        <v>0.32057692743517924</v>
      </c>
      <c r="I1590" s="1">
        <f t="shared" si="1027"/>
        <v>0.3205769274351799</v>
      </c>
      <c r="J1590" s="1">
        <f t="shared" si="1027"/>
        <v>0.32057692743517952</v>
      </c>
      <c r="K1590" s="1">
        <f t="shared" si="1027"/>
        <v>0.32057692743517957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24.512182426156244</v>
      </c>
      <c r="G1591" s="3">
        <f t="shared" ref="G1591" si="1028">G1592+G1595+G1597+G1604+G1612</f>
        <v>21.384320006303046</v>
      </c>
      <c r="H1591" s="3">
        <f t="shared" ref="H1591" si="1029">H1592+H1595+H1597+H1604+H1612</f>
        <v>19.185992540628479</v>
      </c>
      <c r="I1591" s="3">
        <f t="shared" ref="I1591" si="1030">I1592+I1595+I1597+I1604+I1612</f>
        <v>16.321307241362188</v>
      </c>
      <c r="J1591" s="3">
        <f t="shared" ref="J1591" si="1031">J1592+J1595+J1597+J1604+J1612</f>
        <v>14.270326516856649</v>
      </c>
      <c r="K1591" s="3">
        <f t="shared" ref="K1591" si="1032">K1592+K1595+K1597+K1604+K1612</f>
        <v>11.707168254378578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9.9279265592302508E-3</v>
      </c>
      <c r="G1592" s="1">
        <f t="shared" ref="G1592" si="1035">SUM(G1593:G1594)</f>
        <v>2.9631173662563487E-2</v>
      </c>
      <c r="H1592" s="1">
        <f t="shared" ref="H1592" si="1036">SUM(H1593:H1594)</f>
        <v>8.1519427476583126E-2</v>
      </c>
      <c r="I1592" s="1">
        <f t="shared" ref="I1592" si="1037">SUM(I1593:I1594)</f>
        <v>0.28344160197970097</v>
      </c>
      <c r="J1592" s="1">
        <f t="shared" ref="J1592" si="1038">SUM(J1593:J1594)</f>
        <v>1.1694272676113306</v>
      </c>
      <c r="K1592" s="1">
        <f t="shared" ref="K1592" si="1039">SUM(K1593:K1594)</f>
        <v>4.0494562935743472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9.9279265592302508E-3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2.9631173662563487E-2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8.1519427476583126E-2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0.28344160197970097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1.1694272676113306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4.0494562935743472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4.1703136472263994E-3</v>
      </c>
      <c r="G1595" s="1">
        <f t="shared" ref="G1595" si="1041">G1596</f>
        <v>1.2588306000897692E-2</v>
      </c>
      <c r="H1595" s="1">
        <f t="shared" ref="H1595" si="1042">H1596</f>
        <v>1.2430840364871557E-2</v>
      </c>
      <c r="I1595" s="1">
        <f t="shared" ref="I1595" si="1043">I1596</f>
        <v>4.5368340705199593E-2</v>
      </c>
      <c r="J1595" s="1">
        <f t="shared" ref="J1595" si="1044">J1596</f>
        <v>1.3306688156307829</v>
      </c>
      <c r="K1595" s="1">
        <f t="shared" ref="K1595" si="1045">K1596</f>
        <v>2.9728879735403968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4.1703136472263994E-3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1.2588306000897692E-2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1.2430840364871557E-2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4.5368340705199593E-2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1.3306688156307829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2.9728879735403968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24.435643224650548</v>
      </c>
      <c r="G1604" s="1">
        <f t="shared" ref="G1604:K1604" si="1049">SUM(G1609:G1611)</f>
        <v>21.198793620338087</v>
      </c>
      <c r="H1604" s="1">
        <f t="shared" si="1049"/>
        <v>18.845332237791212</v>
      </c>
      <c r="I1604" s="1">
        <f t="shared" si="1049"/>
        <v>15.57564207386423</v>
      </c>
      <c r="J1604" s="1">
        <f t="shared" si="1049"/>
        <v>10.785542739209566</v>
      </c>
      <c r="K1604" s="1">
        <f t="shared" si="1049"/>
        <v>2.6623342030526169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23.828659239572957</v>
      </c>
      <c r="G1605" s="1">
        <f t="shared" ref="G1605:K1605" si="1050">G1604-G1606</f>
        <v>20.635005834447817</v>
      </c>
      <c r="H1605" s="1">
        <f t="shared" si="1050"/>
        <v>18.228673423906709</v>
      </c>
      <c r="I1605" s="1">
        <f t="shared" si="1050"/>
        <v>14.855529834653082</v>
      </c>
      <c r="J1605" s="1">
        <f t="shared" si="1050"/>
        <v>9.1538387300118771</v>
      </c>
      <c r="K1605" s="1">
        <f t="shared" si="1050"/>
        <v>-0.28338136057356378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0.6069839850775921</v>
      </c>
      <c r="G1606" s="1">
        <f t="shared" ref="G1606:K1606" si="1051">SUM(G1607:G1608)</f>
        <v>0.5637877858902699</v>
      </c>
      <c r="H1606" s="1">
        <f t="shared" si="1051"/>
        <v>0.61665881388450161</v>
      </c>
      <c r="I1606" s="1">
        <f t="shared" si="1051"/>
        <v>0.7201122392111482</v>
      </c>
      <c r="J1606" s="1">
        <f t="shared" si="1051"/>
        <v>1.6317040091976891</v>
      </c>
      <c r="K1606" s="1">
        <f t="shared" si="1051"/>
        <v>2.9457155636261807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0.6069839850775921</v>
      </c>
      <c r="G1607" s="1">
        <f>[1]Transport!C$26/SUM([1]Transport!C$22,[1]Transport!C$26)*G1604*(G$33+G$580)/(G$33+G$580+G$36)</f>
        <v>0.5637877858902699</v>
      </c>
      <c r="H1607" s="1">
        <f>[1]Transport!D$26/SUM([1]Transport!D$22,[1]Transport!D$26)*H1604*(H$33+H$580)/(H$33+H$580+H$36)</f>
        <v>0.61665881388450161</v>
      </c>
      <c r="I1607" s="1">
        <f>[1]Transport!E$26/SUM([1]Transport!E$22,[1]Transport!E$26)*I1604*(I$33+I$580)/(I$33+I$580+I$36)</f>
        <v>0.7201122392111482</v>
      </c>
      <c r="J1607" s="1">
        <f>[1]Transport!F$26/SUM([1]Transport!F$22,[1]Transport!F$26)*J1604*(J$33+J$580)/(J$33+J$580+J$36)</f>
        <v>0.7609003410327233</v>
      </c>
      <c r="K1607" s="1">
        <f>[1]Transport!G$26/SUM([1]Transport!G$22,[1]Transport!G$26)*K1604*(K$33+K$580)/(K$33+K$580+K$36)</f>
        <v>0.29311975548431995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0.87080366816496579</v>
      </c>
      <c r="K1608" s="1">
        <f>(K$36+K$716)/([1]Transport!G$22+[1]Transport!G$26)*K1604</f>
        <v>2.6525958081418608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19.238951238709848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15.924089922972955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11.443615136806072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4.8694009529557052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5.1966919859406984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2.3547320830450023E-3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3.3707134366831363E-3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2.5291984672376716E-3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7.1612413883471169E-4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2.5001880168547773E-4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5.2723489652820854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7.3983463875484592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10.703711922441288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10.784826615070731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2.6620841842509315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6.2440961299237034E-2</v>
      </c>
      <c r="G1612" s="1">
        <f t="shared" ref="G1612:K1612" si="1052">G1617</f>
        <v>0.14330690630149726</v>
      </c>
      <c r="H1612" s="1">
        <f t="shared" si="1052"/>
        <v>0.24671003499581584</v>
      </c>
      <c r="I1612" s="1">
        <f t="shared" si="1052"/>
        <v>0.41685522481305587</v>
      </c>
      <c r="J1612" s="1">
        <f t="shared" si="1052"/>
        <v>0.98468769440496795</v>
      </c>
      <c r="K1612" s="1">
        <f t="shared" si="1052"/>
        <v>2.0224897842112171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5.7736241594296078E-2</v>
      </c>
      <c r="G1613" s="1">
        <f t="shared" ref="G1613:K1613" si="1053">G1612-G1614</f>
        <v>0.12196617201944847</v>
      </c>
      <c r="H1613" s="1">
        <f t="shared" si="1053"/>
        <v>0.24662793118117132</v>
      </c>
      <c r="I1613" s="1">
        <f t="shared" si="1053"/>
        <v>0.41683881101545794</v>
      </c>
      <c r="J1613" s="1">
        <f t="shared" si="1053"/>
        <v>-1.4726654275922217</v>
      </c>
      <c r="K1613" s="1">
        <f t="shared" si="1053"/>
        <v>-2.2798343354347264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4.704719704940955E-3</v>
      </c>
      <c r="G1614" s="1">
        <f t="shared" ref="G1614:K1614" si="1054">SUM(G1615:G1616)</f>
        <v>2.1340734282048787E-2</v>
      </c>
      <c r="H1614" s="1">
        <f t="shared" si="1054"/>
        <v>8.2103814644524144E-5</v>
      </c>
      <c r="I1614" s="1">
        <f t="shared" si="1054"/>
        <v>1.6413797597937173E-5</v>
      </c>
      <c r="J1614" s="1">
        <f t="shared" si="1054"/>
        <v>2.4573531219971896</v>
      </c>
      <c r="K1614" s="1">
        <f t="shared" si="1054"/>
        <v>4.3023241196459434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4.704719704940955E-3</v>
      </c>
      <c r="G1615" s="1">
        <f>[1]Transport!C$27/SUM([1]Transport!C$24,[1]Transport!C$27)*G1612*(G$45+G$612)/(G$45+G$612+G$47)</f>
        <v>2.1340734282048787E-2</v>
      </c>
      <c r="H1615" s="1">
        <f>[1]Transport!D$27/SUM([1]Transport!D$24,[1]Transport!D$27)*H1612*(H$45+H$612)/(H$45+H$612+H$47)</f>
        <v>8.2103814644524144E-5</v>
      </c>
      <c r="I1615" s="1">
        <f>[1]Transport!E$27/SUM([1]Transport!E$24,[1]Transport!E$27)*I1612*(I$45+I$612)/(I$45+I$612+I$47)</f>
        <v>1.6413797597937173E-5</v>
      </c>
      <c r="J1615" s="1">
        <f>[1]Transport!F$27/SUM([1]Transport!F$24,[1]Transport!F$27)*J1612*(J$45+J$612)/(J$45+J$612+J$47)</f>
        <v>1.3982487439432301E-4</v>
      </c>
      <c r="K1615" s="1">
        <f>[1]Transport!G$27/SUM([1]Transport!G$24,[1]Transport!G$27)*K1612*(K$45+K$612)/(K$45+K$612+K$47)</f>
        <v>2.8844603803324651E-4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2.4572132971227951</v>
      </c>
      <c r="K1616" s="1">
        <f>(K$47+K$714)/([1]Transport!G$24+[1]Transport!G$27)*K1612</f>
        <v>4.3020356736079099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6.2440961299237034E-2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0.14330690630149726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0.24671003499581584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0.41685522481305587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0.98468769440496795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2.0224897842112171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2.203408950774886</v>
      </c>
      <c r="G1618" s="3">
        <f t="shared" ref="G1618" si="1055">SUM(G1619:G1627)</f>
        <v>2.224852364544927</v>
      </c>
      <c r="H1618" s="3">
        <f t="shared" ref="H1618" si="1056">SUM(H1619:H1627)</f>
        <v>2.257013726450408</v>
      </c>
      <c r="I1618" s="3">
        <f t="shared" ref="I1618" si="1057">SUM(I1619:I1627)</f>
        <v>2.3106094459556545</v>
      </c>
      <c r="J1618" s="3">
        <f t="shared" ref="J1618" si="1058">SUM(J1619:J1627)</f>
        <v>2.5121549841939586</v>
      </c>
      <c r="K1618" s="3">
        <f t="shared" ref="K1618" si="1059">SUM(K1619:K1627)</f>
        <v>2.7162846012223842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2.6679095070603256E-3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8.0272785267283143E-3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2.2613276599494608E-2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8.2350742134133875E-2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0.36602886110290461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1.3714432098877609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7.2754762781342705E-4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2.2069958594271842E-3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2.1798703147259701E-3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8.4227231626030803E-3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0.26574225529538081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0.64883454261363183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1.5767025045827698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1.33756321103275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0.99628151982231106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0.4239302112172329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0.61686560489840325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2.7951497504778369E-4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4.0011553285899341E-4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3.0022474809390928E-4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8.5006452427766413E-5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2.9678110566287123E-5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0.86185428851026269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1.2093843946939677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1.749702093712014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1.762961657174946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0.435162521616066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6.4453841588391668E-3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1.4921075640710988E-2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2.6154549487049605E-2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4.590345098157704E-2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0.11733720416829924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0.26081464899435913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0.26872776416540883</v>
      </c>
      <c r="G1630" s="1">
        <f t="shared" ref="G1630:K1630" si="1062">IFERROR(G1620/G1594,"-")</f>
        <v>0.27090653303652668</v>
      </c>
      <c r="H1630" s="1">
        <f t="shared" si="1062"/>
        <v>0.27739739224727</v>
      </c>
      <c r="I1630" s="1">
        <f t="shared" si="1062"/>
        <v>0.29053865614276175</v>
      </c>
      <c r="J1630" s="1">
        <f t="shared" si="1062"/>
        <v>0.3129983977973716</v>
      </c>
      <c r="K1630" s="1">
        <f t="shared" si="1062"/>
        <v>0.338673419457313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0.17445873125089906</v>
      </c>
      <c r="G1631" s="1">
        <f t="shared" ref="G1631:K1631" si="1063">IFERROR(G1621/G1596,"-")</f>
        <v>0.17532111622245278</v>
      </c>
      <c r="H1631" s="1">
        <f t="shared" si="1063"/>
        <v>0.1753598510432238</v>
      </c>
      <c r="I1631" s="1">
        <f t="shared" si="1063"/>
        <v>0.18565199942694324</v>
      </c>
      <c r="J1631" s="1">
        <f t="shared" si="1063"/>
        <v>0.19970578116344437</v>
      </c>
      <c r="K1631" s="1">
        <f t="shared" si="1063"/>
        <v>0.21825058609286851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8.3996210615660288E-2</v>
      </c>
      <c r="H1634" s="1">
        <f t="shared" si="1066"/>
        <v>8.7060033731645975E-2</v>
      </c>
      <c r="I1634" s="1">
        <f t="shared" si="1066"/>
        <v>8.7060033731646003E-2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0.11870351496053486</v>
      </c>
      <c r="G1635" s="1">
        <f t="shared" ref="G1635:K1635" si="1067">IFERROR(G1625/G1610,"-")</f>
        <v>0.1187035149605348</v>
      </c>
      <c r="H1635" s="1">
        <f t="shared" si="1067"/>
        <v>0.11870351496053512</v>
      </c>
      <c r="I1635" s="1">
        <f t="shared" si="1067"/>
        <v>0.11870351496053505</v>
      </c>
      <c r="J1635" s="1">
        <f t="shared" si="1067"/>
        <v>0.11870351496053495</v>
      </c>
      <c r="K1635" s="1">
        <f t="shared" si="1067"/>
        <v>0.11870351496053494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0.16346685209675818</v>
      </c>
      <c r="H1636" s="1">
        <f t="shared" si="1068"/>
        <v>0.16346685209675799</v>
      </c>
      <c r="I1636" s="1">
        <f t="shared" si="1068"/>
        <v>0.16346685209675788</v>
      </c>
      <c r="J1636" s="1">
        <f t="shared" si="1068"/>
        <v>0.16346685209675796</v>
      </c>
      <c r="K1636" s="1">
        <f t="shared" si="1068"/>
        <v>0.16346685209675813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0.10322365358775991</v>
      </c>
      <c r="G1637" s="1">
        <f t="shared" ref="G1637:K1637" si="1069">IFERROR(G1627/G1617,"-")</f>
        <v>0.10411972476273527</v>
      </c>
      <c r="H1637" s="1">
        <f t="shared" si="1069"/>
        <v>0.10601331837796213</v>
      </c>
      <c r="I1637" s="1">
        <f t="shared" si="1069"/>
        <v>0.11011844940209886</v>
      </c>
      <c r="J1637" s="1">
        <f t="shared" si="1069"/>
        <v>0.11916184678148573</v>
      </c>
      <c r="K1637" s="1">
        <f t="shared" si="1069"/>
        <v>0.12895721453351042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28.743150865031001</v>
      </c>
      <c r="G1638" s="1">
        <f t="shared" ref="G1638:K1638" si="1070">G1639+G1643+G1647+G1653</f>
        <v>26.553275858310712</v>
      </c>
      <c r="H1638" s="1">
        <f t="shared" si="1070"/>
        <v>20.791437988933858</v>
      </c>
      <c r="I1638" s="1">
        <f t="shared" si="1070"/>
        <v>19.699608150338072</v>
      </c>
      <c r="J1638" s="1">
        <f t="shared" si="1070"/>
        <v>28.081345952233477</v>
      </c>
      <c r="K1638" s="1">
        <f t="shared" si="1070"/>
        <v>28.977093630254249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9.2070846703165223</v>
      </c>
      <c r="G1639" s="1">
        <f t="shared" ref="G1639:K1639" si="1073">SUM(G1640:G1642)</f>
        <v>10.385501784533163</v>
      </c>
      <c r="H1639" s="1">
        <f t="shared" si="1073"/>
        <v>10.843495729253133</v>
      </c>
      <c r="I1639" s="1">
        <f t="shared" si="1073"/>
        <v>11.495582829258238</v>
      </c>
      <c r="J1639" s="1">
        <f t="shared" si="1073"/>
        <v>11.738031374756376</v>
      </c>
      <c r="K1639" s="1">
        <f t="shared" si="1073"/>
        <v>12.633777436789407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8.7117707742837407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9.7092595035970408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10.452524928205925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1.5023646572155758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1.5904965918272276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1.7464960643403287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1.8947150812882456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2.0287718711593352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2.1812525085834817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0.88909975585501255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0.88909821260845123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0.88909697368625229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5.2995307658466094E-7</v>
      </c>
      <c r="J1643" s="1">
        <f t="shared" si="1075"/>
        <v>8.2306232230238784E-6</v>
      </c>
      <c r="K1643" s="1">
        <f t="shared" si="1075"/>
        <v>1.4216927025154337E-5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8.2306232230238784E-6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1.4216927025154337E-5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5.2995307658466094E-7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4.1985811057881009E-6</v>
      </c>
      <c r="H1647" s="1">
        <f t="shared" si="1077"/>
        <v>4.0870248711836228E-5</v>
      </c>
      <c r="I1647" s="1">
        <f t="shared" si="1077"/>
        <v>3.7149260482721045E-5</v>
      </c>
      <c r="J1647" s="1">
        <f t="shared" si="1077"/>
        <v>5.2784188322136207E-5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1.6634740558677785</v>
      </c>
      <c r="G1648" s="1">
        <f t="shared" ref="G1648:K1648" si="1079">G1647-G1649</f>
        <v>3.9687445969411106E-6</v>
      </c>
      <c r="H1648" s="1">
        <f t="shared" si="1079"/>
        <v>3.8632903115477732E-5</v>
      </c>
      <c r="I1648" s="1">
        <f t="shared" si="1079"/>
        <v>3.5115383416030226E-5</v>
      </c>
      <c r="J1648" s="1">
        <f t="shared" si="1079"/>
        <v>2.7003079143536108E-5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9.6333707860579557E-2</v>
      </c>
      <c r="G1649" s="1">
        <f t="shared" ref="G1649:K1649" si="1080">SUM(G1650:G1651)</f>
        <v>2.298365088469901E-7</v>
      </c>
      <c r="H1649" s="1">
        <f t="shared" si="1080"/>
        <v>2.2373455963584948E-6</v>
      </c>
      <c r="I1649" s="1">
        <f t="shared" si="1080"/>
        <v>2.0338770666908199E-6</v>
      </c>
      <c r="J1649" s="1">
        <f t="shared" si="1080"/>
        <v>2.57811091786001E-5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9.6333707860579557E-2</v>
      </c>
      <c r="G1650" s="1">
        <f>[1]Transport!C$25/SUM([1]Transport!C$21,[1]Transport!C$25)*G1647*(G$34+G$598)/(G$34+G$598+G$37)</f>
        <v>2.298365088469901E-7</v>
      </c>
      <c r="H1650" s="1">
        <f>[1]Transport!D$25/SUM([1]Transport!D$21,[1]Transport!D$25)*H1647*(H$34+H$598)/(H$34+H$598+H$37)</f>
        <v>2.2373455963584948E-6</v>
      </c>
      <c r="I1650" s="1">
        <f>[1]Transport!E$25/SUM([1]Transport!E$21,[1]Transport!E$25)*I1647*(I$34+I$598)/(I$34+I$598+I$37)</f>
        <v>2.0338770666908199E-6</v>
      </c>
      <c r="J1650" s="1">
        <f>[1]Transport!F$25/SUM([1]Transport!F$21,[1]Transport!F$25)*J1647*(J$34+J$598)/(J$34+J$598+J$37)</f>
        <v>2.2630139109827914E-5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3.1509700687721864E-6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4.1985811057881009E-6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4.0870248711836228E-5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3.7149260482721045E-5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5.2784188322136207E-5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17.776258430986122</v>
      </c>
      <c r="G1653" s="1">
        <f t="shared" ref="G1653:K1653" si="1081">SUM(G1658:G1660)</f>
        <v>16.167769875196445</v>
      </c>
      <c r="H1653" s="1">
        <f t="shared" si="1081"/>
        <v>9.9479013894320136</v>
      </c>
      <c r="I1653" s="1">
        <f t="shared" si="1081"/>
        <v>8.2039876418662736</v>
      </c>
      <c r="J1653" s="1">
        <f t="shared" si="1081"/>
        <v>16.343253562665556</v>
      </c>
      <c r="K1653" s="1">
        <f t="shared" si="1081"/>
        <v>16.343301976537816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17.334694274765166</v>
      </c>
      <c r="G1654" s="1">
        <f t="shared" ref="G1654:K1654" si="1082">G1653-G1655</f>
        <v>15.737783558806473</v>
      </c>
      <c r="H1654" s="1">
        <f t="shared" si="1082"/>
        <v>9.6223851823393378</v>
      </c>
      <c r="I1654" s="1">
        <f t="shared" si="1082"/>
        <v>7.8246907959816259</v>
      </c>
      <c r="J1654" s="1">
        <f t="shared" si="1082"/>
        <v>13.870744482098864</v>
      </c>
      <c r="K1654" s="1">
        <f t="shared" si="1082"/>
        <v>-1.7395964582754395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0.44156415622095441</v>
      </c>
      <c r="G1655" s="1">
        <f t="shared" ref="G1655:K1655" si="1083">SUM(G1656:G1657)</f>
        <v>0.42998631638997192</v>
      </c>
      <c r="H1655" s="1">
        <f t="shared" si="1083"/>
        <v>0.3255162070926762</v>
      </c>
      <c r="I1655" s="1">
        <f t="shared" si="1083"/>
        <v>0.37929684588464729</v>
      </c>
      <c r="J1655" s="1">
        <f t="shared" si="1083"/>
        <v>2.4725090805666921</v>
      </c>
      <c r="K1655" s="1">
        <f t="shared" si="1083"/>
        <v>18.082898434813256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0.44156415622095441</v>
      </c>
      <c r="G1656" s="1">
        <f>[1]Transport!C$26/SUM([1]Transport!C$22,[1]Transport!C$26)*G1653*(G$33+G$580)/(G$33+G$580+G$36)</f>
        <v>0.42998631638997192</v>
      </c>
      <c r="H1656" s="1">
        <f>[1]Transport!D$26/SUM([1]Transport!D$22,[1]Transport!D$26)*H1653*(H$33+H$580)/(H$33+H$580+H$36)</f>
        <v>0.3255162070926762</v>
      </c>
      <c r="I1656" s="1">
        <f>[1]Transport!E$26/SUM([1]Transport!E$22,[1]Transport!E$26)*I1653*(I$33+I$580)/(I$33+I$580+I$36)</f>
        <v>0.37929684588464729</v>
      </c>
      <c r="J1656" s="1">
        <f>[1]Transport!F$26/SUM([1]Transport!F$22,[1]Transport!F$26)*J1653*(J$33+J$580)/(J$33+J$580+J$36)</f>
        <v>1.1529866887651732</v>
      </c>
      <c r="K1656" s="1">
        <f>[1]Transport!G$26/SUM([1]Transport!G$22,[1]Transport!G$26)*K1653*(K$33+K$580)/(K$33+K$580+K$36)</f>
        <v>1.7993776565227448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1.3195223918015189</v>
      </c>
      <c r="K1657" s="1">
        <f>(K$36+K$716)/([1]Transport!G$22+[1]Transport!G$26)*K1653</f>
        <v>16.283520778290512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0.39586062465141331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0.27684291191560773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9.2211420705770963E-5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15.890926963280837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9.9478091780113083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8.2039876418662736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16.343253562665556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16.343301976537816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0.22016946135925669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0.24502406034649038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0.2633994776367089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2.5095547639418771E-2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2.6567706314729985E-2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2.9173526529798405E-2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3.164938176442441E-2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3.388867070166058E-2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3.6435712182028387E-2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2.19375700629445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2.1937531985012901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2.1937501415954399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1.4767288551148202E-7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2.7467213022273029E-7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9.5045932213553997E-7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3.8056454268982402E-6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3.70452948716347E-5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3.3672545487764698E-5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4.7844235907160998E-5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1.6044523605812436E-3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1.1220647770268093E-3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3.7373970132595277E-7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15.704522896401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9.8311191893398302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8.1077530631907404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16.151543605331501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16.151591451298501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2.527264170094724E-2</v>
      </c>
      <c r="J1673" s="7">
        <f t="shared" si="1087"/>
        <v>2.5236122307341256E-2</v>
      </c>
      <c r="K1673" s="7">
        <f t="shared" si="1087"/>
        <v>2.5199602913735301E-2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1.6704032219401303E-2</v>
      </c>
      <c r="G1674" s="7">
        <f t="shared" ref="G1674:K1674" si="1088">IFERROR(G1663/G1641,"-")</f>
        <v>1.670403221940131E-2</v>
      </c>
      <c r="H1674" s="7">
        <f t="shared" si="1088"/>
        <v>1.6704032219401293E-2</v>
      </c>
      <c r="I1674" s="7">
        <f t="shared" si="1088"/>
        <v>1.67040322194013E-2</v>
      </c>
      <c r="J1674" s="7">
        <f t="shared" si="1088"/>
        <v>1.6704032219401289E-2</v>
      </c>
      <c r="K1674" s="7">
        <f t="shared" si="1088"/>
        <v>1.67040322194013E-2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2.4673913043478453</v>
      </c>
      <c r="H1675">
        <f t="shared" si="1089"/>
        <v>2.4673913043478293</v>
      </c>
      <c r="I1675">
        <f t="shared" si="1089"/>
        <v>2.4673913043478408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1.7941883805152235E-2</v>
      </c>
      <c r="K1676">
        <f t="shared" si="1090"/>
        <v>1.9320077379362401E-2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1.7934782608695781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0.90641226905247452</v>
      </c>
      <c r="H1679" s="4">
        <f t="shared" si="1093"/>
        <v>0.90641226905248062</v>
      </c>
      <c r="I1679" s="4">
        <f t="shared" si="1093"/>
        <v>0.90641226905247696</v>
      </c>
      <c r="J1679" s="4">
        <f t="shared" si="1093"/>
        <v>0.90641226905248196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4.0530738867855104E-3</v>
      </c>
      <c r="G1681" s="1">
        <f t="shared" si="1094"/>
        <v>4.0530738867855043E-3</v>
      </c>
      <c r="H1681">
        <f t="shared" si="1094"/>
        <v>4.0530738867855078E-3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0.98826978015124223</v>
      </c>
      <c r="H1682" s="4">
        <f t="shared" si="1094"/>
        <v>0.98826978015125078</v>
      </c>
      <c r="I1682" s="4">
        <f t="shared" si="1094"/>
        <v>0.98826978015124833</v>
      </c>
      <c r="J1682" s="4">
        <f t="shared" si="1094"/>
        <v>0.98826978015124256</v>
      </c>
      <c r="K1682" s="4">
        <f t="shared" si="1094"/>
        <v>0.988269780151249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34.574013230718705</v>
      </c>
      <c r="G1683" s="3">
        <f t="shared" ref="G1683:K1683" si="1095">SUM(G1684:G1686,G1689:G1691,-G1696)</f>
        <v>32.503441143137849</v>
      </c>
      <c r="H1683" s="3">
        <f t="shared" si="1095"/>
        <v>29.92881057115725</v>
      </c>
      <c r="I1683" s="3">
        <f t="shared" si="1095"/>
        <v>24.23169227363293</v>
      </c>
      <c r="J1683" s="3">
        <f t="shared" si="1095"/>
        <v>13.966980543275904</v>
      </c>
      <c r="K1683" s="3">
        <f t="shared" si="1095"/>
        <v>-2.9587217383060412E-5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2.5743894129985203</v>
      </c>
      <c r="G1684" s="1">
        <f>[1]Summary!C53+[1]Summary!C59</f>
        <v>2.4921981442437944</v>
      </c>
      <c r="H1684" s="1">
        <f>[1]Summary!D53+[1]Summary!D59</f>
        <v>2.4008169957385377</v>
      </c>
      <c r="I1684" s="1">
        <f>[1]Summary!E53+[1]Summary!E59</f>
        <v>2.2718122690211184</v>
      </c>
      <c r="J1684" s="1">
        <f>[1]Summary!F53+[1]Summary!F59</f>
        <v>0.52904937472936076</v>
      </c>
      <c r="K1684" s="1">
        <f>[1]Summary!G53+[1]Summary!G59</f>
        <v>-2.9374201037601519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-5.577261569598475E-4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6.4920630036576688</v>
      </c>
      <c r="G1686" s="1">
        <f>[1]Summary!C55+[1]Summary!C60</f>
        <v>5.9888330190085179</v>
      </c>
      <c r="H1686" s="1">
        <f>[1]Summary!D55+[1]Summary!D60</f>
        <v>5.5448644665276516</v>
      </c>
      <c r="I1686" s="1">
        <f>[1]Summary!E55+[1]Summary!E60</f>
        <v>4.855646085689874</v>
      </c>
      <c r="J1686" s="1">
        <f>[1]Summary!F55+[1]Summary!F60</f>
        <v>3.5465686831361896</v>
      </c>
      <c r="K1686" s="1">
        <f>[1]Summary!G55+[1]Summary!G60</f>
        <v>-0.22279088891270682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4.4027162031730285</v>
      </c>
      <c r="G1687" s="1">
        <f t="shared" ref="G1687:K1687" si="1100">G1686-G1688</f>
        <v>3.8778198491344376</v>
      </c>
      <c r="H1687" s="1">
        <f t="shared" si="1100"/>
        <v>3.4425949954663917</v>
      </c>
      <c r="I1687" s="1">
        <f t="shared" si="1100"/>
        <v>2.7619890225566439</v>
      </c>
      <c r="J1687" s="1">
        <f t="shared" si="1100"/>
        <v>1.4692855390664774</v>
      </c>
      <c r="K1687" s="1">
        <f t="shared" si="1100"/>
        <v>-1.2546651417939567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2.0936570631332301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2.0772831440697122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1.0318742528812499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3.7902130635531304</v>
      </c>
      <c r="G1689" s="1">
        <f>[1]Summary!C56</f>
        <v>3.4113244934817302</v>
      </c>
      <c r="H1689" s="1">
        <f>[1]Summary!D56</f>
        <v>3.5350842614585498</v>
      </c>
      <c r="I1689" s="1">
        <f>[1]Summary!E56</f>
        <v>3.1432153591815002</v>
      </c>
      <c r="J1689" s="1">
        <f>[1]Summary!F56</f>
        <v>2.0849212472218208</v>
      </c>
      <c r="K1689" s="1">
        <f>[1]Summary!G56</f>
        <v>0.88650432128870604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7.1755458053575234</v>
      </c>
      <c r="G1690" s="1">
        <f>[1]Summary!C57</f>
        <v>6.5876205820922529</v>
      </c>
      <c r="H1690" s="1">
        <f>[1]Summary!D57</f>
        <v>6.0063040689515494</v>
      </c>
      <c r="I1690" s="1">
        <f>[1]Summary!E57</f>
        <v>5.7884426218727834</v>
      </c>
      <c r="J1690" s="1">
        <f>[1]Summary!F57</f>
        <v>4.2329044416098807</v>
      </c>
      <c r="K1690" s="1">
        <f>[1]Summary!G57</f>
        <v>1.3366448910637201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14.541801945151862</v>
      </c>
      <c r="G1691" s="1">
        <f>[1]Summary!C58</f>
        <v>14.023464904311556</v>
      </c>
      <c r="H1691" s="1">
        <f>[1]Summary!D58</f>
        <v>12.441740778480964</v>
      </c>
      <c r="I1691" s="1">
        <f>[1]Summary!E58</f>
        <v>8.1725759378676557</v>
      </c>
      <c r="J1691" s="1">
        <f>[1]Summary!F58</f>
        <v>3.5735410496214448</v>
      </c>
      <c r="K1691" s="1">
        <f>[1]Summary!G58</f>
        <v>0.93761010159651814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1.7654541479208048</v>
      </c>
      <c r="K1692" s="1">
        <f>-[1]Summary!G59</f>
        <v>5.2548408842393801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0.36780531620904616</v>
      </c>
      <c r="K1693" s="1">
        <f>-[1]Summary!G60</f>
        <v>3.4269792176343974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5.2544177888418401E-4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2.9166288028112057E-5</v>
      </c>
      <c r="K1695" s="1">
        <f>-[1]Summary!G62</f>
        <v>3.2284378075663487E-5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4.2530427931169671E-6</v>
      </c>
      <c r="K1696" s="1">
        <f>-[1]Summary!G63</f>
        <v>2.0182336508751837E-5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2.1332580368615415</v>
      </c>
      <c r="K1697" s="3">
        <f t="shared" si="1101"/>
        <v>8.6823674435951155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0.83333318427163361</v>
      </c>
      <c r="K1698" s="1">
        <f>[1]Summary!C$77</f>
        <v>1.9047618964515247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0.31117615475168769</v>
      </c>
      <c r="K1699" s="1">
        <f>[1]Summary!C$78</f>
        <v>0.81390031737472812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0.98874869783822028</v>
      </c>
      <c r="K1700" s="1">
        <f>[1]Summary!C$79</f>
        <v>5.9637052297688626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3.4176801146699958E-5</v>
      </c>
      <c r="K1702" s="1">
        <f t="shared" si="1105"/>
        <v>1.4700350711809081E-4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5.8975526731221962E-6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1.8365926222964192E-5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2.8279248473577761E-5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1.2863758089512662E-4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4.2530427931169671E-6</v>
      </c>
      <c r="K1705" s="1">
        <f t="shared" si="1106"/>
        <v>2.0182336508751837E-5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961.82400555389268</v>
      </c>
      <c r="G1706" s="3">
        <f t="shared" ref="G1706:K1706" si="1107">SUM(G1707:G1708,G1725,G1734:G1735,G1736,G1737,G1742,G1745,,G1750:G1753,G1746)</f>
        <v>959.66589033659125</v>
      </c>
      <c r="H1706" s="3">
        <f t="shared" si="1107"/>
        <v>894.65756067605366</v>
      </c>
      <c r="I1706" s="3">
        <f t="shared" si="1107"/>
        <v>855.39362277717726</v>
      </c>
      <c r="J1706" s="3">
        <f t="shared" si="1107"/>
        <v>722.27972733092292</v>
      </c>
      <c r="K1706" s="3">
        <f t="shared" si="1107"/>
        <v>639.36780735721607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3.6600026409545445</v>
      </c>
      <c r="G1707" s="1">
        <f t="shared" ref="G1707:K1707" si="1109">G21</f>
        <v>3.564718529543998</v>
      </c>
      <c r="H1707" s="1">
        <f t="shared" si="1109"/>
        <v>9.0434015615645288E-3</v>
      </c>
      <c r="I1707" s="1">
        <f t="shared" si="1109"/>
        <v>1.3187509023076284E-3</v>
      </c>
      <c r="J1707" s="1">
        <f t="shared" si="1109"/>
        <v>7.7496102894718179E-4</v>
      </c>
      <c r="K1707" s="1">
        <f t="shared" si="1109"/>
        <v>2.1194624581086715E-4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310.80499996196545</v>
      </c>
      <c r="G1708" s="1">
        <f t="shared" si="1113"/>
        <v>288.93561654102416</v>
      </c>
      <c r="H1708" s="1">
        <f t="shared" si="1113"/>
        <v>251.20327478659087</v>
      </c>
      <c r="I1708" s="1">
        <f t="shared" si="1113"/>
        <v>180.77179875886847</v>
      </c>
      <c r="J1708" s="1">
        <f t="shared" si="1113"/>
        <v>86.843503761092734</v>
      </c>
      <c r="K1708" s="1">
        <f t="shared" si="1113"/>
        <v>21.871003655614743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303.7544260603533</v>
      </c>
      <c r="G1709" s="1">
        <f t="shared" si="1113"/>
        <v>281.55595181130514</v>
      </c>
      <c r="H1709" s="1">
        <f t="shared" si="1113"/>
        <v>244.3548977638668</v>
      </c>
      <c r="I1709" s="1">
        <f t="shared" si="1113"/>
        <v>175.10758847174398</v>
      </c>
      <c r="J1709" s="1">
        <f t="shared" si="1113"/>
        <v>78.704437263944499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101.7404495619612</v>
      </c>
      <c r="G1710" s="1">
        <f t="shared" si="1113"/>
        <v>90.977688044793595</v>
      </c>
      <c r="H1710" s="1">
        <f t="shared" si="1113"/>
        <v>79.732198065643203</v>
      </c>
      <c r="I1710" s="1">
        <f t="shared" si="1113"/>
        <v>69.470242177387561</v>
      </c>
      <c r="J1710" s="1">
        <f t="shared" si="1113"/>
        <v>35.412956873642763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2.7763699989810844</v>
      </c>
      <c r="G1711" s="1">
        <f t="shared" si="1113"/>
        <v>4.0796342074268989E-4</v>
      </c>
      <c r="H1711" s="1">
        <f t="shared" si="1113"/>
        <v>1.1422963374827302E-3</v>
      </c>
      <c r="I1711" s="1">
        <f t="shared" si="1113"/>
        <v>5.6688597615028153E-4</v>
      </c>
      <c r="J1711" s="1">
        <f t="shared" si="1113"/>
        <v>1.0267527921072471E-3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118.37102912299885</v>
      </c>
      <c r="G1712" s="1">
        <f t="shared" si="1113"/>
        <v>110.35991222895618</v>
      </c>
      <c r="H1712" s="1">
        <f t="shared" si="1113"/>
        <v>89.131735761138586</v>
      </c>
      <c r="I1712" s="1">
        <f t="shared" si="1113"/>
        <v>61.69203477306705</v>
      </c>
      <c r="J1712" s="1">
        <f t="shared" si="1113"/>
        <v>36.223691226176484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79.757192010033009</v>
      </c>
      <c r="G1713" s="1">
        <f t="shared" si="1113"/>
        <v>78.81272869058084</v>
      </c>
      <c r="H1713" s="1">
        <f t="shared" si="1113"/>
        <v>73.640862481431867</v>
      </c>
      <c r="I1713" s="1">
        <f t="shared" si="1113"/>
        <v>41.380973960653016</v>
      </c>
      <c r="J1713" s="1">
        <f t="shared" si="1113"/>
        <v>5.4554354325347116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2.5637706746601885</v>
      </c>
      <c r="J1714" s="1">
        <f t="shared" si="1113"/>
        <v>1.6113269787984374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7.0505739016121254</v>
      </c>
      <c r="G1715" s="1">
        <f t="shared" si="1113"/>
        <v>7.3796647297190248</v>
      </c>
      <c r="H1715" s="1">
        <f t="shared" si="1113"/>
        <v>6.8483770227240663</v>
      </c>
      <c r="I1715" s="1">
        <f t="shared" si="1113"/>
        <v>5.6642102871245026</v>
      </c>
      <c r="J1715" s="1">
        <f t="shared" si="1113"/>
        <v>8.1390664971482352</v>
      </c>
      <c r="K1715" s="1">
        <f t="shared" si="1113"/>
        <v>21.871003655614743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2.6164233579479377</v>
      </c>
      <c r="G1716" s="1">
        <f t="shared" si="1113"/>
        <v>2.8156524458759513</v>
      </c>
      <c r="H1716" s="1">
        <f t="shared" si="1113"/>
        <v>2.5851712111915468</v>
      </c>
      <c r="I1716" s="1">
        <f t="shared" si="1113"/>
        <v>3.2674944181169749</v>
      </c>
      <c r="J1716" s="1">
        <f t="shared" si="1113"/>
        <v>3.2699116292189023</v>
      </c>
      <c r="K1716" s="1">
        <f t="shared" si="1113"/>
        <v>17.421687969877276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4.4341505436641881</v>
      </c>
      <c r="G1717" s="1">
        <f t="shared" si="1113"/>
        <v>4.5640122838430734</v>
      </c>
      <c r="H1717" s="1">
        <f t="shared" si="1113"/>
        <v>4.2632058115325195</v>
      </c>
      <c r="I1717" s="1">
        <f t="shared" si="1113"/>
        <v>2.3967158690075272</v>
      </c>
      <c r="J1717" s="1">
        <f t="shared" si="1113"/>
        <v>4.8691548679293328</v>
      </c>
      <c r="K1717" s="1">
        <f t="shared" si="1113"/>
        <v>4.4493156857374689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7.0505739016121254</v>
      </c>
      <c r="G1718" s="1">
        <f t="shared" si="1113"/>
        <v>7.3796647297190248</v>
      </c>
      <c r="H1718" s="1">
        <f t="shared" si="1113"/>
        <v>6.8483770227240663</v>
      </c>
      <c r="I1718" s="1">
        <f t="shared" si="1113"/>
        <v>5.6642102871245026</v>
      </c>
      <c r="J1718" s="1">
        <f t="shared" si="1113"/>
        <v>7.8315067019600484</v>
      </c>
      <c r="K1718" s="1">
        <f t="shared" si="1113"/>
        <v>7.7192273149563713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2.6164233579479377</v>
      </c>
      <c r="G1719" s="1">
        <f t="shared" si="1113"/>
        <v>2.8156524458759513</v>
      </c>
      <c r="H1719" s="1">
        <f t="shared" si="1113"/>
        <v>2.5851712111915468</v>
      </c>
      <c r="I1719" s="1">
        <f t="shared" si="1113"/>
        <v>3.2674944181169749</v>
      </c>
      <c r="J1719" s="1">
        <f t="shared" si="1113"/>
        <v>3.2674944181169749</v>
      </c>
      <c r="K1719" s="1">
        <f t="shared" si="1113"/>
        <v>3.2699116292189023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4.4341505436641881</v>
      </c>
      <c r="G1720" s="1">
        <f t="shared" si="1113"/>
        <v>4.5640122838430734</v>
      </c>
      <c r="H1720" s="1">
        <f t="shared" si="1113"/>
        <v>4.2632058115325195</v>
      </c>
      <c r="I1720" s="1">
        <f t="shared" si="1113"/>
        <v>2.3967158690075272</v>
      </c>
      <c r="J1720" s="1">
        <f t="shared" si="1113"/>
        <v>4.5640122838430734</v>
      </c>
      <c r="K1720" s="1">
        <f t="shared" si="1113"/>
        <v>4.4493156857374689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0.30755979518818677</v>
      </c>
      <c r="K1721" s="1">
        <f t="shared" si="1113"/>
        <v>14.151776340658373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2.4172111019273856E-3</v>
      </c>
      <c r="K1722" s="1">
        <f t="shared" si="1113"/>
        <v>14.151776340658373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0.30514258408625938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117.07593145753657</v>
      </c>
      <c r="G1725" s="1">
        <f t="shared" si="1113"/>
        <v>107.23650143393688</v>
      </c>
      <c r="H1725" s="1">
        <f t="shared" si="1113"/>
        <v>117.36171085994245</v>
      </c>
      <c r="I1725" s="1">
        <f t="shared" si="1113"/>
        <v>110.8172597431937</v>
      </c>
      <c r="J1725" s="1">
        <f t="shared" si="1113"/>
        <v>90.941520902924353</v>
      </c>
      <c r="K1725" s="1">
        <f t="shared" si="1113"/>
        <v>57.252467644356756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117.07593145753657</v>
      </c>
      <c r="G1726" s="1">
        <f t="shared" si="1113"/>
        <v>106.72000066697537</v>
      </c>
      <c r="H1726" s="1">
        <f t="shared" si="1113"/>
        <v>116.19456908306383</v>
      </c>
      <c r="I1726" s="1">
        <f t="shared" si="1113"/>
        <v>106.45127651278371</v>
      </c>
      <c r="J1726" s="1">
        <f t="shared" si="1113"/>
        <v>82.714156619408598</v>
      </c>
      <c r="K1726" s="1">
        <f t="shared" si="1113"/>
        <v>44.37323859579309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117.07593145753657</v>
      </c>
      <c r="G1727" s="1">
        <f t="shared" si="1113"/>
        <v>106.72000066697537</v>
      </c>
      <c r="H1727" s="1">
        <f t="shared" si="1113"/>
        <v>116.19456908306383</v>
      </c>
      <c r="I1727" s="1">
        <f t="shared" si="1113"/>
        <v>106.45015775992529</v>
      </c>
      <c r="J1727" s="1">
        <f t="shared" si="1113"/>
        <v>82.712965574977588</v>
      </c>
      <c r="K1727" s="1">
        <f t="shared" si="1113"/>
        <v>44.372799203881129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1.1187528584211675E-3</v>
      </c>
      <c r="J1728" s="1">
        <f t="shared" si="1113"/>
        <v>1.1910444310150045E-3</v>
      </c>
      <c r="K1728" s="1">
        <f t="shared" si="1113"/>
        <v>4.3939191195942548E-4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0.51650076696151748</v>
      </c>
      <c r="H1729" s="1">
        <f t="shared" si="1113"/>
        <v>1.1671417768786212</v>
      </c>
      <c r="I1729" s="1">
        <f t="shared" si="1113"/>
        <v>4.3659832304099897</v>
      </c>
      <c r="J1729" s="1">
        <f t="shared" si="1113"/>
        <v>8.2273642835157599</v>
      </c>
      <c r="K1729" s="1">
        <f t="shared" si="1113"/>
        <v>12.879229048563666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0.51650076696151748</v>
      </c>
      <c r="H1730" s="1">
        <f t="shared" si="1113"/>
        <v>1.1671417768786212</v>
      </c>
      <c r="I1730" s="1">
        <f t="shared" si="1113"/>
        <v>4.3659832304099897</v>
      </c>
      <c r="J1730" s="1">
        <f t="shared" si="1113"/>
        <v>4.3659832304099897</v>
      </c>
      <c r="K1730" s="1">
        <f t="shared" si="1113"/>
        <v>8.2273642835157599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0.51650076696151748</v>
      </c>
      <c r="H1731" s="1">
        <f t="shared" si="1113"/>
        <v>1.1671417768786212</v>
      </c>
      <c r="I1731" s="1">
        <f t="shared" si="1113"/>
        <v>4.3659832304099897</v>
      </c>
      <c r="J1731" s="1">
        <f t="shared" si="1113"/>
        <v>4.3659832304099897</v>
      </c>
      <c r="K1731" s="1">
        <f t="shared" si="1113"/>
        <v>8.2273642835157599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3.8613810531057702</v>
      </c>
      <c r="K1732" s="1">
        <f t="shared" si="1113"/>
        <v>4.6518647650479057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3.8613810531057702</v>
      </c>
      <c r="K1733" s="1">
        <f t="shared" si="1113"/>
        <v>4.6518647650479057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250.94817916516348</v>
      </c>
      <c r="G1734" s="1">
        <f t="shared" si="1113"/>
        <v>253.29955404145903</v>
      </c>
      <c r="H1734" s="1">
        <f t="shared" si="1113"/>
        <v>196.75074029836432</v>
      </c>
      <c r="I1734" s="1">
        <f t="shared" si="1113"/>
        <v>204.50359006731517</v>
      </c>
      <c r="J1734" s="1">
        <f t="shared" si="1113"/>
        <v>98.945489384792495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-20.009999997912303</v>
      </c>
      <c r="G1735" s="1">
        <f t="shared" ref="G1735:K1735" si="1114">-G56+G49</f>
        <v>14.907441660141096</v>
      </c>
      <c r="H1735" s="1">
        <f t="shared" si="1114"/>
        <v>-4.3941097512875942</v>
      </c>
      <c r="I1735" s="1">
        <f t="shared" si="1114"/>
        <v>-4.9882504656589006</v>
      </c>
      <c r="J1735" s="1">
        <f t="shared" si="1114"/>
        <v>9.1268726929804167</v>
      </c>
      <c r="K1735" s="1">
        <f t="shared" si="1114"/>
        <v>-1.8806727877517595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8.4515748202559866</v>
      </c>
      <c r="K1736" s="1">
        <f t="shared" si="1115"/>
        <v>8.451596611612441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44.769996719887587</v>
      </c>
      <c r="G1737" s="1">
        <f t="shared" ref="G1737:K1737" si="1116">G3</f>
        <v>46.030527498517472</v>
      </c>
      <c r="H1737" s="1">
        <f t="shared" si="1116"/>
        <v>46.030535784049306</v>
      </c>
      <c r="I1737" s="1">
        <f t="shared" si="1116"/>
        <v>47.789584936286886</v>
      </c>
      <c r="J1737" s="1">
        <f t="shared" si="1116"/>
        <v>47.853857453125478</v>
      </c>
      <c r="K1737" s="1">
        <f t="shared" si="1116"/>
        <v>63.755674421458139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10.182338988578408</v>
      </c>
      <c r="G1738" s="1">
        <f t="shared" ref="G1738:K1738" si="1118">G4</f>
        <v>11.152950052523</v>
      </c>
      <c r="H1738" s="1">
        <f t="shared" si="1118"/>
        <v>12.608866666840035</v>
      </c>
      <c r="I1738" s="1">
        <f t="shared" si="1118"/>
        <v>15.035394968256119</v>
      </c>
      <c r="J1738" s="1">
        <f t="shared" si="1118"/>
        <v>17.461923197710217</v>
      </c>
      <c r="K1738" s="1">
        <f t="shared" si="1118"/>
        <v>17.46192673739505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7.4592158071319679</v>
      </c>
      <c r="G1739" s="1">
        <f t="shared" ref="G1739:K1739" si="1120">G5</f>
        <v>8.0030396219448132</v>
      </c>
      <c r="H1739" s="1">
        <f t="shared" si="1120"/>
        <v>8.8187754260312516</v>
      </c>
      <c r="I1739" s="1">
        <f t="shared" si="1120"/>
        <v>10.178335725839286</v>
      </c>
      <c r="J1739" s="1">
        <f t="shared" si="1120"/>
        <v>10.230788893041208</v>
      </c>
      <c r="K1739" s="1">
        <f t="shared" si="1120"/>
        <v>7.6165784973920427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2.6225276005889522</v>
      </c>
      <c r="G1740" s="1">
        <f t="shared" ref="G1740:K1740" si="1122">G6</f>
        <v>3.2650033776313583</v>
      </c>
      <c r="H1740" s="1">
        <f t="shared" si="1122"/>
        <v>4.2287177843004358</v>
      </c>
      <c r="I1740" s="1">
        <f t="shared" si="1122"/>
        <v>5.834909184351547</v>
      </c>
      <c r="J1740" s="1">
        <f t="shared" si="1122"/>
        <v>6.3806237632074811</v>
      </c>
      <c r="K1740" s="1">
        <f t="shared" si="1122"/>
        <v>4.2596759710133307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24.505914323588257</v>
      </c>
      <c r="G1741" s="1">
        <f t="shared" ref="G1741:K1741" si="1124">G7</f>
        <v>23.609534446418301</v>
      </c>
      <c r="H1741" s="1">
        <f t="shared" si="1124"/>
        <v>20.374175906877579</v>
      </c>
      <c r="I1741" s="1">
        <f t="shared" si="1124"/>
        <v>16.740945057839937</v>
      </c>
      <c r="J1741" s="1">
        <f t="shared" si="1124"/>
        <v>13.780521599166569</v>
      </c>
      <c r="K1741" s="1">
        <f t="shared" si="1124"/>
        <v>34.417493215657714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69.392870244402275</v>
      </c>
      <c r="G1742" s="1">
        <f t="shared" ref="G1742:K1742" si="1126">G8</f>
        <v>69.663486499480996</v>
      </c>
      <c r="H1742" s="1">
        <f t="shared" si="1126"/>
        <v>69.270575467050662</v>
      </c>
      <c r="I1742" s="1">
        <f t="shared" si="1126"/>
        <v>68.821072319732977</v>
      </c>
      <c r="J1742" s="1">
        <f t="shared" si="1126"/>
        <v>68.940582792399567</v>
      </c>
      <c r="K1742" s="1">
        <f t="shared" si="1126"/>
        <v>69.400867042838371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35.611758012313146</v>
      </c>
      <c r="G1743" s="1">
        <f t="shared" ref="G1743:K1743" si="1128">G9</f>
        <v>35.882384441818516</v>
      </c>
      <c r="H1743" s="1">
        <f t="shared" si="1128"/>
        <v>35.489473811141544</v>
      </c>
      <c r="I1743" s="1">
        <f t="shared" si="1128"/>
        <v>35.039965949774007</v>
      </c>
      <c r="J1743" s="1">
        <f t="shared" si="1128"/>
        <v>35.159457006918032</v>
      </c>
      <c r="K1743" s="1">
        <f t="shared" si="1128"/>
        <v>35.603178554795832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33.781112232089129</v>
      </c>
      <c r="G1744" s="1">
        <f t="shared" ref="G1744:K1744" si="1130">G10</f>
        <v>33.781102057662487</v>
      </c>
      <c r="H1744" s="1">
        <f t="shared" si="1130"/>
        <v>33.781101655909126</v>
      </c>
      <c r="I1744" s="1">
        <f t="shared" si="1130"/>
        <v>33.78110636995897</v>
      </c>
      <c r="J1744" s="1">
        <f t="shared" si="1130"/>
        <v>33.781125785481542</v>
      </c>
      <c r="K1744" s="1">
        <f t="shared" si="1130"/>
        <v>33.797688488042539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3.7980825348863707</v>
      </c>
      <c r="G1745" s="1">
        <f t="shared" ref="G1745:K1745" si="1132">G11</f>
        <v>11.136873819650075</v>
      </c>
      <c r="H1745" s="1">
        <f t="shared" si="1132"/>
        <v>14.583345267131552</v>
      </c>
      <c r="I1745" s="1">
        <f t="shared" si="1132"/>
        <v>15.824008088271144</v>
      </c>
      <c r="J1745" s="1">
        <f t="shared" si="1132"/>
        <v>15.826720944870445</v>
      </c>
      <c r="K1745" s="1">
        <f t="shared" si="1132"/>
        <v>26.999995448885713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149.43048372774066</v>
      </c>
      <c r="G1746" s="1">
        <f t="shared" ref="G1746:K1746" si="1134">G12</f>
        <v>125.60646017543776</v>
      </c>
      <c r="H1746" s="1">
        <f t="shared" si="1134"/>
        <v>141.09181421417628</v>
      </c>
      <c r="I1746" s="1">
        <f t="shared" si="1134"/>
        <v>150.49321667787345</v>
      </c>
      <c r="J1746" s="1">
        <f t="shared" si="1134"/>
        <v>151.7543310972261</v>
      </c>
      <c r="K1746" s="1">
        <f t="shared" si="1134"/>
        <v>152.65726800456804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66.745680929538494</v>
      </c>
      <c r="G1747" s="1">
        <f t="shared" ref="G1747:K1747" si="1136">G13</f>
        <v>49.798801653239018</v>
      </c>
      <c r="H1747" s="1">
        <f t="shared" si="1136"/>
        <v>68.535932768901546</v>
      </c>
      <c r="I1747" s="1">
        <f t="shared" si="1136"/>
        <v>70.234645302324466</v>
      </c>
      <c r="J1747" s="1">
        <f t="shared" si="1136"/>
        <v>72.962064075894816</v>
      </c>
      <c r="K1747" s="1">
        <f t="shared" si="1136"/>
        <v>69.178277727061456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66.632401863434353</v>
      </c>
      <c r="G1748" s="1">
        <f t="shared" ref="G1748:K1748" si="1138">G14</f>
        <v>55.764004563692581</v>
      </c>
      <c r="H1748" s="1">
        <f t="shared" si="1138"/>
        <v>65.549413597684094</v>
      </c>
      <c r="I1748" s="1">
        <f t="shared" si="1138"/>
        <v>64.464631451078489</v>
      </c>
      <c r="J1748" s="1">
        <f t="shared" si="1138"/>
        <v>62.351140031418616</v>
      </c>
      <c r="K1748" s="1">
        <f t="shared" si="1138"/>
        <v>66.134929145977424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16.052400934767807</v>
      </c>
      <c r="G1749" s="1">
        <f t="shared" ref="G1749:K1749" si="1140">G15</f>
        <v>20.043653958506173</v>
      </c>
      <c r="H1749" s="1">
        <f t="shared" si="1140"/>
        <v>7.0064678475906295</v>
      </c>
      <c r="I1749" s="1">
        <f t="shared" si="1140"/>
        <v>15.793939924470498</v>
      </c>
      <c r="J1749" s="1">
        <f t="shared" si="1140"/>
        <v>16.441126989912672</v>
      </c>
      <c r="K1749" s="1">
        <f t="shared" si="1140"/>
        <v>17.344061131529152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16.523383273979658</v>
      </c>
      <c r="H1750" s="1">
        <f t="shared" si="1142"/>
        <v>32.502533863519552</v>
      </c>
      <c r="I1750" s="1">
        <f t="shared" si="1142"/>
        <v>40.640271669093536</v>
      </c>
      <c r="J1750" s="1">
        <f t="shared" si="1142"/>
        <v>84.718355216037764</v>
      </c>
      <c r="K1750" s="1">
        <f t="shared" si="1142"/>
        <v>138.12373252337551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0.52400468204862827</v>
      </c>
      <c r="G1751" s="1">
        <f t="shared" ref="G1751:K1751" si="1144">G17</f>
        <v>0.54529677214889305</v>
      </c>
      <c r="H1751" s="1">
        <f t="shared" si="1144"/>
        <v>1.9634255634058391</v>
      </c>
      <c r="I1751" s="1">
        <f t="shared" si="1144"/>
        <v>5.5058482578157948</v>
      </c>
      <c r="J1751" s="1">
        <f t="shared" si="1144"/>
        <v>15.482431133353806</v>
      </c>
      <c r="K1751" s="1">
        <f t="shared" si="1144"/>
        <v>30.937447216433984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18.873009008146219</v>
      </c>
      <c r="G1752" s="1">
        <f t="shared" ref="G1752:K1752" si="1146">G18</f>
        <v>22.216030091271243</v>
      </c>
      <c r="H1752" s="1">
        <f t="shared" si="1146"/>
        <v>28.284670921548653</v>
      </c>
      <c r="I1752" s="1">
        <f t="shared" si="1146"/>
        <v>35.211174680252469</v>
      </c>
      <c r="J1752" s="1">
        <f t="shared" si="1146"/>
        <v>43.390915186671904</v>
      </c>
      <c r="K1752" s="1">
        <f t="shared" si="1146"/>
        <v>71.788846851461599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2.7292932301755035E-3</v>
      </c>
      <c r="J1753" s="1">
        <f t="shared" si="1148"/>
        <v>2.79698416287986E-3</v>
      </c>
      <c r="K1753" s="1">
        <f t="shared" si="1148"/>
        <v>9.3687781167236459E-3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22.320964848824122</v>
      </c>
      <c r="G1754" s="3">
        <f t="shared" si="1149"/>
        <v>24.57560897121629</v>
      </c>
      <c r="H1754" s="3">
        <f t="shared" si="1149"/>
        <v>29.433770832450907</v>
      </c>
      <c r="I1754" s="3">
        <f t="shared" si="1149"/>
        <v>31.736810109293469</v>
      </c>
      <c r="J1754" s="3">
        <f t="shared" si="1149"/>
        <v>43.495923549009468</v>
      </c>
      <c r="K1754" s="3">
        <f t="shared" si="1149"/>
        <v>63.241399738419965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3.0805577510788451</v>
      </c>
      <c r="H1755" s="1">
        <f t="shared" si="1150"/>
        <v>2.5956489122919608</v>
      </c>
      <c r="I1755" s="1">
        <f t="shared" si="1150"/>
        <v>2.5213034560833267</v>
      </c>
      <c r="J1755" s="1">
        <f t="shared" si="1150"/>
        <v>1.2356850783191506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3.0805577510788451</v>
      </c>
      <c r="H1756" s="1">
        <f>'[1]Electricity and CHPs_CAP'!D$14</f>
        <v>2.5956489122919608</v>
      </c>
      <c r="I1756" s="1">
        <f>'[1]Electricity and CHPs_CAP'!E$14</f>
        <v>2.5213034560833267</v>
      </c>
      <c r="J1756" s="1">
        <f>'[1]Electricity and CHPs_CAP'!F$14</f>
        <v>1.2356850783191506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16.1205484744935</v>
      </c>
      <c r="H1757" s="1">
        <f t="shared" si="1152"/>
        <v>16.565187842444125</v>
      </c>
      <c r="I1757" s="1">
        <f t="shared" si="1152"/>
        <v>16.637386166240415</v>
      </c>
      <c r="J1757" s="1">
        <f t="shared" si="1152"/>
        <v>16.810975334240744</v>
      </c>
      <c r="K1757" s="1">
        <f t="shared" si="1152"/>
        <v>17.320030828890637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7.341781474521925</v>
      </c>
      <c r="H1758" s="1">
        <f>'[1]Electricity and CHPs_CAP'!D$15</f>
        <v>7.3468633875983897</v>
      </c>
      <c r="I1758" s="1">
        <f>'[1]Electricity and CHPs_CAP'!E$15</f>
        <v>7.4153012734753752</v>
      </c>
      <c r="J1758" s="1">
        <f>'[1]Electricity and CHPs_CAP'!F$15</f>
        <v>7.5849004413173633</v>
      </c>
      <c r="K1758" s="1">
        <f>'[1]Electricity and CHPs_CAP'!G$15</f>
        <v>7.6707129416204012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4.8074571708050744</v>
      </c>
      <c r="H1759" s="1">
        <f>'[1]Electricity and CHPs_CAP'!D$16</f>
        <v>4.8585932225608381</v>
      </c>
      <c r="I1759" s="1">
        <f>'[1]Electricity and CHPs_CAP'!E$16</f>
        <v>4.8623533877428748</v>
      </c>
      <c r="J1759" s="1">
        <f>'[1]Electricity and CHPs_CAP'!F$16</f>
        <v>4.8663376048084093</v>
      </c>
      <c r="K1759" s="1">
        <f>'[1]Electricity and CHPs_CAP'!G$16</f>
        <v>5.2895802258694813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3.971309829166501</v>
      </c>
      <c r="H1760" s="1">
        <f>'[1]Electricity and CHPs_CAP'!D$17</f>
        <v>4.3597312322848953</v>
      </c>
      <c r="I1760" s="1">
        <f>'[1]Electricity and CHPs_CAP'!E$17</f>
        <v>4.3597315050221654</v>
      </c>
      <c r="J1760" s="1">
        <f>'[1]Electricity and CHPs_CAP'!F$17</f>
        <v>4.3597372881149701</v>
      </c>
      <c r="K1760" s="1">
        <f>'[1]Electricity and CHPs_CAP'!G$17</f>
        <v>4.3597376614007519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2.3645202552676617E-2</v>
      </c>
      <c r="G1761" s="1">
        <f t="shared" ref="G1761:K1761" si="1153">SUM(G1762:G1764)</f>
        <v>9.8603340096392496E-3</v>
      </c>
      <c r="H1761" s="1">
        <f t="shared" si="1153"/>
        <v>1.010683877382295E-2</v>
      </c>
      <c r="I1761" s="1">
        <f t="shared" si="1153"/>
        <v>2.6864887654340516E-2</v>
      </c>
      <c r="J1761" s="1">
        <f t="shared" si="1153"/>
        <v>1.3888397876895522E-2</v>
      </c>
      <c r="K1761" s="1">
        <f t="shared" si="1153"/>
        <v>4.7100682639593058E-4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1.3118336071464703E-2</v>
      </c>
      <c r="G1762" s="1">
        <f>'[1]Electricity and CHPs_CAP'!C$18</f>
        <v>1.6051354721008521E-3</v>
      </c>
      <c r="H1762" s="1">
        <f>'[1]Electricity and CHPs_CAP'!D$18</f>
        <v>1.5761386070008952E-3</v>
      </c>
      <c r="I1762" s="1">
        <f>'[1]Electricity and CHPs_CAP'!E$18</f>
        <v>1.5644736215835158E-3</v>
      </c>
      <c r="J1762" s="1">
        <f>'[1]Electricity and CHPs_CAP'!F$18</f>
        <v>1.8616495696852199E-3</v>
      </c>
      <c r="K1762" s="1">
        <f>'[1]Electricity and CHPs_CAP'!G$18</f>
        <v>3.0631698715311733E-4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2.2217209013323004E-3</v>
      </c>
      <c r="G1763" s="1">
        <f>'[1]Electricity and CHPs_CAP'!C$28</f>
        <v>7.2593113368442722E-4</v>
      </c>
      <c r="H1763" s="1">
        <f>'[1]Electricity and CHPs_CAP'!D$28</f>
        <v>6.7004523511031248E-4</v>
      </c>
      <c r="I1763" s="1">
        <f>'[1]Electricity and CHPs_CAP'!E$28</f>
        <v>4.3197481542426967E-4</v>
      </c>
      <c r="J1763" s="1">
        <f>'[1]Electricity and CHPs_CAP'!F$28</f>
        <v>1.4727278403414994E-4</v>
      </c>
      <c r="K1763" s="1">
        <f>'[1]Electricity and CHPs_CAP'!G$28</f>
        <v>5.95002800868671E-5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8.3051455798796147E-3</v>
      </c>
      <c r="G1764" s="1">
        <f>'[1]Electricity and CHPs_CAP'!C$41</f>
        <v>7.5292674038539694E-3</v>
      </c>
      <c r="H1764" s="1">
        <f>'[1]Electricity and CHPs_CAP'!D$41</f>
        <v>7.8606549317117424E-3</v>
      </c>
      <c r="I1764" s="1">
        <f>'[1]Electricity and CHPs_CAP'!E$41</f>
        <v>2.4868439217332731E-2</v>
      </c>
      <c r="J1764" s="1">
        <f>'[1]Electricity and CHPs_CAP'!F$41</f>
        <v>1.1879475523176152E-2</v>
      </c>
      <c r="K1764" s="1">
        <f>'[1]Electricity and CHPs_CAP'!G$41</f>
        <v>1.0518955915594615E-4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0.22253321792825487</v>
      </c>
      <c r="G1765" s="1">
        <f t="shared" ref="G1765:K1765" si="1155">SUM(G1766:G1780)</f>
        <v>0.40349036473025862</v>
      </c>
      <c r="H1765" s="1">
        <f t="shared" si="1155"/>
        <v>0.22523734394578532</v>
      </c>
      <c r="I1765" s="1">
        <f t="shared" si="1155"/>
        <v>0.3172624327565291</v>
      </c>
      <c r="J1765" s="1">
        <f t="shared" si="1155"/>
        <v>0.36259419889203204</v>
      </c>
      <c r="K1765" s="1">
        <f t="shared" si="1155"/>
        <v>0.40283576399257121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6.9427224196878996E-4</v>
      </c>
      <c r="K1766" s="1">
        <f>'[1]Electricity and CHPs_CAP'!G$21</f>
        <v>2.8212489153935197E-4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0.250000124383089</v>
      </c>
      <c r="H1767" s="1">
        <f>'[1]Electricity and CHPs_CAP'!D$22</f>
        <v>7.4909179404045984E-2</v>
      </c>
      <c r="I1767" s="1">
        <f>'[1]Electricity and CHPs_CAP'!E$22</f>
        <v>7.4854948519004982E-2</v>
      </c>
      <c r="J1767" s="1">
        <f>'[1]Electricity and CHPs_CAP'!F$22</f>
        <v>8.1270551471250035E-2</v>
      </c>
      <c r="K1767" s="1">
        <f>'[1]Electricity and CHPs_CAP'!G$22</f>
        <v>2.0201070906978997E-2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6.8686676465747E-4</v>
      </c>
      <c r="K1768" s="1">
        <f>'[1]Electricity and CHPs_CAP'!G$23</f>
        <v>0.1502594122612709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4.5919834404802504E-2</v>
      </c>
      <c r="G1769" s="1">
        <f>'[1]Electricity and CHPs_CAP'!C$24</f>
        <v>1.2151367806632896E-4</v>
      </c>
      <c r="H1769" s="1">
        <f>'[1]Electricity and CHPs_CAP'!D$24</f>
        <v>7.24377972412385E-4</v>
      </c>
      <c r="I1769" s="1">
        <f>'[1]Electricity and CHPs_CAP'!E$24</f>
        <v>7.6610461362160154E-4</v>
      </c>
      <c r="J1769" s="1">
        <f>'[1]Electricity and CHPs_CAP'!F$24</f>
        <v>1.93876120340606E-3</v>
      </c>
      <c r="K1769" s="1">
        <f>'[1]Electricity and CHPs_CAP'!G$24</f>
        <v>1.1617720136148984E-4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3.22614651897644E-3</v>
      </c>
      <c r="K1770" s="1">
        <f>'[1]Electricity and CHPs_CAP'!G$29</f>
        <v>3.2273552112625009E-3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2.5335262239973705E-2</v>
      </c>
      <c r="G1771" s="1">
        <f>'[1]Electricity and CHPs_CAP'!C$39</f>
        <v>1.8738147676192744E-2</v>
      </c>
      <c r="H1771" s="1">
        <f>'[1]Electricity and CHPs_CAP'!D$39</f>
        <v>1.1966110995992804E-2</v>
      </c>
      <c r="I1771" s="1">
        <f>'[1]Electricity and CHPs_CAP'!E$39</f>
        <v>5.6581091378173007E-3</v>
      </c>
      <c r="J1771" s="1">
        <f>'[1]Electricity and CHPs_CAP'!F$39</f>
        <v>2.8004028910130741E-3</v>
      </c>
      <c r="K1771" s="1">
        <f>'[1]Electricity and CHPs_CAP'!G$39</f>
        <v>1.1727611460358627E-3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4.5900316310536302E-4</v>
      </c>
      <c r="K1772" s="1">
        <f>'[1]Electricity and CHPs_CAP'!G$40</f>
        <v>4.5921285733273038E-4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7.4772694408776596E-5</v>
      </c>
      <c r="J1773" s="1">
        <f>'[1]Electricity and CHPs_CAP'!F$47</f>
        <v>1.7846908376910282E-4</v>
      </c>
      <c r="K1773" s="1">
        <f>'[1]Electricity and CHPs_CAP'!G$47</f>
        <v>8.1323128938374497E-5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4.141095196605331E-3</v>
      </c>
      <c r="G1774" s="1">
        <f>'[1]Electricity and CHPs_CAP'!C$48</f>
        <v>8.8928909169612197E-4</v>
      </c>
      <c r="H1774" s="1">
        <f>'[1]Electricity and CHPs_CAP'!D$48</f>
        <v>9.9276407152400627E-4</v>
      </c>
      <c r="I1774" s="1">
        <f>'[1]Electricity and CHPs_CAP'!E$48</f>
        <v>9.1007022575798123E-4</v>
      </c>
      <c r="J1774" s="1">
        <f>'[1]Electricity and CHPs_CAP'!F$48</f>
        <v>4.8010525371712052E-3</v>
      </c>
      <c r="K1774" s="1">
        <f>'[1]Electricity and CHPs_CAP'!G$48</f>
        <v>9.6512461216546313E-3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1.8874317332189161E-5</v>
      </c>
      <c r="J1775" s="1">
        <f>'[1]Electricity and CHPs_CAP'!F$49</f>
        <v>6.1081958637261905E-5</v>
      </c>
      <c r="K1775" s="1">
        <f>'[1]Electricity and CHPs_CAP'!G$49</f>
        <v>4.3224473082726562E-5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8.4243260868733707E-3</v>
      </c>
      <c r="G1776" s="1">
        <f>'[1]Electricity and CHPs_CAP'!C$51</f>
        <v>1.1147222522370416E-3</v>
      </c>
      <c r="H1776" s="1">
        <f>'[1]Electricity and CHPs_CAP'!D$51</f>
        <v>1.5555563397912804E-3</v>
      </c>
      <c r="I1776" s="1">
        <f>'[1]Electricity and CHPs_CAP'!E$51</f>
        <v>1.8590376780073078E-2</v>
      </c>
      <c r="J1776" s="1">
        <f>'[1]Electricity and CHPs_CAP'!F$51</f>
        <v>5.8327001598739506E-2</v>
      </c>
      <c r="K1776" s="1">
        <f>'[1]Electricity and CHPs_CAP'!G$51</f>
        <v>5.3159143053753043E-2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7.8305958171190994E-5</v>
      </c>
      <c r="J1777" s="1">
        <f>'[1]Electricity and CHPs_CAP'!F$52</f>
        <v>3.3859856088931667E-4</v>
      </c>
      <c r="K1777" s="1">
        <f>'[1]Electricity and CHPs_CAP'!G$52</f>
        <v>2.375654184218171E-4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8.474891663491925E-2</v>
      </c>
      <c r="H1778" s="1">
        <f>'[1]Electricity and CHPs_CAP'!D$54</f>
        <v>9.5094692843945658E-2</v>
      </c>
      <c r="I1778" s="1">
        <f>'[1]Electricity and CHPs_CAP'!E$54</f>
        <v>9.5108175818573837E-2</v>
      </c>
      <c r="J1778" s="1">
        <f>'[1]Electricity and CHPs_CAP'!F$54</f>
        <v>9.5109275994257711E-2</v>
      </c>
      <c r="K1778" s="1">
        <f>'[1]Electricity and CHPs_CAP'!G$54</f>
        <v>0.15962101525331962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4.7877651014058172E-2</v>
      </c>
      <c r="H1779" s="1">
        <f>'[1]Electricity and CHPs_CAP'!D$55</f>
        <v>3.9994662318073179E-2</v>
      </c>
      <c r="I1779" s="1">
        <f>'[1]Electricity and CHPs_CAP'!E$55</f>
        <v>0.12116581067938224</v>
      </c>
      <c r="J1779" s="1">
        <f>'[1]Electricity and CHPs_CAP'!F$55</f>
        <v>0.11253768901459534</v>
      </c>
      <c r="K1779" s="1">
        <f>'[1]Electricity and CHPs_CAP'!G$55</f>
        <v>4.2632481591289954E-3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3.6884012385867202E-5</v>
      </c>
      <c r="J1780" s="1">
        <f>'[1]Electricity and CHPs_CAP'!F$58</f>
        <v>1.6502588959539712E-4</v>
      </c>
      <c r="K1780" s="1">
        <f>'[1]Electricity and CHPs_CAP'!G$58</f>
        <v>6.088390849020576E-5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0.40241849635717997</v>
      </c>
      <c r="G1781" s="1">
        <f t="shared" ref="G1781:K1781" si="1158">SUM(G1782:G1787)</f>
        <v>0.36241044788420917</v>
      </c>
      <c r="H1781" s="1">
        <f t="shared" si="1158"/>
        <v>0.36241013334035455</v>
      </c>
      <c r="I1781" s="1">
        <f t="shared" si="1158"/>
        <v>0.36002801711577087</v>
      </c>
      <c r="J1781" s="1">
        <f t="shared" si="1158"/>
        <v>0.42326326137465931</v>
      </c>
      <c r="K1781" s="1">
        <f t="shared" si="1158"/>
        <v>0.50632610776582643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0.2765041817761365</v>
      </c>
      <c r="G1782" s="1">
        <f>'[1]Electricity and CHPs_CAP'!C$19</f>
        <v>0.27650250434877255</v>
      </c>
      <c r="H1782" s="1">
        <f>'[1]Electricity and CHPs_CAP'!D$19</f>
        <v>0.27650260077203154</v>
      </c>
      <c r="I1782" s="1">
        <f>'[1]Electricity and CHPs_CAP'!E$19</f>
        <v>0.27599233144433383</v>
      </c>
      <c r="J1782" s="1">
        <f>'[1]Electricity and CHPs_CAP'!F$19</f>
        <v>0.17730522139269231</v>
      </c>
      <c r="K1782" s="1">
        <f>'[1]Electricity and CHPs_CAP'!G$19</f>
        <v>0.18725027630633148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0.121176128277051</v>
      </c>
      <c r="K1783" s="1">
        <f>'[1]Electricity and CHPs_CAP'!G$20</f>
        <v>0.16579063438546351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7.6766407969370204E-2</v>
      </c>
      <c r="G1784" s="1">
        <f>'[1]Electricity and CHPs_CAP'!C$26</f>
        <v>7.2061593724288345E-2</v>
      </c>
      <c r="H1784" s="1">
        <f>'[1]Electricity and CHPs_CAP'!D$26</f>
        <v>7.2061162678406301E-2</v>
      </c>
      <c r="I1784" s="1">
        <f>'[1]Electricity and CHPs_CAP'!E$26</f>
        <v>7.048977897609203E-2</v>
      </c>
      <c r="J1784" s="1">
        <f>'[1]Electricity and CHPs_CAP'!F$26</f>
        <v>6.2843787099622947E-2</v>
      </c>
      <c r="K1784" s="1">
        <f>'[1]Electricity and CHPs_CAP'!G$26</f>
        <v>6.1568467911444401E-2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2.9685785970992799E-2</v>
      </c>
      <c r="K1785" s="1">
        <f>'[1]Electricity and CHPs_CAP'!G$27</f>
        <v>3.8887081980247269E-2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4.914790661167321E-2</v>
      </c>
      <c r="G1786" s="1">
        <f>'[1]Electricity and CHPs_CAP'!C$44</f>
        <v>1.3846349811148302E-2</v>
      </c>
      <c r="H1786" s="1">
        <f>'[1]Electricity and CHPs_CAP'!D$44</f>
        <v>1.3846369889916707E-2</v>
      </c>
      <c r="I1786" s="1">
        <f>'[1]Electricity and CHPs_CAP'!E$44</f>
        <v>1.3545906695345007E-2</v>
      </c>
      <c r="J1786" s="1">
        <f>'[1]Electricity and CHPs_CAP'!F$44</f>
        <v>9.0415433329771588E-3</v>
      </c>
      <c r="K1786" s="1">
        <f>'[1]Electricity and CHPs_CAP'!G$44</f>
        <v>4.2538544861570743E-5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2.3210795301323101E-2</v>
      </c>
      <c r="K1787" s="1">
        <f>'[1]Electricity and CHPs_CAP'!G$45</f>
        <v>5.2787108637478257E-2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2.2404104205015089E-2</v>
      </c>
      <c r="G1788" s="1">
        <f t="shared" ref="G1788:K1788" si="1160">SUM(G1789:G1795)</f>
        <v>3.3170743619441313E-2</v>
      </c>
      <c r="H1788" s="1">
        <f t="shared" si="1160"/>
        <v>5.5797807931858144E-2</v>
      </c>
      <c r="I1788" s="1">
        <f t="shared" si="1160"/>
        <v>9.7934510955870496E-2</v>
      </c>
      <c r="J1788" s="1">
        <f t="shared" si="1160"/>
        <v>0.18983480628600358</v>
      </c>
      <c r="K1788" s="1">
        <f t="shared" si="1160"/>
        <v>0.64051572628622777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1.5883000372121099E-2</v>
      </c>
      <c r="G1789" s="1">
        <f>'[1]Electricity and CHPs_CAP'!C$25</f>
        <v>1.3883688407511446E-2</v>
      </c>
      <c r="H1789" s="1">
        <f>'[1]Electricity and CHPs_CAP'!D$25</f>
        <v>1.3925157110713869E-2</v>
      </c>
      <c r="I1789" s="1">
        <f>'[1]Electricity and CHPs_CAP'!E$25</f>
        <v>1.9531162153975379E-4</v>
      </c>
      <c r="J1789" s="1">
        <f>'[1]Electricity and CHPs_CAP'!F$25</f>
        <v>2.5991700555121983E-2</v>
      </c>
      <c r="K1789" s="1">
        <f>'[1]Electricity and CHPs_CAP'!G$25</f>
        <v>3.4366696437099914E-5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1.5310091592952001E-4</v>
      </c>
      <c r="K1790" s="1">
        <f>'[1]Electricity and CHPs_CAP'!G$31</f>
        <v>0.38660764804100661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6.5211038328939902E-3</v>
      </c>
      <c r="G1791" s="1">
        <f>'[1]Electricity and CHPs_CAP'!C$42</f>
        <v>1.9287055211929867E-2</v>
      </c>
      <c r="H1791" s="1">
        <f>'[1]Electricity and CHPs_CAP'!D$42</f>
        <v>4.1872650821144275E-2</v>
      </c>
      <c r="I1791" s="1">
        <f>'[1]Electricity and CHPs_CAP'!E$42</f>
        <v>9.7433323171938854E-2</v>
      </c>
      <c r="J1791" s="1">
        <f>'[1]Electricity and CHPs_CAP'!F$42</f>
        <v>0.15273274847692719</v>
      </c>
      <c r="K1791" s="1">
        <f>'[1]Electricity and CHPs_CAP'!G$42</f>
        <v>2.7313426173895816E-5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1.04470885209177E-2</v>
      </c>
      <c r="K1792" s="1">
        <f>'[1]Electricity and CHPs_CAP'!G$43</f>
        <v>0.25368441829226801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7.2837133100213706E-5</v>
      </c>
      <c r="J1793" s="1">
        <f>'[1]Electricity and CHPs_CAP'!F$50</f>
        <v>1.3049125756698954E-4</v>
      </c>
      <c r="K1793" s="1">
        <f>'[1]Electricity and CHPs_CAP'!G$50</f>
        <v>4.3222528267412548E-5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1.3171796124086609E-4</v>
      </c>
      <c r="J1794" s="1">
        <f>'[1]Electricity and CHPs_CAP'!F$53</f>
        <v>2.2481853031944824E-4</v>
      </c>
      <c r="K1794" s="1">
        <f>'[1]Electricity and CHPs_CAP'!G$53</f>
        <v>7.4084035748817159E-5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1.01321068050806E-4</v>
      </c>
      <c r="J1795" s="1">
        <f>'[1]Electricity and CHPs_CAP'!F$56</f>
        <v>1.5485802922076341E-4</v>
      </c>
      <c r="K1795" s="1">
        <f>'[1]Electricity and CHPs_CAP'!G$56</f>
        <v>4.4673266325905181E-5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9.0660016399793042E-2</v>
      </c>
      <c r="H1796" s="1">
        <f t="shared" si="1162"/>
        <v>0.32643746296027321</v>
      </c>
      <c r="I1796" s="1">
        <f t="shared" si="1162"/>
        <v>0.91539904089830026</v>
      </c>
      <c r="J1796" s="1">
        <f t="shared" si="1162"/>
        <v>2.5741011737180468</v>
      </c>
      <c r="K1796" s="1">
        <f t="shared" si="1162"/>
        <v>5.1436450796716899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9.0660016399793042E-2</v>
      </c>
      <c r="H1797" s="1">
        <f>'[1]Electricity and CHPs_CAP'!D$33</f>
        <v>0.32643746296027321</v>
      </c>
      <c r="I1797" s="1">
        <f>'[1]Electricity and CHPs_CAP'!E$33</f>
        <v>0.91539904089830026</v>
      </c>
      <c r="J1797" s="1">
        <f>'[1]Electricity and CHPs_CAP'!F$33</f>
        <v>2.5741011737180468</v>
      </c>
      <c r="K1797" s="1">
        <f>'[1]Electricity and CHPs_CAP'!G$33</f>
        <v>5.1436450796716899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4.3708865475750187</v>
      </c>
      <c r="H1798" s="1">
        <f t="shared" si="1163"/>
        <v>9.1888909533492331</v>
      </c>
      <c r="I1798" s="1">
        <f t="shared" si="1163"/>
        <v>10.645294114964029</v>
      </c>
      <c r="J1798" s="1">
        <f t="shared" si="1163"/>
        <v>21.254904195658156</v>
      </c>
      <c r="K1798" s="1">
        <f t="shared" si="1163"/>
        <v>36.652342121636941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4.4925299769569299E-2</v>
      </c>
      <c r="I1799" s="1">
        <f>'[1]Electricity and CHPs_CAP'!E$34</f>
        <v>4.4927916054629161E-2</v>
      </c>
      <c r="J1799" s="1">
        <f>'[1]Electricity and CHPs_CAP'!F$34</f>
        <v>0.50291454103786215</v>
      </c>
      <c r="K1799" s="1">
        <f>'[1]Electricity and CHPs_CAP'!G$34</f>
        <v>2.9538727028702798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1.652927040152889</v>
      </c>
      <c r="H1800" s="1">
        <f>'[1]Electricity and CHPs_CAP'!D$35</f>
        <v>3.0611853033335601</v>
      </c>
      <c r="I1800" s="1">
        <f>'[1]Electricity and CHPs_CAP'!E$35</f>
        <v>3.5487552542074301</v>
      </c>
      <c r="J1800" s="1">
        <f>'[1]Electricity and CHPs_CAP'!F$35</f>
        <v>11.275182191975036</v>
      </c>
      <c r="K1800" s="1">
        <f>'[1]Electricity and CHPs_CAP'!G$35</f>
        <v>18.051733503955202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1.1559061608940155</v>
      </c>
      <c r="H1801" s="1">
        <f>'[1]Electricity and CHPs_CAP'!D$36</f>
        <v>2.5678560527385854</v>
      </c>
      <c r="I1801" s="1">
        <f>'[1]Electricity and CHPs_CAP'!E$36</f>
        <v>2.9768493186223948</v>
      </c>
      <c r="J1801" s="1">
        <f>'[1]Electricity and CHPs_CAP'!F$36</f>
        <v>4.0006396827123716</v>
      </c>
      <c r="K1801" s="1">
        <f>'[1]Electricity and CHPs_CAP'!G$36</f>
        <v>5.3765301236540299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0.43895206075791438</v>
      </c>
      <c r="H1802" s="1">
        <f>'[1]Electricity and CHPs_CAP'!D$37</f>
        <v>1.334979325992808</v>
      </c>
      <c r="I1802" s="1">
        <f>'[1]Electricity and CHPs_CAP'!E$37</f>
        <v>1.5476076609992251</v>
      </c>
      <c r="J1802" s="1">
        <f>'[1]Electricity and CHPs_CAP'!F$37</f>
        <v>2.0798804893427869</v>
      </c>
      <c r="K1802" s="1">
        <f>'[1]Electricity and CHPs_CAP'!G$37</f>
        <v>5.7058752349138899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1.1231012857701996</v>
      </c>
      <c r="H1803" s="1">
        <f>'[1]Electricity and CHPs_CAP'!D$38</f>
        <v>2.1799449715147103</v>
      </c>
      <c r="I1803" s="1">
        <f>'[1]Electricity and CHPs_CAP'!E$38</f>
        <v>2.5271539650803501</v>
      </c>
      <c r="J1803" s="1">
        <f>'[1]Electricity and CHPs_CAP'!F$38</f>
        <v>3.3962872905900992</v>
      </c>
      <c r="K1803" s="1">
        <f>'[1]Electricity and CHPs_CAP'!G$38</f>
        <v>4.5643305562435401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9.3988942403697704E-5</v>
      </c>
      <c r="J1804" s="1">
        <f>'[1]Electricity and CHPs_CAP'!F$32</f>
        <v>9.4156423158680199E-5</v>
      </c>
      <c r="K1804" s="1">
        <f>'[1]Electricity and CHPs_CAP'!G$32</f>
        <v>3.1008710530190599E-4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9.3988942403697704E-5</v>
      </c>
      <c r="J1805" s="1">
        <f t="shared" si="1166"/>
        <v>9.4156423158680199E-5</v>
      </c>
      <c r="K1805" s="1">
        <f t="shared" si="1166"/>
        <v>3.1008710530190599E-4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1.3989913149161048E-4</v>
      </c>
      <c r="J1806" s="1">
        <f t="shared" si="1167"/>
        <v>4.0841108669019438E-2</v>
      </c>
      <c r="K1806" s="1">
        <f t="shared" si="1167"/>
        <v>3.0022588909571393E-2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1.0562807080658999E-3</v>
      </c>
      <c r="K1807" s="1">
        <f>'[1]Electricity and CHPs_CAP'!G$30</f>
        <v>1.1830353346934551E-3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9.7912331508237901E-5</v>
      </c>
      <c r="J1808" s="1">
        <f>'[1]Electricity and CHPs_CAP'!F$46</f>
        <v>3.9691058641583399E-2</v>
      </c>
      <c r="K1808" s="1">
        <f>'[1]Electricity and CHPs_CAP'!G$46</f>
        <v>2.8749835471232242E-2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4.1986799983372597E-5</v>
      </c>
      <c r="J1809" s="1">
        <f>'[1]Electricity and CHPs_CAP'!F$57</f>
        <v>9.3769319370143954E-5</v>
      </c>
      <c r="K1809" s="1">
        <f>'[1]Electricity and CHPs_CAP'!G$57</f>
        <v>8.9718103645696948E-5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0.10402010479878945</v>
      </c>
      <c r="G1810" s="1">
        <f t="shared" ref="G1810:K1810" si="1168">SUM(G1811:G1817)</f>
        <v>0.10402429142559003</v>
      </c>
      <c r="H1810" s="1">
        <f t="shared" si="1168"/>
        <v>0.10405353741349606</v>
      </c>
      <c r="I1810" s="1">
        <f t="shared" si="1168"/>
        <v>0.21510359455099326</v>
      </c>
      <c r="J1810" s="1">
        <f t="shared" si="1168"/>
        <v>0.58974183755159759</v>
      </c>
      <c r="K1810" s="1">
        <f t="shared" si="1168"/>
        <v>2.5449004273347997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9.9996520043121651E-2</v>
      </c>
      <c r="H1811" s="1">
        <f>'[1]Electricity and CHPs_CAP'!D$63</f>
        <v>9.9996415858521828E-2</v>
      </c>
      <c r="I1811" s="1">
        <f>'[1]Electricity and CHPs_CAP'!E$63</f>
        <v>9.9996342448511605E-2</v>
      </c>
      <c r="J1811" s="1">
        <f>'[1]Electricity and CHPs_CAP'!F$63</f>
        <v>9.9999224211235929E-2</v>
      </c>
      <c r="K1811" s="1">
        <f>'[1]Electricity and CHPs_CAP'!G$63</f>
        <v>9.9999578770941996E-2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4.8881101896330696E-4</v>
      </c>
      <c r="G1812" s="1">
        <f>'[1]Electricity and CHPs_CAP'!C$64</f>
        <v>4.8946587082476865E-4</v>
      </c>
      <c r="H1812" s="1">
        <f>'[1]Electricity and CHPs_CAP'!D$64</f>
        <v>4.9064983395726838E-4</v>
      </c>
      <c r="I1812" s="1">
        <f>'[1]Electricity and CHPs_CAP'!E$64</f>
        <v>3.6064479869593407E-4</v>
      </c>
      <c r="J1812" s="1">
        <f>'[1]Electricity and CHPs_CAP'!F$64</f>
        <v>0.25310225972886935</v>
      </c>
      <c r="K1812" s="1">
        <f>'[1]Electricity and CHPs_CAP'!G$64</f>
        <v>2.0411756970287671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3.6347125216258999E-4</v>
      </c>
      <c r="G1813" s="1">
        <f>'[1]Electricity and CHPs_CAP'!C$65</f>
        <v>3.6396614949940858E-4</v>
      </c>
      <c r="H1813" s="1">
        <f>'[1]Electricity and CHPs_CAP'!D$65</f>
        <v>3.648409942559109E-4</v>
      </c>
      <c r="I1813" s="1">
        <f>'[1]Electricity and CHPs_CAP'!E$65</f>
        <v>2.6824733179365646E-4</v>
      </c>
      <c r="J1813" s="1">
        <f>'[1]Electricity and CHPs_CAP'!F$65</f>
        <v>2.1925419368089769E-3</v>
      </c>
      <c r="K1813" s="1">
        <f>'[1]Electricity and CHPs_CAP'!G$65</f>
        <v>5.2403357090473794E-3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4.5627079959682082E-4</v>
      </c>
      <c r="G1814" s="1">
        <f>'[1]Electricity and CHPs_CAP'!C$66</f>
        <v>4.5721700050024714E-4</v>
      </c>
      <c r="H1814" s="1">
        <f>'[1]Electricity and CHPs_CAP'!D$66</f>
        <v>4.6106428550694747E-4</v>
      </c>
      <c r="I1814" s="1">
        <f>'[1]Electricity and CHPs_CAP'!E$66</f>
        <v>8.174248895540839E-4</v>
      </c>
      <c r="J1814" s="1">
        <f>'[1]Electricity and CHPs_CAP'!F$66</f>
        <v>1.371722648549567E-3</v>
      </c>
      <c r="K1814" s="1">
        <f>'[1]Electricity and CHPs_CAP'!G$66</f>
        <v>9.7898708366820123E-4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1.1266644910975189E-3</v>
      </c>
      <c r="G1815" s="1">
        <f>'[1]Electricity and CHPs_CAP'!C$67</f>
        <v>1.1289764784541494E-3</v>
      </c>
      <c r="H1815" s="1">
        <f>'[1]Electricity and CHPs_CAP'!D$67</f>
        <v>1.1387711687300898E-3</v>
      </c>
      <c r="I1815" s="1">
        <f>'[1]Electricity and CHPs_CAP'!E$67</f>
        <v>5.6412203947920049E-2</v>
      </c>
      <c r="J1815" s="1">
        <f>'[1]Electricity and CHPs_CAP'!F$67</f>
        <v>0.11593932634656222</v>
      </c>
      <c r="K1815" s="1">
        <f>'[1]Electricity and CHPs_CAP'!G$67</f>
        <v>0.19832644091137006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1.1263954556217698E-3</v>
      </c>
      <c r="G1816" s="1">
        <f>'[1]Electricity and CHPs_CAP'!C$68</f>
        <v>1.1287071486351472E-3</v>
      </c>
      <c r="H1816" s="1">
        <f>'[1]Electricity and CHPs_CAP'!D$68</f>
        <v>1.1385120850591697E-3</v>
      </c>
      <c r="I1816" s="1">
        <f>'[1]Electricity and CHPs_CAP'!E$68</f>
        <v>5.6420637279329236E-2</v>
      </c>
      <c r="J1816" s="1">
        <f>'[1]Electricity and CHPs_CAP'!F$68</f>
        <v>0.11594500307346167</v>
      </c>
      <c r="K1816" s="1">
        <f>'[1]Electricity and CHPs_CAP'!G$68</f>
        <v>0.1983684273092271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4.5849178134744746E-4</v>
      </c>
      <c r="G1817" s="1">
        <f>'[1]Electricity and CHPs_CAP'!C$69</f>
        <v>4.594387345546446E-4</v>
      </c>
      <c r="H1817" s="1">
        <f>'[1]Electricity and CHPs_CAP'!D$69</f>
        <v>4.6328318746482338E-4</v>
      </c>
      <c r="I1817" s="1">
        <f>'[1]Electricity and CHPs_CAP'!E$69</f>
        <v>8.2809385518866187E-4</v>
      </c>
      <c r="J1817" s="1">
        <f>'[1]Electricity and CHPs_CAP'!F$69</f>
        <v>1.1917596061098276E-3</v>
      </c>
      <c r="K1817" s="1">
        <f>'[1]Electricity and CHPs_CAP'!G$69</f>
        <v>8.1096052177844803E-4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11.163805670363377</v>
      </c>
      <c r="G1818" s="3">
        <f t="shared" ref="G1818:K1818" si="1171">SUM(G1819,G1838)</f>
        <v>11.860578675418964</v>
      </c>
      <c r="H1818" s="3">
        <f t="shared" si="1171"/>
        <v>11.911671503388806</v>
      </c>
      <c r="I1818" s="3">
        <f t="shared" si="1171"/>
        <v>12.389816798457616</v>
      </c>
      <c r="J1818" s="3">
        <f t="shared" si="1171"/>
        <v>9.8995680084235875</v>
      </c>
      <c r="K1818" s="3">
        <f t="shared" si="1171"/>
        <v>9.1412245314942346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9.3028179830124085</v>
      </c>
      <c r="G1819" s="1">
        <f t="shared" ref="G1819:K1819" si="1172">SUM(G1820,G1823,G1825,G1828,G1830,G1832,G1834,G1836)</f>
        <v>9.8870033156948622</v>
      </c>
      <c r="H1819" s="1">
        <f t="shared" si="1172"/>
        <v>10.047497938530226</v>
      </c>
      <c r="I1819" s="1">
        <f t="shared" si="1172"/>
        <v>10.224043908167099</v>
      </c>
      <c r="J1819" s="1">
        <f t="shared" si="1172"/>
        <v>7.9438847042398226</v>
      </c>
      <c r="K1819" s="1">
        <f t="shared" si="1172"/>
        <v>7.1931978161429946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2.1116620686174472</v>
      </c>
      <c r="G1820" s="1">
        <f t="shared" ref="G1820:K1820" si="1173">SUM(G1821:G1822)</f>
        <v>2.4149032045693519</v>
      </c>
      <c r="H1820" s="1">
        <f t="shared" si="1173"/>
        <v>2.5755462396438458</v>
      </c>
      <c r="I1820" s="1">
        <f t="shared" si="1173"/>
        <v>2.7419382948754865</v>
      </c>
      <c r="J1820" s="1">
        <f t="shared" si="1173"/>
        <v>2.7704850693400402</v>
      </c>
      <c r="K1820" s="1">
        <f t="shared" si="1173"/>
        <v>5.0216819486846838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0.67257107376865255</v>
      </c>
      <c r="G1821" s="1" cm="1">
        <f t="array" ref="G1821">SUMPRODUCT(([1]OUT_FinalEnergyCons!$B$4:$B$10000="var_cap")*1,(ISNUMBER(SEARCH("RH*-SHELCBR",[1]OUT_FinalEnergyCons!$A$4:$A$10000)))*1,[1]OUT_FinalEnergyCons!E$4:E$10000)</f>
        <v>0.70181461587265415</v>
      </c>
      <c r="H1821" s="1" cm="1">
        <f t="array" ref="H1821">SUMPRODUCT(([1]OUT_FinalEnergyCons!$B$4:$B$10000="var_cap")*1,(ISNUMBER(SEARCH("RH*-SHELCBR",[1]OUT_FinalEnergyCons!$A$4:$A$10000)))*1,[1]OUT_FinalEnergyCons!F$4:F$10000)</f>
        <v>0.70180867770684208</v>
      </c>
      <c r="I1821" s="1" cm="1">
        <f t="array" ref="I1821">SUMPRODUCT(([1]OUT_FinalEnergyCons!$B$4:$B$10000="var_cap")*1,(ISNUMBER(SEARCH("RH*-SHELCBR",[1]OUT_FinalEnergyCons!$A$4:$A$10000)))*1,[1]OUT_FinalEnergyCons!G$4:G$10000)</f>
        <v>0.63155353143615978</v>
      </c>
      <c r="J1821" s="1" cm="1">
        <f t="array" ref="J1821">SUMPRODUCT(([1]OUT_FinalEnergyCons!$B$4:$B$10000="var_cap")*1,(ISNUMBER(SEARCH("RH*-SHELCBR",[1]OUT_FinalEnergyCons!$A$4:$A$10000)))*1,[1]OUT_FinalEnergyCons!H$4:H$10000)</f>
        <v>0.13341833657277793</v>
      </c>
      <c r="K1821" s="1" cm="1">
        <f t="array" ref="K1821">SUMPRODUCT(([1]OUT_FinalEnergyCons!$B$4:$B$10000="var_cap")*1,(ISNUMBER(SEARCH("RH*-SHELCBR",[1]OUT_FinalEnergyCons!$A$4:$A$10000)))*1,[1]OUT_FinalEnergyCons!I$4:I$10000)</f>
        <v>6.2382889986272186E-2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1.4390909948487947</v>
      </c>
      <c r="G1822" s="1" cm="1">
        <f t="array" ref="G1822">SUMPRODUCT(([1]OUT_FinalEnergyCons!$B$4:$B$10000="var_cap")*1,ISNUMBER(SEARCH("RH*-SHELCHP",[1]OUT_FinalEnergyCons!$A$4:$A$10000))*1,[1]OUT_FinalEnergyCons!E$4:E$10000)</f>
        <v>1.7130885886966978</v>
      </c>
      <c r="H1822" s="1" cm="1">
        <f t="array" ref="H1822">SUMPRODUCT(([1]OUT_FinalEnergyCons!$B$4:$B$10000="var_cap")*1,ISNUMBER(SEARCH("RH*-SHELCHP",[1]OUT_FinalEnergyCons!$A$4:$A$10000))*1,[1]OUT_FinalEnergyCons!F$4:F$10000)</f>
        <v>1.8737375619370036</v>
      </c>
      <c r="I1822" s="1" cm="1">
        <f t="array" ref="I1822">SUMPRODUCT(([1]OUT_FinalEnergyCons!$B$4:$B$10000="var_cap")*1,ISNUMBER(SEARCH("RH*-SHELCHP",[1]OUT_FinalEnergyCons!$A$4:$A$10000))*1,[1]OUT_FinalEnergyCons!G$4:G$10000)</f>
        <v>2.1103847634393267</v>
      </c>
      <c r="J1822" s="1" cm="1">
        <f t="array" ref="J1822">SUMPRODUCT(([1]OUT_FinalEnergyCons!$B$4:$B$10000="var_cap")*1,ISNUMBER(SEARCH("RH*-SHELCHP",[1]OUT_FinalEnergyCons!$A$4:$A$10000))*1,[1]OUT_FinalEnergyCons!H$4:H$10000)</f>
        <v>2.6370667327672623</v>
      </c>
      <c r="K1822" s="1" cm="1">
        <f t="array" ref="K1822">SUMPRODUCT(([1]OUT_FinalEnergyCons!$B$4:$B$10000="var_cap")*1,ISNUMBER(SEARCH("RH*-SHELCHP",[1]OUT_FinalEnergyCons!$A$4:$A$10000))*1,[1]OUT_FinalEnergyCons!I$4:I$10000)</f>
        <v>4.9592990586984111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3.4073903658638924</v>
      </c>
      <c r="H1823" s="1">
        <f t="shared" si="1178"/>
        <v>3.4073811479397422</v>
      </c>
      <c r="I1823" s="1">
        <f t="shared" si="1178"/>
        <v>3.4073755582551457</v>
      </c>
      <c r="J1823" s="1">
        <f t="shared" si="1178"/>
        <v>1.7088806577238125</v>
      </c>
      <c r="K1823" s="1">
        <f t="shared" si="1178"/>
        <v>1.7536012923802247E-4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3.4073903658638924</v>
      </c>
      <c r="H1824" s="1" cm="1">
        <f t="array" ref="H1824">SUMPRODUCT(([1]OUT_FinalEnergyCons!$B$4:$B$10000="var_cap")*1, (ISNUMBER(SEARCH("RH*-SHLFOBR",[1]OUT_FinalEnergyCons!$A$4:$A$10000)))*1,[1]OUT_FinalEnergyCons!F$4:F$10000)</f>
        <v>3.4073811479397422</v>
      </c>
      <c r="I1824" s="1" cm="1">
        <f t="array" ref="I1824">SUMPRODUCT(([1]OUT_FinalEnergyCons!$B$4:$B$10000="var_cap")*1, (ISNUMBER(SEARCH("RH*-SHLFOBR",[1]OUT_FinalEnergyCons!$A$4:$A$10000)))*1,[1]OUT_FinalEnergyCons!G$4:G$10000)</f>
        <v>3.4073755582551457</v>
      </c>
      <c r="J1824" s="1" cm="1">
        <f t="array" ref="J1824">SUMPRODUCT(([1]OUT_FinalEnergyCons!$B$4:$B$10000="var_cap")*1, (ISNUMBER(SEARCH("RH*-SHLFOBR",[1]OUT_FinalEnergyCons!$A$4:$A$10000)))*1,[1]OUT_FinalEnergyCons!H$4:H$10000)</f>
        <v>1.7088806577238125</v>
      </c>
      <c r="K1824" s="1" cm="1">
        <f t="array" ref="K1824">SUMPRODUCT(([1]OUT_FinalEnergyCons!$B$4:$B$10000="var_cap")*1, (ISNUMBER(SEARCH("RH*-SHLFOBR",[1]OUT_FinalEnergyCons!$A$4:$A$10000)))*1,[1]OUT_FinalEnergyCons!I$4:I$10000)</f>
        <v>1.7536012923802247E-4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2.7687545219285457</v>
      </c>
      <c r="G1825" s="1">
        <f t="shared" ref="G1825:K1825" si="1181">SUM(G1826:G1827)</f>
        <v>2.9822415975714347</v>
      </c>
      <c r="H1825" s="1">
        <f t="shared" si="1181"/>
        <v>2.9829150689310677</v>
      </c>
      <c r="I1825" s="1">
        <f t="shared" si="1181"/>
        <v>2.9829154599884378</v>
      </c>
      <c r="J1825" s="1">
        <f t="shared" si="1181"/>
        <v>2.4032530495330686</v>
      </c>
      <c r="K1825" s="1">
        <f t="shared" si="1181"/>
        <v>1.3122332804604755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2.9822357661789436</v>
      </c>
      <c r="H1826" s="1" cm="1">
        <f t="array" ref="H1826">SUMPRODUCT(([1]OUT_FinalEnergyCons!$B$4:$B$10000="var_cap")*1, (ISNUMBER(SEARCH("RH*-SHNGABR",[1]OUT_FinalEnergyCons!$A$4:$A$10000)))*1,[1]OUT_FinalEnergyCons!F$4:F$10000)</f>
        <v>2.9822302805518359</v>
      </c>
      <c r="I1826" s="1" cm="1">
        <f t="array" ref="I1826">SUMPRODUCT(([1]OUT_FinalEnergyCons!$B$4:$B$10000="var_cap")*1, (ISNUMBER(SEARCH("RH*-SHNGABR",[1]OUT_FinalEnergyCons!$A$4:$A$10000)))*1,[1]OUT_FinalEnergyCons!G$4:G$10000)</f>
        <v>2.9822260932889928</v>
      </c>
      <c r="J1826" s="1" cm="1">
        <f t="array" ref="J1826">SUMPRODUCT(([1]OUT_FinalEnergyCons!$B$4:$B$10000="var_cap")*1, (ISNUMBER(SEARCH("RH*-SHNGABR",[1]OUT_FinalEnergyCons!$A$4:$A$10000)))*1,[1]OUT_FinalEnergyCons!H$4:H$10000)</f>
        <v>2.4020685717949801</v>
      </c>
      <c r="K1826" s="1" cm="1">
        <f t="array" ref="K1826">SUMPRODUCT(([1]OUT_FinalEnergyCons!$B$4:$B$10000="var_cap")*1, (ISNUMBER(SEARCH("RH*-SHNGABR",[1]OUT_FinalEnergyCons!$A$4:$A$10000)))*1,[1]OUT_FinalEnergyCons!I$4:I$10000)</f>
        <v>1.3116144201387168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4.7069019548893802E-7</v>
      </c>
      <c r="G1827" s="1" cm="1">
        <f t="array" ref="G1827">SUMPRODUCT(([1]OUT_FinalEnergyCons!$B$4:$B$10000="var_cap")*1,ISNUMBER(SEARCH("RH*-SHngahp",[1]OUT_FinalEnergyCons!$A$4:$A$10000))*1,[1]OUT_FinalEnergyCons!E$4:E$10000)</f>
        <v>5.8313924909766648E-6</v>
      </c>
      <c r="H1827" s="1" cm="1">
        <f t="array" ref="H1827">SUMPRODUCT(([1]OUT_FinalEnergyCons!$B$4:$B$10000="var_cap")*1,ISNUMBER(SEARCH("RH*-SHngahp",[1]OUT_FinalEnergyCons!$A$4:$A$10000))*1,[1]OUT_FinalEnergyCons!F$4:F$10000)</f>
        <v>6.8478837923160139E-4</v>
      </c>
      <c r="I1827" s="1" cm="1">
        <f t="array" ref="I1827">SUMPRODUCT(([1]OUT_FinalEnergyCons!$B$4:$B$10000="var_cap")*1,ISNUMBER(SEARCH("RH*-SHngahp",[1]OUT_FinalEnergyCons!$A$4:$A$10000))*1,[1]OUT_FinalEnergyCons!G$4:G$10000)</f>
        <v>6.8936669944504774E-4</v>
      </c>
      <c r="J1827" s="1" cm="1">
        <f t="array" ref="J1827">SUMPRODUCT(([1]OUT_FinalEnergyCons!$B$4:$B$10000="var_cap")*1,ISNUMBER(SEARCH("RH*-SHngahp",[1]OUT_FinalEnergyCons!$A$4:$A$10000))*1,[1]OUT_FinalEnergyCons!H$4:H$10000)</f>
        <v>1.1844777380887084E-3</v>
      </c>
      <c r="K1827" s="1" cm="1">
        <f t="array" ref="K1827">SUMPRODUCT(([1]OUT_FinalEnergyCons!$B$4:$B$10000="var_cap")*1,ISNUMBER(SEARCH("RH*-SHngahp",[1]OUT_FinalEnergyCons!$A$4:$A$10000))*1,[1]OUT_FinalEnergyCons!I$4:I$10000)</f>
        <v>6.1886032175865124E-4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6.8881089006971718E-3</v>
      </c>
      <c r="H1828" s="1">
        <f t="shared" si="1185"/>
        <v>1.7062130619365998E-4</v>
      </c>
      <c r="I1828" s="1">
        <f t="shared" si="1185"/>
        <v>9.3683681083160143E-5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6.8881089006971718E-3</v>
      </c>
      <c r="H1829" s="1" cm="1">
        <f t="array" ref="H1829">SUMPRODUCT(([1]OUT_FinalEnergyCons!$B$4:$B$10000="var_cap")*1, (ISNUMBER(SEARCH("RH*-SHCOABR",[1]OUT_FinalEnergyCons!$A$4:$A$10000)))*1,[1]OUT_FinalEnergyCons!F$4:F$10000)</f>
        <v>1.7062130619365998E-4</v>
      </c>
      <c r="I1829" s="1" cm="1">
        <f t="array" ref="I1829">SUMPRODUCT(([1]OUT_FinalEnergyCons!$B$4:$B$10000="var_cap")*1, (ISNUMBER(SEARCH("RH*-SHCOABR",[1]OUT_FinalEnergyCons!$A$4:$A$10000)))*1,[1]OUT_FinalEnergyCons!G$4:G$10000)</f>
        <v>9.3683681083160143E-5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0.68950052253889194</v>
      </c>
      <c r="G1830" s="1">
        <f t="shared" ref="G1830:K1830" si="1187">G1831</f>
        <v>0.69820980802145682</v>
      </c>
      <c r="H1830" s="1">
        <f t="shared" si="1187"/>
        <v>0.70376145300652904</v>
      </c>
      <c r="I1830" s="1">
        <f t="shared" si="1187"/>
        <v>0.70375344302823462</v>
      </c>
      <c r="J1830" s="1">
        <f t="shared" si="1187"/>
        <v>0.44395340767614938</v>
      </c>
      <c r="K1830" s="1">
        <f t="shared" si="1187"/>
        <v>0.21843643887462336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0.68950052253889194</v>
      </c>
      <c r="G1831" s="1" cm="1">
        <f t="array" ref="G1831">SUMPRODUCT(([1]OUT_FinalEnergyCons!$B$4:$B$10000="var_cap")*1, (ISNUMBER(SEARCH("RH*-SHWODBR",[1]OUT_FinalEnergyCons!$A$4:$A$10000)))*1,[1]OUT_FinalEnergyCons!E$4:E$10000)</f>
        <v>0.69820980802145682</v>
      </c>
      <c r="H1831" s="1" cm="1">
        <f t="array" ref="H1831">SUMPRODUCT(([1]OUT_FinalEnergyCons!$B$4:$B$10000="var_cap")*1, (ISNUMBER(SEARCH("RH*-SHWODBR",[1]OUT_FinalEnergyCons!$A$4:$A$10000)))*1,[1]OUT_FinalEnergyCons!F$4:F$10000)</f>
        <v>0.70376145300652904</v>
      </c>
      <c r="I1831" s="1" cm="1">
        <f t="array" ref="I1831">SUMPRODUCT(([1]OUT_FinalEnergyCons!$B$4:$B$10000="var_cap")*1, (ISNUMBER(SEARCH("RH*-SHWODBR",[1]OUT_FinalEnergyCons!$A$4:$A$10000)))*1,[1]OUT_FinalEnergyCons!G$4:G$10000)</f>
        <v>0.70375344302823462</v>
      </c>
      <c r="J1831" s="1" cm="1">
        <f t="array" ref="J1831">SUMPRODUCT(([1]OUT_FinalEnergyCons!$B$4:$B$10000="var_cap")*1, (ISNUMBER(SEARCH("RH*-SHWODBR",[1]OUT_FinalEnergyCons!$A$4:$A$10000)))*1,[1]OUT_FinalEnergyCons!H$4:H$10000)</f>
        <v>0.44395340767614938</v>
      </c>
      <c r="K1831" s="1" cm="1">
        <f t="array" ref="K1831">SUMPRODUCT(([1]OUT_FinalEnergyCons!$B$4:$B$10000="var_cap")*1, (ISNUMBER(SEARCH("RH*-SHWODBR",[1]OUT_FinalEnergyCons!$A$4:$A$10000)))*1,[1]OUT_FinalEnergyCons!I$4:I$10000)</f>
        <v>0.21843643887462336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0.20444188678252856</v>
      </c>
      <c r="G1832" s="1">
        <f t="shared" ref="G1832:K1832" si="1190">G1833</f>
        <v>0.24067061832425576</v>
      </c>
      <c r="H1832" s="1">
        <f t="shared" si="1190"/>
        <v>0.24080595121021378</v>
      </c>
      <c r="I1832" s="1">
        <f t="shared" si="1190"/>
        <v>0.25103589058796888</v>
      </c>
      <c r="J1832" s="1">
        <f t="shared" si="1190"/>
        <v>0.26770174237892896</v>
      </c>
      <c r="K1832" s="1">
        <f t="shared" si="1190"/>
        <v>0.29106602778952045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0.20444188678252856</v>
      </c>
      <c r="G1833" s="1" cm="1">
        <f t="array" ref="G1833">SUMPRODUCT(([1]OUT_FinalEnergyCons!$B$4:$B$10000="var_cap")*1, (ISNUMBER(SEARCH("RH*-SHPLTBR",[1]OUT_FinalEnergyCons!$A$4:$A$10000)))*1,[1]OUT_FinalEnergyCons!E$4:E$10000)</f>
        <v>0.24067061832425576</v>
      </c>
      <c r="H1833" s="1" cm="1">
        <f t="array" ref="H1833">SUMPRODUCT(([1]OUT_FinalEnergyCons!$B$4:$B$10000="var_cap")*1, (ISNUMBER(SEARCH("RH*-SHPLTBR",[1]OUT_FinalEnergyCons!$A$4:$A$10000)))*1,[1]OUT_FinalEnergyCons!F$4:F$10000)</f>
        <v>0.24080595121021378</v>
      </c>
      <c r="I1833" s="1" cm="1">
        <f t="array" ref="I1833">SUMPRODUCT(([1]OUT_FinalEnergyCons!$B$4:$B$10000="var_cap")*1, (ISNUMBER(SEARCH("RH*-SHPLTBR",[1]OUT_FinalEnergyCons!$A$4:$A$10000)))*1,[1]OUT_FinalEnergyCons!G$4:G$10000)</f>
        <v>0.25103589058796888</v>
      </c>
      <c r="J1833" s="1" cm="1">
        <f t="array" ref="J1833">SUMPRODUCT(([1]OUT_FinalEnergyCons!$B$4:$B$10000="var_cap")*1, (ISNUMBER(SEARCH("RH*-SHPLTBR",[1]OUT_FinalEnergyCons!$A$4:$A$10000)))*1,[1]OUT_FinalEnergyCons!H$4:H$10000)</f>
        <v>0.26770174237892896</v>
      </c>
      <c r="K1833" s="1" cm="1">
        <f t="array" ref="K1833">SUMPRODUCT(([1]OUT_FinalEnergyCons!$B$4:$B$10000="var_cap")*1, (ISNUMBER(SEARCH("RH*-SHPLTBR",[1]OUT_FinalEnergyCons!$A$4:$A$10000)))*1,[1]OUT_FinalEnergyCons!I$4:I$10000)</f>
        <v>0.29106602778952045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0.13691745649263487</v>
      </c>
      <c r="I1834" s="1">
        <f t="shared" si="1193"/>
        <v>0.13693157775074233</v>
      </c>
      <c r="J1834" s="1">
        <f t="shared" si="1193"/>
        <v>0.349610777587824</v>
      </c>
      <c r="K1834" s="1">
        <f t="shared" si="1193"/>
        <v>0.34960476020445369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0.13691745649263487</v>
      </c>
      <c r="I1835" s="1" cm="1">
        <f t="array" ref="I1835">SUMPRODUCT(([1]OUT_FinalEnergyCons!$B$4:$B$10000="var_cap")*1, (ISNUMBER(SEARCH("RH*-SHSOLBR",[1]OUT_FinalEnergyCons!$A$4:$A$10000)))*1,[1]OUT_FinalEnergyCons!G$4:G$10000)</f>
        <v>0.13693157775074233</v>
      </c>
      <c r="J1835" s="1" cm="1">
        <f t="array" ref="J1835">SUMPRODUCT(([1]OUT_FinalEnergyCons!$B$4:$B$10000="var_cap")*1, (ISNUMBER(SEARCH("RH*-SHSOLBR",[1]OUT_FinalEnergyCons!$A$4:$A$10000)))*1,[1]OUT_FinalEnergyCons!H$4:H$10000)</f>
        <v>0.349610777587824</v>
      </c>
      <c r="K1835" s="1" cm="1">
        <f t="array" ref="K1835">SUMPRODUCT(([1]OUT_FinalEnergyCons!$B$4:$B$10000="var_cap")*1, (ISNUMBER(SEARCH("RH*-SHSOLBR",[1]OUT_FinalEnergyCons!$A$4:$A$10000)))*1,[1]OUT_FinalEnergyCons!I$4:I$10000)</f>
        <v>0.34960476020445369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1.8609876873509688</v>
      </c>
      <c r="G1838" s="1">
        <f t="shared" ref="G1838" si="1199">SUM(G1839,G1842,G1844,G1847,G1849,G1851,G1853,G1855)</f>
        <v>1.9735753597241017</v>
      </c>
      <c r="H1838" s="1">
        <f t="shared" ref="H1838" si="1200">SUM(H1839,H1842,H1844,H1847,H1849,H1851,H1853,H1855)</f>
        <v>1.8641735648585804</v>
      </c>
      <c r="I1838" s="1">
        <f t="shared" ref="I1838" si="1201">SUM(I1839,I1842,I1844,I1847,I1849,I1851,I1853,I1855)</f>
        <v>2.1657728902905182</v>
      </c>
      <c r="J1838" s="1">
        <f t="shared" ref="J1838" si="1202">SUM(J1839,J1842,J1844,J1847,J1849,J1851,J1853,J1855)</f>
        <v>1.9556833041837653</v>
      </c>
      <c r="K1838" s="1">
        <f t="shared" ref="K1838" si="1203">SUM(K1839,K1842,K1844,K1847,K1849,K1851,K1853,K1855)</f>
        <v>1.9480267153512401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0.65092957882882418</v>
      </c>
      <c r="G1839" s="1">
        <f t="shared" ref="G1839" si="1205">SUM(G1840:G1841)</f>
        <v>0.7179304084267174</v>
      </c>
      <c r="H1839" s="1">
        <f t="shared" ref="H1839" si="1206">SUM(H1840:H1841)</f>
        <v>1.0963697906635994</v>
      </c>
      <c r="I1839" s="1">
        <f t="shared" ref="I1839" si="1207">SUM(I1840:I1841)</f>
        <v>1.3987358393804663</v>
      </c>
      <c r="J1839" s="1">
        <f t="shared" ref="J1839" si="1208">SUM(J1840:J1841)</f>
        <v>1.2044031504140058</v>
      </c>
      <c r="K1839" s="1">
        <f t="shared" ref="K1839" si="1209">SUM(K1840:K1841)</f>
        <v>1.3320396018540821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0.43757420316388151</v>
      </c>
      <c r="G1840" s="1" cm="1">
        <f t="array" ref="G1840">SUMPRODUCT(([1]OUT_FinalEnergyCons!$B$4:$B$10000="var_cap")*1,(ISNUMBER(SEARCH("RH*-WHELCBR",[1]OUT_FinalEnergyCons!$A$4:$A$10000)))*1,[1]OUT_FinalEnergyCons!E$4:E$10000)</f>
        <v>0.47179671202518253</v>
      </c>
      <c r="H1840" s="1" cm="1">
        <f t="array" ref="H1840">SUMPRODUCT(([1]OUT_FinalEnergyCons!$B$4:$B$10000="var_cap")*1,(ISNUMBER(SEARCH("RH*-WHELCBR",[1]OUT_FinalEnergyCons!$A$4:$A$10000)))*1,[1]OUT_FinalEnergyCons!F$4:F$10000)</f>
        <v>0.47179543565752224</v>
      </c>
      <c r="I1840" s="1" cm="1">
        <f t="array" ref="I1840">SUMPRODUCT(([1]OUT_FinalEnergyCons!$B$4:$B$10000="var_cap")*1,(ISNUMBER(SEARCH("RH*-WHELCBR",[1]OUT_FinalEnergyCons!$A$4:$A$10000)))*1,[1]OUT_FinalEnergyCons!G$4:G$10000)</f>
        <v>0.4477841676865858</v>
      </c>
      <c r="J1840" s="1" cm="1">
        <f t="array" ref="J1840">SUMPRODUCT(([1]OUT_FinalEnergyCons!$B$4:$B$10000="var_cap")*1,(ISNUMBER(SEARCH("RH*-WHELCBR",[1]OUT_FinalEnergyCons!$A$4:$A$10000)))*1,[1]OUT_FinalEnergyCons!H$4:H$10000)</f>
        <v>8.4732876176720651E-2</v>
      </c>
      <c r="K1840" s="1" cm="1">
        <f t="array" ref="K1840">SUMPRODUCT(([1]OUT_FinalEnergyCons!$B$4:$B$10000="var_cap")*1,(ISNUMBER(SEARCH("RH*-WHELCBR",[1]OUT_FinalEnergyCons!$A$4:$A$10000)))*1,[1]OUT_FinalEnergyCons!I$4:I$10000)</f>
        <v>4.0954318619783187E-2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0.2133553756649427</v>
      </c>
      <c r="G1841" s="1" cm="1">
        <f t="array" ref="G1841">SUMPRODUCT(([1]OUT_FinalEnergyCons!$B$4:$B$10000="var_cap")*1,ISNUMBER(SEARCH("RH*-WHELCHP",[1]OUT_FinalEnergyCons!$A$4:$A$10000))*1,[1]OUT_FinalEnergyCons!E$4:E$10000)</f>
        <v>0.24613369640153487</v>
      </c>
      <c r="H1841" s="1" cm="1">
        <f t="array" ref="H1841">SUMPRODUCT(([1]OUT_FinalEnergyCons!$B$4:$B$10000="var_cap")*1,ISNUMBER(SEARCH("RH*-WHELCHP",[1]OUT_FinalEnergyCons!$A$4:$A$10000))*1,[1]OUT_FinalEnergyCons!F$4:F$10000)</f>
        <v>0.62457435500607716</v>
      </c>
      <c r="I1841" s="1" cm="1">
        <f t="array" ref="I1841">SUMPRODUCT(([1]OUT_FinalEnergyCons!$B$4:$B$10000="var_cap")*1,ISNUMBER(SEARCH("RH*-WHELCHP",[1]OUT_FinalEnergyCons!$A$4:$A$10000))*1,[1]OUT_FinalEnergyCons!G$4:G$10000)</f>
        <v>0.9509516716938804</v>
      </c>
      <c r="J1841" s="1" cm="1">
        <f t="array" ref="J1841">SUMPRODUCT(([1]OUT_FinalEnergyCons!$B$4:$B$10000="var_cap")*1,ISNUMBER(SEARCH("RH*-WHELCHP",[1]OUT_FinalEnergyCons!$A$4:$A$10000))*1,[1]OUT_FinalEnergyCons!H$4:H$10000)</f>
        <v>1.1196702742372853</v>
      </c>
      <c r="K1841" s="1" cm="1">
        <f t="array" ref="K1841">SUMPRODUCT(([1]OUT_FinalEnergyCons!$B$4:$B$10000="var_cap")*1,ISNUMBER(SEARCH("RH*-WHELCHP",[1]OUT_FinalEnergyCons!$A$4:$A$10000))*1,[1]OUT_FinalEnergyCons!I$4:I$10000)</f>
        <v>1.2910852832342989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0.47738135633274636</v>
      </c>
      <c r="H1842" s="1">
        <f t="shared" ref="H1842" si="1214">H1843</f>
        <v>8.8459434917409485E-4</v>
      </c>
      <c r="I1842" s="1">
        <f t="shared" ref="I1842" si="1215">I1843</f>
        <v>1.3104009933678773E-4</v>
      </c>
      <c r="J1842" s="1">
        <f t="shared" ref="J1842" si="1216">J1843</f>
        <v>5.9333862520330416E-5</v>
      </c>
      <c r="K1842" s="1">
        <f t="shared" ref="K1842" si="1217">K1843</f>
        <v>1.6874416056316272E-5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0.47738135633274636</v>
      </c>
      <c r="H1843" s="1" cm="1">
        <f t="array" ref="H1843">SUMPRODUCT(([1]OUT_FinalEnergyCons!$B$4:$B$10000="var_cap")*1, (ISNUMBER(SEARCH("RH*-WHLFOBR",[1]OUT_FinalEnergyCons!$A$4:$A$10000)))*1,[1]OUT_FinalEnergyCons!F$4:F$10000)</f>
        <v>8.8459434917409485E-4</v>
      </c>
      <c r="I1843" s="1" cm="1">
        <f t="array" ref="I1843">SUMPRODUCT(([1]OUT_FinalEnergyCons!$B$4:$B$10000="var_cap")*1, (ISNUMBER(SEARCH("RH*-WHLFOBR",[1]OUT_FinalEnergyCons!$A$4:$A$10000)))*1,[1]OUT_FinalEnergyCons!G$4:G$10000)</f>
        <v>1.3104009933678773E-4</v>
      </c>
      <c r="J1843" s="1" cm="1">
        <f t="array" ref="J1843">SUMPRODUCT(([1]OUT_FinalEnergyCons!$B$4:$B$10000="var_cap")*1, (ISNUMBER(SEARCH("RH*-WHLFOBR",[1]OUT_FinalEnergyCons!$A$4:$A$10000)))*1,[1]OUT_FinalEnergyCons!H$4:H$10000)</f>
        <v>5.9333862520330416E-5</v>
      </c>
      <c r="K1843" s="1" cm="1">
        <f t="array" ref="K1843">SUMPRODUCT(([1]OUT_FinalEnergyCons!$B$4:$B$10000="var_cap")*1, (ISNUMBER(SEARCH("RH*-WHLFOBR",[1]OUT_FinalEnergyCons!$A$4:$A$10000)))*1,[1]OUT_FinalEnergyCons!I$4:I$10000)</f>
        <v>1.6874416056316272E-5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0.43610292830473685</v>
      </c>
      <c r="H1844" s="1">
        <f t="shared" ref="H1844" si="1221">SUM(H1845:H1846)</f>
        <v>0.43624055840825254</v>
      </c>
      <c r="I1844" s="1">
        <f t="shared" ref="I1844" si="1222">SUM(I1845:I1846)</f>
        <v>0.43623929929078298</v>
      </c>
      <c r="J1844" s="1">
        <f t="shared" ref="J1844" si="1223">SUM(J1845:J1846)</f>
        <v>0.28046396199011026</v>
      </c>
      <c r="K1844" s="1">
        <f t="shared" ref="K1844" si="1224">SUM(K1845:K1846)</f>
        <v>0.15186800110580667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0.43610090550990244</v>
      </c>
      <c r="H1845" s="1" cm="1">
        <f t="array" ref="H1845">SUMPRODUCT(([1]OUT_FinalEnergyCons!$B$4:$B$10000="var_cap")*1, (ISNUMBER(SEARCH("RH*-WHNGABR",[1]OUT_FinalEnergyCons!$A$4:$A$10000)))*1,[1]OUT_FinalEnergyCons!F$4:F$10000)</f>
        <v>0.43610082322966476</v>
      </c>
      <c r="I1845" s="1" cm="1">
        <f t="array" ref="I1845">SUMPRODUCT(([1]OUT_FinalEnergyCons!$B$4:$B$10000="var_cap")*1, (ISNUMBER(SEARCH("RH*-WHNGABR",[1]OUT_FinalEnergyCons!$A$4:$A$10000)))*1,[1]OUT_FinalEnergyCons!G$4:G$10000)</f>
        <v>0.43609851494909968</v>
      </c>
      <c r="J1845" s="1" cm="1">
        <f t="array" ref="J1845">SUMPRODUCT(([1]OUT_FinalEnergyCons!$B$4:$B$10000="var_cap")*1, (ISNUMBER(SEARCH("RH*-WHNGABR",[1]OUT_FinalEnergyCons!$A$4:$A$10000)))*1,[1]OUT_FinalEnergyCons!H$4:H$10000)</f>
        <v>0.28017681424117113</v>
      </c>
      <c r="K1845" s="1" cm="1">
        <f t="array" ref="K1845">SUMPRODUCT(([1]OUT_FinalEnergyCons!$B$4:$B$10000="var_cap")*1, (ISNUMBER(SEARCH("RH*-WHNGABR",[1]OUT_FinalEnergyCons!$A$4:$A$10000)))*1,[1]OUT_FinalEnergyCons!I$4:I$10000)</f>
        <v>0.15174055576064563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2.0227948344261381E-6</v>
      </c>
      <c r="H1846" s="1" cm="1">
        <f t="array" ref="H1846">SUMPRODUCT(([1]OUT_FinalEnergyCons!$B$4:$B$10000="var_cap")*1,ISNUMBER(SEARCH("RH*-WHngahp",[1]OUT_FinalEnergyCons!$A$4:$A$10000))*1,[1]OUT_FinalEnergyCons!F$4:F$10000)</f>
        <v>1.3973517858779141E-4</v>
      </c>
      <c r="I1846" s="1" cm="1">
        <f t="array" ref="I1846">SUMPRODUCT(([1]OUT_FinalEnergyCons!$B$4:$B$10000="var_cap")*1,ISNUMBER(SEARCH("RH*-WHngahp",[1]OUT_FinalEnergyCons!$A$4:$A$10000))*1,[1]OUT_FinalEnergyCons!G$4:G$10000)</f>
        <v>1.4078434168328477E-4</v>
      </c>
      <c r="J1846" s="1" cm="1">
        <f t="array" ref="J1846">SUMPRODUCT(([1]OUT_FinalEnergyCons!$B$4:$B$10000="var_cap")*1,ISNUMBER(SEARCH("RH*-WHngahp",[1]OUT_FinalEnergyCons!$A$4:$A$10000))*1,[1]OUT_FinalEnergyCons!H$4:H$10000)</f>
        <v>2.8714774893913241E-4</v>
      </c>
      <c r="K1846" s="1" cm="1">
        <f t="array" ref="K1846">SUMPRODUCT(([1]OUT_FinalEnergyCons!$B$4:$B$10000="var_cap")*1,ISNUMBER(SEARCH("RH*-WHngahp",[1]OUT_FinalEnergyCons!$A$4:$A$10000))*1,[1]OUT_FinalEnergyCons!I$4:I$10000)</f>
        <v>1.2744534516103307E-4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4.0437452371188023E-2</v>
      </c>
      <c r="H1849" s="1">
        <f t="shared" ref="H1849" si="1236">H1850</f>
        <v>2.8956707884931623E-2</v>
      </c>
      <c r="I1849" s="1">
        <f t="shared" ref="I1849" si="1237">I1850</f>
        <v>2.8944982618126003E-2</v>
      </c>
      <c r="J1849" s="1">
        <f t="shared" ref="J1849" si="1238">J1850</f>
        <v>1.6007342951156557E-2</v>
      </c>
      <c r="K1849" s="1">
        <f t="shared" ref="K1849" si="1239">K1850</f>
        <v>8.5385671045639655E-3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4.0437452371188023E-2</v>
      </c>
      <c r="H1850" s="1" cm="1">
        <f t="array" ref="H1850">SUMPRODUCT(([1]OUT_FinalEnergyCons!$B$4:$B$10000="var_cap")*1, (ISNUMBER(SEARCH("RH*-WHWODBR",[1]OUT_FinalEnergyCons!$A$4:$A$10000)))*1,[1]OUT_FinalEnergyCons!F$4:F$10000)</f>
        <v>2.8956707884931623E-2</v>
      </c>
      <c r="I1850" s="1" cm="1">
        <f t="array" ref="I1850">SUMPRODUCT(([1]OUT_FinalEnergyCons!$B$4:$B$10000="var_cap")*1, (ISNUMBER(SEARCH("RH*-WHWODBR",[1]OUT_FinalEnergyCons!$A$4:$A$10000)))*1,[1]OUT_FinalEnergyCons!G$4:G$10000)</f>
        <v>2.8944982618126003E-2</v>
      </c>
      <c r="J1850" s="1" cm="1">
        <f t="array" ref="J1850">SUMPRODUCT(([1]OUT_FinalEnergyCons!$B$4:$B$10000="var_cap")*1, (ISNUMBER(SEARCH("RH*-WHWODBR",[1]OUT_FinalEnergyCons!$A$4:$A$10000)))*1,[1]OUT_FinalEnergyCons!H$4:H$10000)</f>
        <v>1.6007342951156557E-2</v>
      </c>
      <c r="K1850" s="1" cm="1">
        <f t="array" ref="K1850">SUMPRODUCT(([1]OUT_FinalEnergyCons!$B$4:$B$10000="var_cap")*1, (ISNUMBER(SEARCH("RH*-WHWODBR",[1]OUT_FinalEnergyCons!$A$4:$A$10000)))*1,[1]OUT_FinalEnergyCons!I$4:I$10000)</f>
        <v>8.5385671045639655E-3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1.3194326990091182E-2</v>
      </c>
      <c r="H1851" s="1">
        <f t="shared" ref="H1851" si="1243">H1852</f>
        <v>1.3192285938902157E-2</v>
      </c>
      <c r="I1851" s="1">
        <f t="shared" ref="I1851" si="1244">I1852</f>
        <v>1.3191152618384943E-2</v>
      </c>
      <c r="J1851" s="1">
        <f t="shared" ref="J1851" si="1245">J1852</f>
        <v>9.7899518224655521E-3</v>
      </c>
      <c r="K1851" s="1">
        <f t="shared" ref="K1851" si="1246">K1852</f>
        <v>1.0612078827437159E-2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1.3194326990091182E-2</v>
      </c>
      <c r="H1852" s="1" cm="1">
        <f t="array" ref="H1852">SUMPRODUCT(([1]OUT_FinalEnergyCons!$B$4:$B$10000="var_cap")*1, (ISNUMBER(SEARCH("RH*-WHPLTBR",[1]OUT_FinalEnergyCons!$A$4:$A$10000)))*1,[1]OUT_FinalEnergyCons!F$4:F$10000)</f>
        <v>1.3192285938902157E-2</v>
      </c>
      <c r="I1852" s="1" cm="1">
        <f t="array" ref="I1852">SUMPRODUCT(([1]OUT_FinalEnergyCons!$B$4:$B$10000="var_cap")*1, (ISNUMBER(SEARCH("RH*-WHPLTBR",[1]OUT_FinalEnergyCons!$A$4:$A$10000)))*1,[1]OUT_FinalEnergyCons!G$4:G$10000)</f>
        <v>1.3191152618384943E-2</v>
      </c>
      <c r="J1852" s="1" cm="1">
        <f t="array" ref="J1852">SUMPRODUCT(([1]OUT_FinalEnergyCons!$B$4:$B$10000="var_cap")*1, (ISNUMBER(SEARCH("RH*-WHPLTBR",[1]OUT_FinalEnergyCons!$A$4:$A$10000)))*1,[1]OUT_FinalEnergyCons!H$4:H$10000)</f>
        <v>9.7899518224655521E-3</v>
      </c>
      <c r="K1852" s="1" cm="1">
        <f t="array" ref="K1852">SUMPRODUCT(([1]OUT_FinalEnergyCons!$B$4:$B$10000="var_cap")*1, (ISNUMBER(SEARCH("RH*-WHPLTBR",[1]OUT_FinalEnergyCons!$A$4:$A$10000)))*1,[1]OUT_FinalEnergyCons!I$4:I$10000)</f>
        <v>1.0612078827437159E-2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0.28852962761372059</v>
      </c>
      <c r="I1853" s="1">
        <f t="shared" ref="I1853" si="1251">I1854</f>
        <v>0.28853057628342105</v>
      </c>
      <c r="J1853" s="1">
        <f t="shared" ref="J1853" si="1252">J1854</f>
        <v>0.44495956314350699</v>
      </c>
      <c r="K1853" s="1">
        <f t="shared" ref="K1853" si="1253">K1854</f>
        <v>0.44495159204329399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0.28852962761372059</v>
      </c>
      <c r="I1854" s="1" cm="1">
        <f t="array" ref="I1854">SUMPRODUCT(([1]OUT_FinalEnergyCons!$B$4:$B$10000="var_cap")*1, (ISNUMBER(SEARCH("RH*-WHSOLBR",[1]OUT_FinalEnergyCons!$A$4:$A$10000)))*1,[1]OUT_FinalEnergyCons!G$4:G$10000)</f>
        <v>0.28853057628342105</v>
      </c>
      <c r="J1854" s="1" cm="1">
        <f t="array" ref="J1854">SUMPRODUCT(([1]OUT_FinalEnergyCons!$B$4:$B$10000="var_cap")*1, (ISNUMBER(SEARCH("RH*-WHSOLBR",[1]OUT_FinalEnergyCons!$A$4:$A$10000)))*1,[1]OUT_FinalEnergyCons!H$4:H$10000)</f>
        <v>0.44495956314350699</v>
      </c>
      <c r="K1854" s="1" cm="1">
        <f t="array" ref="K1854">SUMPRODUCT(([1]OUT_FinalEnergyCons!$B$4:$B$10000="var_cap")*1, (ISNUMBER(SEARCH("RH*-WHSOLBR",[1]OUT_FinalEnergyCons!$A$4:$A$10000)))*1,[1]OUT_FinalEnergyCons!I$4:I$10000)</f>
        <v>0.44495159204329399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3.6004005946685447</v>
      </c>
      <c r="G1857" s="17">
        <f t="shared" ref="G1857:K1857" si="1262">SUM(G1858,G1861,G1864,G1868,G1870,G1872,G1874,G1876,G1878)</f>
        <v>3.6372388876994002</v>
      </c>
      <c r="H1857" s="17">
        <f t="shared" si="1262"/>
        <v>3.5154060724277865</v>
      </c>
      <c r="I1857" s="17">
        <f t="shared" si="1262"/>
        <v>3.4029535499066075</v>
      </c>
      <c r="J1857" s="17">
        <f t="shared" si="1262"/>
        <v>3.3025651065728785</v>
      </c>
      <c r="K1857" s="17">
        <f t="shared" si="1262"/>
        <v>3.3476885770943259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0.82900122226278872</v>
      </c>
      <c r="H1858" s="18">
        <f t="shared" si="1263"/>
        <v>0.88343924248812988</v>
      </c>
      <c r="I1858" s="18">
        <f t="shared" si="1263"/>
        <v>0.96565852254074369</v>
      </c>
      <c r="J1858" s="18">
        <f t="shared" si="1263"/>
        <v>1.0605404566802377</v>
      </c>
      <c r="K1858" s="18">
        <f t="shared" si="1263"/>
        <v>1.3879349484479198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0.75270686378812968</v>
      </c>
      <c r="H1859" s="1" cm="1">
        <f t="array" ref="H1859">SUMPRODUCT(([1]OUT_FinalEnergyCons!$B$4:$B$10000="Var_cap")*1,  (ISNUMBER(SEARCH("ITOT-SWHELCBR",[1]OUT_FinalEnergyCons!$A$4:$A$10000)))*1,[1]OUT_FinalEnergyCons!F$4:F$10000)</f>
        <v>0.75283085255833471</v>
      </c>
      <c r="I1859" s="1" cm="1">
        <f t="array" ref="I1859">SUMPRODUCT(([1]OUT_FinalEnergyCons!$B$4:$B$10000="Var_cap")*1,  (ISNUMBER(SEARCH("ITOT-SWHELCBR",[1]OUT_FinalEnergyCons!$A$4:$A$10000)))*1,[1]OUT_FinalEnergyCons!G$4:G$10000)</f>
        <v>0.75516743078925641</v>
      </c>
      <c r="J1859" s="1" cm="1">
        <f t="array" ref="J1859">SUMPRODUCT(([1]OUT_FinalEnergyCons!$B$4:$B$10000="Var_cap")*1,  (ISNUMBER(SEARCH("ITOT-SWHELCBR",[1]OUT_FinalEnergyCons!$A$4:$A$10000)))*1,[1]OUT_FinalEnergyCons!H$4:H$10000)</f>
        <v>0.84889216822217217</v>
      </c>
      <c r="K1859" s="1" cm="1">
        <f t="array" ref="K1859">SUMPRODUCT(([1]OUT_FinalEnergyCons!$B$4:$B$10000="Var_cap")*1,  (ISNUMBER(SEARCH("ITOT-SWHELCBR",[1]OUT_FinalEnergyCons!$A$4:$A$10000)))*1,[1]OUT_FinalEnergyCons!I$4:I$10000)</f>
        <v>1.0991120738886664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7.6294358474659027E-2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0.13060838992979515</v>
      </c>
      <c r="I1860" s="1" cm="1">
        <f t="array" ref="I1860">SUMPRODUCT(([1]OUT_FinalEnergyCons!$B$4:$B$10000="Var_cap")*1,  (ISNUMBER(SEARCH("ITOT-SWHELCHP",[1]OUT_FinalEnergyCons!$A$4:$A$10000)))*1,[1]OUT_FinalEnergyCons!G$4:G$10000)</f>
        <v>0.21049109175148734</v>
      </c>
      <c r="J1860" s="1" cm="1">
        <f t="array" ref="J1860">SUMPRODUCT(([1]OUT_FinalEnergyCons!$B$4:$B$10000="Var_cap")*1,  (ISNUMBER(SEARCH("ITOT-SWHELCHP",[1]OUT_FinalEnergyCons!$A$4:$A$10000)))*1,[1]OUT_FinalEnergyCons!H$4:H$10000)</f>
        <v>0.21164828845806541</v>
      </c>
      <c r="K1860" s="1" cm="1">
        <f t="array" ref="K1860">SUMPRODUCT(([1]OUT_FinalEnergyCons!$B$4:$B$10000="Var_cap")*1,  (ISNUMBER(SEARCH("ITOT-SWHELCHP",[1]OUT_FinalEnergyCons!$A$4:$A$10000)))*1,[1]OUT_FinalEnergyCons!I$4:I$10000)</f>
        <v>0.28882287455925332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0.47732128871917517</v>
      </c>
      <c r="G1861" s="18">
        <f t="shared" ref="G1861:K1861" si="1265">SUM(G1862:G1863)</f>
        <v>0.37650946500659271</v>
      </c>
      <c r="H1861" s="18">
        <f t="shared" si="1265"/>
        <v>0.37657846537950335</v>
      </c>
      <c r="I1861" s="18">
        <f t="shared" si="1265"/>
        <v>0.37639312944658715</v>
      </c>
      <c r="J1861" s="18">
        <f t="shared" si="1265"/>
        <v>0.16161261572888699</v>
      </c>
      <c r="K1861" s="18">
        <f t="shared" si="1265"/>
        <v>1.5849608479469698E-2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0.37648368325965259</v>
      </c>
      <c r="H1862" s="1" cm="1">
        <f t="array" ref="H1862">SUMPRODUCT(([1]OUT_FinalEnergyCons!$B$4:$B$10000="Var_cap")*1,  (ISNUMBER(SEARCH("ITOT-SWHLFOBR",[1]OUT_FinalEnergyCons!$A$4:$A$10000)))*1,[1]OUT_FinalEnergyCons!F$4:F$10000)</f>
        <v>0.37650608142241904</v>
      </c>
      <c r="I1862" s="1" cm="1">
        <f t="array" ref="I1862">SUMPRODUCT(([1]OUT_FinalEnergyCons!$B$4:$B$10000="Var_cap")*1,  (ISNUMBER(SEARCH("ITOT-SWHLFOBR",[1]OUT_FinalEnergyCons!$A$4:$A$10000)))*1,[1]OUT_FinalEnergyCons!G$4:G$10000)</f>
        <v>0.37635672329325826</v>
      </c>
      <c r="J1862" s="1" cm="1">
        <f t="array" ref="J1862">SUMPRODUCT(([1]OUT_FinalEnergyCons!$B$4:$B$10000="Var_cap")*1,  (ISNUMBER(SEARCH("ITOT-SWHLFOBR",[1]OUT_FinalEnergyCons!$A$4:$A$10000)))*1,[1]OUT_FinalEnergyCons!H$4:H$10000)</f>
        <v>0.16154556650314497</v>
      </c>
      <c r="K1862" s="1" cm="1">
        <f t="array" ref="K1862">SUMPRODUCT(([1]OUT_FinalEnergyCons!$B$4:$B$10000="Var_cap")*1,  (ISNUMBER(SEARCH("ITOT-SWHLFOBR",[1]OUT_FinalEnergyCons!$A$4:$A$10000)))*1,[1]OUT_FinalEnergyCons!I$4:I$10000)</f>
        <v>1.5849605990163398E-2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0.10098584908834317</v>
      </c>
      <c r="G1863" s="1" cm="1">
        <f t="array" ref="G1863">SUMPRODUCT(([1]OUT_FinalEnergyCons!$B$4:$B$10000="Var_cap")*1,  (ISNUMBER(SEARCH("ITOT-SWHHFOBR",[1]OUT_FinalEnergyCons!$A$4:$A$10000)))*1,[1]OUT_FinalEnergyCons!E$4:E$10000)</f>
        <v>2.5781746940109485E-5</v>
      </c>
      <c r="H1863" s="1" cm="1">
        <f t="array" ref="H1863">SUMPRODUCT(([1]OUT_FinalEnergyCons!$B$4:$B$10000="Var_cap")*1,  (ISNUMBER(SEARCH("ITOT-SWHHFOBR",[1]OUT_FinalEnergyCons!$A$4:$A$10000)))*1,[1]OUT_FinalEnergyCons!F$4:F$10000)</f>
        <v>7.2383957084282136E-5</v>
      </c>
      <c r="I1863" s="1" cm="1">
        <f t="array" ref="I1863">SUMPRODUCT(([1]OUT_FinalEnergyCons!$B$4:$B$10000="Var_cap")*1,  (ISNUMBER(SEARCH("ITOT-SWHHFOBR",[1]OUT_FinalEnergyCons!$A$4:$A$10000)))*1,[1]OUT_FinalEnergyCons!G$4:G$10000)</f>
        <v>3.6406153328893964E-5</v>
      </c>
      <c r="J1863" s="1" cm="1">
        <f t="array" ref="J1863">SUMPRODUCT(([1]OUT_FinalEnergyCons!$B$4:$B$10000="Var_cap")*1,  (ISNUMBER(SEARCH("ITOT-SWHHFOBR",[1]OUT_FinalEnergyCons!$A$4:$A$10000)))*1,[1]OUT_FinalEnergyCons!H$4:H$10000)</f>
        <v>6.7049225742017908E-5</v>
      </c>
      <c r="K1863" s="1" cm="1">
        <f t="array" ref="K1863">SUMPRODUCT(([1]OUT_FinalEnergyCons!$B$4:$B$10000="Var_cap")*1,  (ISNUMBER(SEARCH("ITOT-SWHHFOBR",[1]OUT_FinalEnergyCons!$A$4:$A$10000)))*1,[1]OUT_FinalEnergyCons!I$4:I$10000)</f>
        <v>2.4893062987031396E-9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1.5569263755373557</v>
      </c>
      <c r="H1864" s="18">
        <f t="shared" si="1268"/>
        <v>1.5572423778882711</v>
      </c>
      <c r="I1864" s="18">
        <f t="shared" si="1268"/>
        <v>1.3549058464378798</v>
      </c>
      <c r="J1864" s="18">
        <f t="shared" si="1268"/>
        <v>0.70188173364687112</v>
      </c>
      <c r="K1864" s="18">
        <f t="shared" si="1268"/>
        <v>0.37134671965514665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1.5566410545061604</v>
      </c>
      <c r="H1865" s="1" cm="1">
        <f t="array" ref="H1865">SUMPRODUCT(([1]OUT_FinalEnergyCons!$B$4:$B$10000="Var_cap")*1,  (ISNUMBER(SEARCH("ITOT-SWHNGA*BR",[1]OUT_FinalEnergyCons!$A$4:$A$10000)))*1,[1]OUT_FinalEnergyCons!F$4:F$10000)</f>
        <v>1.5566840733111549</v>
      </c>
      <c r="I1865" s="1" cm="1">
        <f t="array" ref="I1865">SUMPRODUCT(([1]OUT_FinalEnergyCons!$B$4:$B$10000="Var_cap")*1,  (ISNUMBER(SEARCH("ITOT-SWHNGA*BR",[1]OUT_FinalEnergyCons!$A$4:$A$10000)))*1,[1]OUT_FinalEnergyCons!G$4:G$10000)</f>
        <v>1.3543448402193645</v>
      </c>
      <c r="J1865" s="1" cm="1">
        <f t="array" ref="J1865">SUMPRODUCT(([1]OUT_FinalEnergyCons!$B$4:$B$10000="Var_cap")*1,  (ISNUMBER(SEARCH("ITOT-SWHNGA*BR",[1]OUT_FinalEnergyCons!$A$4:$A$10000)))*1,[1]OUT_FinalEnergyCons!H$4:H$10000)</f>
        <v>0.70128614706551018</v>
      </c>
      <c r="K1865" s="1" cm="1">
        <f t="array" ref="K1865">SUMPRODUCT(([1]OUT_FinalEnergyCons!$B$4:$B$10000="Var_cap")*1,  (ISNUMBER(SEARCH("ITOT-SWHNGA*BR",[1]OUT_FinalEnergyCons!$A$4:$A$10000)))*1,[1]OUT_FinalEnergyCons!I$4:I$10000)</f>
        <v>0.37095065433969115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2.8532103119528502E-4</v>
      </c>
      <c r="H1866" s="1" cm="1">
        <f t="array" ref="H1866">SUMPRODUCT(([1]OUT_FinalEnergyCons!$B$4:$B$10000="Var_cap")*1,  (ISNUMBER(SEARCH("ITOT-SWHNGAHP",[1]OUT_FinalEnergyCons!$A$4:$A$10000)))*1,[1]OUT_FinalEnergyCons!F$4:F$10000)</f>
        <v>5.5830457711631028E-4</v>
      </c>
      <c r="I1866" s="1" cm="1">
        <f t="array" ref="I1866">SUMPRODUCT(([1]OUT_FinalEnergyCons!$B$4:$B$10000="Var_cap")*1,  (ISNUMBER(SEARCH("ITOT-SWHNGAHP",[1]OUT_FinalEnergyCons!$A$4:$A$10000)))*1,[1]OUT_FinalEnergyCons!G$4:G$10000)</f>
        <v>5.6100621851532862E-4</v>
      </c>
      <c r="J1866" s="1" cm="1">
        <f t="array" ref="J1866">SUMPRODUCT(([1]OUT_FinalEnergyCons!$B$4:$B$10000="Var_cap")*1,  (ISNUMBER(SEARCH("ITOT-SWHNGAHP",[1]OUT_FinalEnergyCons!$A$4:$A$10000)))*1,[1]OUT_FinalEnergyCons!H$4:H$10000)</f>
        <v>5.9558658136089004E-4</v>
      </c>
      <c r="K1866" s="1" cm="1">
        <f t="array" ref="K1866">SUMPRODUCT(([1]OUT_FinalEnergyCons!$B$4:$B$10000="Var_cap")*1,  (ISNUMBER(SEARCH("ITOT-SWHNGAHP",[1]OUT_FinalEnergyCons!$A$4:$A$10000)))*1,[1]OUT_FinalEnergyCons!I$4:I$10000)</f>
        <v>3.9606531545549785E-4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2.7181663746436064E-2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0.16842726060879995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0.28615691853205405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0.36237017806367861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0.3719246621502203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0.17384266614374011</v>
      </c>
      <c r="H1868" s="1">
        <f t="shared" si="1269"/>
        <v>4.6775573044410823E-4</v>
      </c>
      <c r="I1868" s="1">
        <f t="shared" si="1269"/>
        <v>2.9808005624909484E-5</v>
      </c>
      <c r="J1868" s="1">
        <f t="shared" si="1269"/>
        <v>4.9132432187673578E-5</v>
      </c>
      <c r="K1868" s="1">
        <f t="shared" si="1269"/>
        <v>1.3569086095717E-5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0.17384266614374011</v>
      </c>
      <c r="H1869" s="1" cm="1">
        <f t="array" ref="H1869">SUMPRODUCT(([1]OUT_FinalEnergyCons!$B$4:$B$10000="Var_cap")*1,  (ISNUMBER(SEARCH("ITOT-SWHCOA*BR",[1]OUT_FinalEnergyCons!$A$4:$A$10000)))*1,[1]OUT_FinalEnergyCons!F$4:F$10000)</f>
        <v>4.6775573044410823E-4</v>
      </c>
      <c r="I1869" s="1" cm="1">
        <f t="array" ref="I1869">SUMPRODUCT(([1]OUT_FinalEnergyCons!$B$4:$B$10000="Var_cap")*1,  (ISNUMBER(SEARCH("ITOT-SWHCOA*BR",[1]OUT_FinalEnergyCons!$A$4:$A$10000)))*1,[1]OUT_FinalEnergyCons!G$4:G$10000)</f>
        <v>2.9808005624909484E-5</v>
      </c>
      <c r="J1869" s="1" cm="1">
        <f t="array" ref="J1869">SUMPRODUCT(([1]OUT_FinalEnergyCons!$B$4:$B$10000="Var_cap")*1,  (ISNUMBER(SEARCH("ITOT-SWHCOA*BR",[1]OUT_FinalEnergyCons!$A$4:$A$10000)))*1,[1]OUT_FinalEnergyCons!H$4:H$10000)</f>
        <v>4.9132432187673578E-5</v>
      </c>
      <c r="K1869" s="1" cm="1">
        <f t="array" ref="K1869">SUMPRODUCT(([1]OUT_FinalEnergyCons!$B$4:$B$10000="Var_cap")*1,  (ISNUMBER(SEARCH("ITOT-SWHCOA*BR",[1]OUT_FinalEnergyCons!$A$4:$A$10000)))*1,[1]OUT_FinalEnergyCons!I$4:I$10000)</f>
        <v>1.3569086095717E-5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0.34146691377231247</v>
      </c>
      <c r="H1870" s="1">
        <f t="shared" si="1270"/>
        <v>0.34149924607104276</v>
      </c>
      <c r="I1870" s="1">
        <f t="shared" si="1270"/>
        <v>0.43935697357873266</v>
      </c>
      <c r="J1870" s="1">
        <f t="shared" si="1270"/>
        <v>0.47151919488551691</v>
      </c>
      <c r="K1870" s="1">
        <f t="shared" si="1270"/>
        <v>0.35829370690510565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0.34146691377231247</v>
      </c>
      <c r="H1871" s="1" cm="1">
        <f t="array" ref="H1871">SUMPRODUCT(([1]OUT_FinalEnergyCons!$B$4:$B$10000="Var_cap")*1,  (ISNUMBER(SEARCH("ITOT-SWHWOD*BR",[1]OUT_FinalEnergyCons!$A$4:$A$10000)))*1,[1]OUT_FinalEnergyCons!F$4:F$10000)</f>
        <v>0.34149924607104276</v>
      </c>
      <c r="I1871" s="1" cm="1">
        <f t="array" ref="I1871">SUMPRODUCT(([1]OUT_FinalEnergyCons!$B$4:$B$10000="Var_cap")*1,  (ISNUMBER(SEARCH("ITOT-SWHWOD*BR",[1]OUT_FinalEnergyCons!$A$4:$A$10000)))*1,[1]OUT_FinalEnergyCons!G$4:G$10000)</f>
        <v>0.43935697357873266</v>
      </c>
      <c r="J1871" s="1" cm="1">
        <f t="array" ref="J1871">SUMPRODUCT(([1]OUT_FinalEnergyCons!$B$4:$B$10000="Var_cap")*1,  (ISNUMBER(SEARCH("ITOT-SWHWOD*BR",[1]OUT_FinalEnergyCons!$A$4:$A$10000)))*1,[1]OUT_FinalEnergyCons!H$4:H$10000)</f>
        <v>0.47151919488551691</v>
      </c>
      <c r="K1871" s="1" cm="1">
        <f t="array" ref="K1871">SUMPRODUCT(([1]OUT_FinalEnergyCons!$B$4:$B$10000="Var_cap")*1,  (ISNUMBER(SEARCH("ITOT-SWHWOD*BR",[1]OUT_FinalEnergyCons!$A$4:$A$10000)))*1,[1]OUT_FinalEnergyCons!I$4:I$10000)</f>
        <v>0.35829370690510565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3.7339980776072423E-2</v>
      </c>
      <c r="H1872" s="1">
        <f t="shared" si="1271"/>
        <v>3.7360057635628163E-2</v>
      </c>
      <c r="I1872" s="1">
        <f t="shared" si="1271"/>
        <v>4.0586437114380015E-2</v>
      </c>
      <c r="J1872" s="1">
        <f t="shared" si="1271"/>
        <v>4.1547243676151806E-2</v>
      </c>
      <c r="K1872" s="1">
        <f t="shared" si="1271"/>
        <v>4.7247011278316792E-2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3.7339980776072423E-2</v>
      </c>
      <c r="H1873" s="1" cm="1">
        <f t="array" ref="H1873">SUMPRODUCT(([1]OUT_FinalEnergyCons!$B$4:$B$10000="Var_cap")*1,  (ISNUMBER(SEARCH("ITOT-SWHPLT*BR",[1]OUT_FinalEnergyCons!$A$4:$A$10000)))*1,[1]OUT_FinalEnergyCons!F$4:F$10000)</f>
        <v>3.7360057635628163E-2</v>
      </c>
      <c r="I1873" s="1" cm="1">
        <f t="array" ref="I1873">SUMPRODUCT(([1]OUT_FinalEnergyCons!$B$4:$B$10000="Var_cap")*1,  (ISNUMBER(SEARCH("ITOT-SWHPLT*BR",[1]OUT_FinalEnergyCons!$A$4:$A$10000)))*1,[1]OUT_FinalEnergyCons!G$4:G$10000)</f>
        <v>4.0586437114380015E-2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4.1547243676151806E-2</v>
      </c>
      <c r="K1873" s="1" cm="1">
        <f t="array" ref="K1873">SUMPRODUCT(([1]OUT_FinalEnergyCons!$B$4:$B$10000="Var_cap")*1,  (ISNUMBER(SEARCH("ITOT-SWHPLT*BR",[1]OUT_FinalEnergyCons!$A$4:$A$10000)))*1,[1]OUT_FinalEnergyCons!I$4:I$10000)</f>
        <v>4.7247011278316792E-2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0.30973688042370034</v>
      </c>
      <c r="H1874" s="1">
        <f t="shared" si="1272"/>
        <v>0.30640004604419946</v>
      </c>
      <c r="I1874" s="1">
        <f t="shared" si="1272"/>
        <v>0.21331716386360003</v>
      </c>
      <c r="J1874" s="1">
        <f t="shared" si="1272"/>
        <v>0.1668006475202258</v>
      </c>
      <c r="K1874" s="1">
        <f t="shared" si="1272"/>
        <v>2.581869875070697E-5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0.30973688042370034</v>
      </c>
      <c r="H1875" s="1" cm="1">
        <f t="array" ref="H1875">SUMPRODUCT(([1]OUT_FinalEnergyCons!$B$4:$B$10000="Var_cap")*1,  (ISNUMBER(SEARCH("ITOT-SWHWST*BR",[1]OUT_FinalEnergyCons!$A$4:$A$10000)))*1,[1]OUT_FinalEnergyCons!F$4:F$10000)</f>
        <v>0.30640004604419946</v>
      </c>
      <c r="I1875" s="1" cm="1">
        <f t="array" ref="I1875">SUMPRODUCT(([1]OUT_FinalEnergyCons!$B$4:$B$10000="Var_cap")*1,  (ISNUMBER(SEARCH("ITOT-SWHWST*BR",[1]OUT_FinalEnergyCons!$A$4:$A$10000)))*1,[1]OUT_FinalEnergyCons!G$4:G$10000)</f>
        <v>0.21331716386360003</v>
      </c>
      <c r="J1875" s="1" cm="1">
        <f t="array" ref="J1875">SUMPRODUCT(([1]OUT_FinalEnergyCons!$B$4:$B$10000="Var_cap")*1,  (ISNUMBER(SEARCH("ITOT-SWHWST*BR",[1]OUT_FinalEnergyCons!$A$4:$A$10000)))*1,[1]OUT_FinalEnergyCons!H$4:H$10000)</f>
        <v>0.1668006475202258</v>
      </c>
      <c r="K1875" s="1" cm="1">
        <f t="array" ref="K1875">SUMPRODUCT(([1]OUT_FinalEnergyCons!$B$4:$B$10000="Var_cap")*1,  (ISNUMBER(SEARCH("ITOT-SWHWST*BR",[1]OUT_FinalEnergyCons!$A$4:$A$10000)))*1,[1]OUT_FinalEnergyCons!I$4:I$10000)</f>
        <v>2.581869875070697E-5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1.2418881190566972E-2</v>
      </c>
      <c r="I1876" s="1">
        <f t="shared" si="1273"/>
        <v>1.2418961929219201E-2</v>
      </c>
      <c r="J1876" s="1">
        <f t="shared" si="1273"/>
        <v>1.2419084443487299E-2</v>
      </c>
      <c r="K1876" s="1">
        <f t="shared" si="1273"/>
        <v>1.2419135568007099E-2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1.2418881190566972E-2</v>
      </c>
      <c r="I1877" s="1" cm="1">
        <f t="array" ref="I1877">SUMPRODUCT(([1]OUT_FinalEnergyCons!$B$4:$B$10000="Var_cap")*1, (ISNUMBER(SEARCH("ITOT-SWHSOLBR",[1]OUT_FinalEnergyCons!$A$4:$A$10000)))*1,[1]OUT_FinalEnergyCons!G$4:G$10000)</f>
        <v>1.2418961929219201E-2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1.2419084443487299E-2</v>
      </c>
      <c r="K1877" s="1" cm="1">
        <f t="array" ref="K1877">SUMPRODUCT(([1]OUT_FinalEnergyCons!$B$4:$B$10000="Var_cap")*1, (ISNUMBER(SEARCH("ITOT-SWHSOLBR",[1]OUT_FinalEnergyCons!$A$4:$A$10000)))*1,[1]OUT_FinalEnergyCons!I$4:I$10000)</f>
        <v>1.2419135568007099E-2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2.8670698983998902E-4</v>
      </c>
      <c r="J1878" s="1">
        <f t="shared" si="1274"/>
        <v>0.68619499755931324</v>
      </c>
      <c r="K1878" s="1">
        <f t="shared" si="1274"/>
        <v>1.154558058975514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2.8670698983998902E-4</v>
      </c>
      <c r="J1879" s="1" cm="1">
        <f t="array" ref="J1879">SUMPRODUCT(([1]OUT_FinalEnergyCons!$B$4:$B$10000="Var_cap")*1, (ISNUMBER(SEARCH("ITOT-SWHH2BR",[1]OUT_FinalEnergyCons!$A$4:$A$10000)))*1,[1]OUT_FinalEnergyCons!H$4:H$10000)</f>
        <v>0.68619499755931324</v>
      </c>
      <c r="K1879" s="1" cm="1">
        <f t="array" ref="K1879">SUMPRODUCT(([1]OUT_FinalEnergyCons!$B$4:$B$10000="Var_cap")*1, (ISNUMBER(SEARCH("ITOT-SWHH2BR",[1]OUT_FinalEnergyCons!$A$4:$A$10000)))*1,[1]OUT_FinalEnergyCons!I$4:I$10000)</f>
        <v>1.154558058975514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6.1445029014472414</v>
      </c>
      <c r="G1880" s="17">
        <f t="shared" ref="G1880:K1880" si="1275">SUM(G1881,G1884,G1886,G1890,G1892,G1894,G1896)</f>
        <v>6.0353943566447334</v>
      </c>
      <c r="H1880" s="17">
        <f t="shared" si="1275"/>
        <v>6.2118749687082655</v>
      </c>
      <c r="I1880" s="17">
        <f t="shared" si="1275"/>
        <v>6.2314304082740426</v>
      </c>
      <c r="J1880" s="17">
        <f t="shared" si="1275"/>
        <v>4.5234140910727962</v>
      </c>
      <c r="K1880" s="17">
        <f t="shared" si="1275"/>
        <v>3.7892275231868444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0.61560629751666007</v>
      </c>
      <c r="G1881" s="1">
        <f t="shared" ref="G1881:K1881" si="1276">SUM(G1882:G1883)</f>
        <v>0.430642863442531</v>
      </c>
      <c r="H1881" s="1">
        <f t="shared" si="1276"/>
        <v>0.60717375202872925</v>
      </c>
      <c r="I1881" s="1">
        <f t="shared" si="1276"/>
        <v>0.60717317531109416</v>
      </c>
      <c r="J1881" s="1">
        <f t="shared" si="1276"/>
        <v>0.59255476377636995</v>
      </c>
      <c r="K1881" s="1">
        <f t="shared" si="1276"/>
        <v>0.75331213385904661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0.18498890696558112</v>
      </c>
      <c r="G1882" s="1" cm="1">
        <f t="array" ref="G1882">SUMPRODUCT(([1]OUT_FinalEnergyCons!$B$4:$B$10000="Var_cap")*1, (ISNUMBER(SEARCH("SCOM-SHELCBR",[1]OUT_FinalEnergyCons!$A$4:$A$10000)))*1,[1]OUT_FinalEnergyCons!E$4:E$10000)</f>
        <v>2.6148789458363408E-5</v>
      </c>
      <c r="H1882" s="1" cm="1">
        <f t="array" ref="H1882">SUMPRODUCT(([1]OUT_FinalEnergyCons!$B$4:$B$10000="Var_cap")*1, (ISNUMBER(SEARCH("SCOM-SHELCBR",[1]OUT_FinalEnergyCons!$A$4:$A$10000)))*1,[1]OUT_FinalEnergyCons!F$4:F$10000)</f>
        <v>0.17655786203266904</v>
      </c>
      <c r="I1882" s="1" cm="1">
        <f t="array" ref="I1882">SUMPRODUCT(([1]OUT_FinalEnergyCons!$B$4:$B$10000="Var_cap")*1, (ISNUMBER(SEARCH("SCOM-SHELCBR",[1]OUT_FinalEnergyCons!$A$4:$A$10000)))*1,[1]OUT_FinalEnergyCons!G$4:G$10000)</f>
        <v>0.17655769797687204</v>
      </c>
      <c r="J1882" s="1" cm="1">
        <f t="array" ref="J1882">SUMPRODUCT(([1]OUT_FinalEnergyCons!$B$4:$B$10000="Var_cap")*1, (ISNUMBER(SEARCH("SCOM-SHELCBR",[1]OUT_FinalEnergyCons!$A$4:$A$10000)))*1,[1]OUT_FinalEnergyCons!H$4:H$10000)</f>
        <v>0.12470217494533264</v>
      </c>
      <c r="K1882" s="1" cm="1">
        <f t="array" ref="K1882">SUMPRODUCT(([1]OUT_FinalEnergyCons!$B$4:$B$10000="Var_cap")*1, (ISNUMBER(SEARCH("SCOM-SHELCBR",[1]OUT_FinalEnergyCons!$A$4:$A$10000)))*1,[1]OUT_FinalEnergyCons!I$4:I$10000)</f>
        <v>7.3858094242880659E-2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0.430617390551079</v>
      </c>
      <c r="G1883" s="1" cm="1">
        <f t="array" ref="G1883">SUMPRODUCT(([1]OUT_FinalEnergyCons!$B$4:$B$10000="Var_cap")*1, (ISNUMBER(SEARCH("SCOM-SHELCHP",[1]OUT_FinalEnergyCons!$A$4:$A$10000)))*1,[1]OUT_FinalEnergyCons!E$4:E$10000)</f>
        <v>0.43061671465307261</v>
      </c>
      <c r="H1883" s="1" cm="1">
        <f t="array" ref="H1883">SUMPRODUCT(([1]OUT_FinalEnergyCons!$B$4:$B$10000="Var_cap")*1, (ISNUMBER(SEARCH("SCOM-SHELCHP",[1]OUT_FinalEnergyCons!$A$4:$A$10000)))*1,[1]OUT_FinalEnergyCons!F$4:F$10000)</f>
        <v>0.43061588999606026</v>
      </c>
      <c r="I1883" s="1" cm="1">
        <f t="array" ref="I1883">SUMPRODUCT(([1]OUT_FinalEnergyCons!$B$4:$B$10000="Var_cap")*1, (ISNUMBER(SEARCH("SCOM-SHELCHP",[1]OUT_FinalEnergyCons!$A$4:$A$10000)))*1,[1]OUT_FinalEnergyCons!G$4:G$10000)</f>
        <v>0.43061547733422212</v>
      </c>
      <c r="J1883" s="1" cm="1">
        <f t="array" ref="J1883">SUMPRODUCT(([1]OUT_FinalEnergyCons!$B$4:$B$10000="Var_cap")*1, (ISNUMBER(SEARCH("SCOM-SHELCHP",[1]OUT_FinalEnergyCons!$A$4:$A$10000)))*1,[1]OUT_FinalEnergyCons!H$4:H$10000)</f>
        <v>0.46785258883103725</v>
      </c>
      <c r="K1883" s="1" cm="1">
        <f t="array" ref="K1883">SUMPRODUCT(([1]OUT_FinalEnergyCons!$B$4:$B$10000="Var_cap")*1, (ISNUMBER(SEARCH("SCOM-SHELCHP",[1]OUT_FinalEnergyCons!$A$4:$A$10000)))*1,[1]OUT_FinalEnergyCons!I$4:I$10000)</f>
        <v>0.67945403961616591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1.928574568782722</v>
      </c>
      <c r="G1884" s="1">
        <f t="shared" ref="G1884:K1884" si="1279">G1885</f>
        <v>1.9285716103100805</v>
      </c>
      <c r="H1884" s="1">
        <f t="shared" si="1279"/>
        <v>1.928555523175131</v>
      </c>
      <c r="I1884" s="1">
        <f t="shared" si="1279"/>
        <v>1.9285408047509016</v>
      </c>
      <c r="J1884" s="1">
        <f t="shared" si="1279"/>
        <v>0.41260254262029283</v>
      </c>
      <c r="K1884" s="1">
        <f t="shared" si="1279"/>
        <v>6.2611222955299015E-2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1.928574568782722</v>
      </c>
      <c r="G1885" s="1" cm="1">
        <f t="array" ref="G1885">SUMPRODUCT(([1]OUT_FinalEnergyCons!$B$4:$B$10000="Var_cap")*1,(ISNUMBER(SEARCH("SCOM-SHLFOBR",[1]OUT_FinalEnergyCons!$A$4:$A$10000)))*1,[1]OUT_FinalEnergyCons!E$4:E$10000)</f>
        <v>1.9285716103100805</v>
      </c>
      <c r="H1885" s="1" cm="1">
        <f t="array" ref="H1885">SUMPRODUCT(([1]OUT_FinalEnergyCons!$B$4:$B$10000="Var_cap")*1,(ISNUMBER(SEARCH("SCOM-SHLFOBR",[1]OUT_FinalEnergyCons!$A$4:$A$10000)))*1,[1]OUT_FinalEnergyCons!F$4:F$10000)</f>
        <v>1.928555523175131</v>
      </c>
      <c r="I1885" s="1" cm="1">
        <f t="array" ref="I1885">SUMPRODUCT(([1]OUT_FinalEnergyCons!$B$4:$B$10000="Var_cap")*1,(ISNUMBER(SEARCH("SCOM-SHLFOBR",[1]OUT_FinalEnergyCons!$A$4:$A$10000)))*1,[1]OUT_FinalEnergyCons!G$4:G$10000)</f>
        <v>1.9285408047509016</v>
      </c>
      <c r="J1885" s="1" cm="1">
        <f t="array" ref="J1885">SUMPRODUCT(([1]OUT_FinalEnergyCons!$B$4:$B$10000="Var_cap")*1,(ISNUMBER(SEARCH("SCOM-SHLFOBR",[1]OUT_FinalEnergyCons!$A$4:$A$10000)))*1,[1]OUT_FinalEnergyCons!H$4:H$10000)</f>
        <v>0.41260254262029283</v>
      </c>
      <c r="K1885" s="1" cm="1">
        <f t="array" ref="K1885">SUMPRODUCT(([1]OUT_FinalEnergyCons!$B$4:$B$10000="Var_cap")*1,(ISNUMBER(SEARCH("SCOM-SHLFOBR",[1]OUT_FinalEnergyCons!$A$4:$A$10000)))*1,[1]OUT_FinalEnergyCons!I$4:I$10000)</f>
        <v>6.2611222955299015E-2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2.8800252614791466</v>
      </c>
      <c r="G1886" s="1">
        <f t="shared" ref="G1886:K1886" si="1283">SUM(G1887:G1889)</f>
        <v>2.8800543149601494</v>
      </c>
      <c r="H1886" s="1">
        <f t="shared" si="1283"/>
        <v>2.8801499834420552</v>
      </c>
      <c r="I1886" s="1">
        <f t="shared" si="1283"/>
        <v>2.8898512337726068</v>
      </c>
      <c r="J1886" s="1">
        <f t="shared" si="1283"/>
        <v>2.3555704926155521</v>
      </c>
      <c r="K1886" s="1">
        <f t="shared" si="1283"/>
        <v>1.9663823072420423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2.7746816390099442</v>
      </c>
      <c r="G1887" s="1" cm="1">
        <f t="array" ref="G1887">SUMPRODUCT(([1]OUT_FinalEnergyCons!$B$4:$B$10000="Var_cap")*1, (ISNUMBER(SEARCH("SCOM-SHNGABR",[1]OUT_FinalEnergyCons!$A$4:$A$10000)))*1,[1]OUT_FinalEnergyCons!E$4:E$10000)</f>
        <v>2.7746681532845501</v>
      </c>
      <c r="H1887" s="1" cm="1">
        <f t="array" ref="H1887">SUMPRODUCT(([1]OUT_FinalEnergyCons!$B$4:$B$10000="Var_cap")*1, (ISNUMBER(SEARCH("SCOM-SHNGABR",[1]OUT_FinalEnergyCons!$A$4:$A$10000)))*1,[1]OUT_FinalEnergyCons!F$4:F$10000)</f>
        <v>2.7746581744966141</v>
      </c>
      <c r="I1887" s="1" cm="1">
        <f t="array" ref="I1887">SUMPRODUCT(([1]OUT_FinalEnergyCons!$B$4:$B$10000="Var_cap")*1, (ISNUMBER(SEARCH("SCOM-SHNGABR",[1]OUT_FinalEnergyCons!$A$4:$A$10000)))*1,[1]OUT_FinalEnergyCons!G$4:G$10000)</f>
        <v>2.7746518515151206</v>
      </c>
      <c r="J1887" s="1" cm="1">
        <f t="array" ref="J1887">SUMPRODUCT(([1]OUT_FinalEnergyCons!$B$4:$B$10000="Var_cap")*1, (ISNUMBER(SEARCH("SCOM-SHNGABR",[1]OUT_FinalEnergyCons!$A$4:$A$10000)))*1,[1]OUT_FinalEnergyCons!H$4:H$10000)</f>
        <v>1.9591658329715127</v>
      </c>
      <c r="K1887" s="1" cm="1">
        <f t="array" ref="K1887">SUMPRODUCT(([1]OUT_FinalEnergyCons!$B$4:$B$10000="Var_cap")*1, (ISNUMBER(SEARCH("SCOM-SHNGABR",[1]OUT_FinalEnergyCons!$A$4:$A$10000)))*1,[1]OUT_FinalEnergyCons!I$4:I$10000)</f>
        <v>1.514066494803715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9.6044799773632393E-7</v>
      </c>
      <c r="G1888" s="1" cm="1">
        <f t="array" ref="G1888">SUMPRODUCT(([1]OUT_FinalEnergyCons!$B$4:$B$10000="Var_cap")*1, (ISNUMBER(SEARCH("SCOM-SHngahp",[1]OUT_FinalEnergyCons!$A$4:$A$10000)))*1,[1]OUT_FinalEnergyCons!E$4:E$10000)</f>
        <v>3.3119750583517037E-5</v>
      </c>
      <c r="H1888" s="1" cm="1">
        <f t="array" ref="H1888">SUMPRODUCT(([1]OUT_FinalEnergyCons!$B$4:$B$10000="Var_cap")*1, (ISNUMBER(SEARCH("SCOM-SHngahp",[1]OUT_FinalEnergyCons!$A$4:$A$10000)))*1,[1]OUT_FinalEnergyCons!F$4:F$10000)</f>
        <v>1.3480427583337226E-4</v>
      </c>
      <c r="I1888" s="1" cm="1">
        <f t="array" ref="I1888">SUMPRODUCT(([1]OUT_FinalEnergyCons!$B$4:$B$10000="Var_cap")*1, (ISNUMBER(SEARCH("SCOM-SHngahp",[1]OUT_FinalEnergyCons!$A$4:$A$10000)))*1,[1]OUT_FinalEnergyCons!G$4:G$10000)</f>
        <v>1.3572798496002243E-4</v>
      </c>
      <c r="J1888" s="1" cm="1">
        <f t="array" ref="J1888">SUMPRODUCT(([1]OUT_FinalEnergyCons!$B$4:$B$10000="Var_cap")*1, (ISNUMBER(SEARCH("SCOM-SHngahp",[1]OUT_FinalEnergyCons!$A$4:$A$10000)))*1,[1]OUT_FinalEnergyCons!H$4:H$10000)</f>
        <v>7.8544685901222407E-4</v>
      </c>
      <c r="K1888" s="1" cm="1">
        <f t="array" ref="K1888">SUMPRODUCT(([1]OUT_FinalEnergyCons!$B$4:$B$10000="Var_cap")*1, (ISNUMBER(SEARCH("SCOM-SHngahp",[1]OUT_FinalEnergyCons!$A$4:$A$10000)))*1,[1]OUT_FinalEnergyCons!I$4:I$10000)</f>
        <v>3.2600924036080221E-4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0.10534266202120458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0.10535304192501604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0.1053570046696073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0.11506365427252593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0.39561921278502704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0.4519898031979665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0.47857768653711275</v>
      </c>
      <c r="G1890" s="1">
        <f t="shared" ref="G1890:K1890" si="1288">G1891</f>
        <v>0.52203676275005662</v>
      </c>
      <c r="H1890" s="1">
        <f t="shared" si="1288"/>
        <v>0.52187592677530392</v>
      </c>
      <c r="I1890" s="1">
        <f t="shared" si="1288"/>
        <v>0.52186640292531317</v>
      </c>
      <c r="J1890" s="1">
        <f t="shared" si="1288"/>
        <v>0.17975263966962587</v>
      </c>
      <c r="K1890" s="1">
        <f t="shared" si="1288"/>
        <v>3.1445974970983205E-2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0.47857768653711275</v>
      </c>
      <c r="G1891" s="1" cm="1">
        <f t="array" ref="G1891">SUMPRODUCT(([1]OUT_FinalEnergyCons!$B$4:$B$10000="Var_cap")*1, (ISNUMBER(SEARCH("SCOM-SHWODBR",[1]OUT_FinalEnergyCons!$A$4:$A$10000)))*1,[1]OUT_FinalEnergyCons!E$4:E$10000)</f>
        <v>0.52203676275005662</v>
      </c>
      <c r="H1891" s="1" cm="1">
        <f t="array" ref="H1891">SUMPRODUCT(([1]OUT_FinalEnergyCons!$B$4:$B$10000="Var_cap")*1, (ISNUMBER(SEARCH("SCOM-SHWODBR",[1]OUT_FinalEnergyCons!$A$4:$A$10000)))*1,[1]OUT_FinalEnergyCons!F$4:F$10000)</f>
        <v>0.52187592677530392</v>
      </c>
      <c r="I1891" s="1" cm="1">
        <f t="array" ref="I1891">SUMPRODUCT(([1]OUT_FinalEnergyCons!$B$4:$B$10000="Var_cap")*1, (ISNUMBER(SEARCH("SCOM-SHWODBR",[1]OUT_FinalEnergyCons!$A$4:$A$10000)))*1,[1]OUT_FinalEnergyCons!G$4:G$10000)</f>
        <v>0.52186640292531317</v>
      </c>
      <c r="J1891" s="1" cm="1">
        <f t="array" ref="J1891">SUMPRODUCT(([1]OUT_FinalEnergyCons!$B$4:$B$10000="Var_cap")*1, (ISNUMBER(SEARCH("SCOM-SHWODBR",[1]OUT_FinalEnergyCons!$A$4:$A$10000)))*1,[1]OUT_FinalEnergyCons!H$4:H$10000)</f>
        <v>0.17975263966962587</v>
      </c>
      <c r="K1891" s="1" cm="1">
        <f t="array" ref="K1891">SUMPRODUCT(([1]OUT_FinalEnergyCons!$B$4:$B$10000="Var_cap")*1, (ISNUMBER(SEARCH("SCOM-SHWODBR",[1]OUT_FinalEnergyCons!$A$4:$A$10000)))*1,[1]OUT_FinalEnergyCons!I$4:I$10000)</f>
        <v>3.1445974970983205E-2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0.15066149365552037</v>
      </c>
      <c r="G1892" s="1">
        <f t="shared" ref="G1892:K1892" si="1291">G1893</f>
        <v>0.17426839834464727</v>
      </c>
      <c r="H1892" s="1">
        <f t="shared" si="1291"/>
        <v>0.17427159704211401</v>
      </c>
      <c r="I1892" s="1">
        <f t="shared" si="1291"/>
        <v>0.18212346081901334</v>
      </c>
      <c r="J1892" s="1">
        <f t="shared" si="1291"/>
        <v>0.19247170307369779</v>
      </c>
      <c r="K1892" s="1">
        <f t="shared" si="1291"/>
        <v>0.18502060679955476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0.15066149365552037</v>
      </c>
      <c r="G1893" s="1" cm="1">
        <f t="array" ref="G1893">SUMPRODUCT(([1]OUT_FinalEnergyCons!$B$4:$B$10000="Var_cap")*1,(ISNUMBER(SEARCH("SCOM-SHPLTBR",[1]OUT_FinalEnergyCons!$A$4:$A$10000)))*1,[1]OUT_FinalEnergyCons!E$4:E$10000)</f>
        <v>0.17426839834464727</v>
      </c>
      <c r="H1893" s="1" cm="1">
        <f t="array" ref="H1893">SUMPRODUCT(([1]OUT_FinalEnergyCons!$B$4:$B$10000="Var_cap")*1,(ISNUMBER(SEARCH("SCOM-SHPLTBR",[1]OUT_FinalEnergyCons!$A$4:$A$10000)))*1,[1]OUT_FinalEnergyCons!F$4:F$10000)</f>
        <v>0.17427159704211401</v>
      </c>
      <c r="I1893" s="1" cm="1">
        <f t="array" ref="I1893">SUMPRODUCT(([1]OUT_FinalEnergyCons!$B$4:$B$10000="Var_cap")*1,(ISNUMBER(SEARCH("SCOM-SHPLTBR",[1]OUT_FinalEnergyCons!$A$4:$A$10000)))*1,[1]OUT_FinalEnergyCons!G$4:G$10000)</f>
        <v>0.18212346081901334</v>
      </c>
      <c r="J1893" s="1" cm="1">
        <f t="array" ref="J1893">SUMPRODUCT(([1]OUT_FinalEnergyCons!$B$4:$B$10000="Var_cap")*1,(ISNUMBER(SEARCH("SCOM-SHPLTBR",[1]OUT_FinalEnergyCons!$A$4:$A$10000)))*1,[1]OUT_FinalEnergyCons!H$4:H$10000)</f>
        <v>0.19247170307369779</v>
      </c>
      <c r="K1893" s="1" cm="1">
        <f t="array" ref="K1893">SUMPRODUCT(([1]OUT_FinalEnergyCons!$B$4:$B$10000="Var_cap")*1,(ISNUMBER(SEARCH("SCOM-SHPLTBR",[1]OUT_FinalEnergyCons!$A$4:$A$10000)))*1,[1]OUT_FinalEnergyCons!I$4:I$10000)</f>
        <v>0.18502060679955476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9.9848186244931955E-2</v>
      </c>
      <c r="I1894" s="1">
        <f t="shared" si="1294"/>
        <v>0.10181243620709229</v>
      </c>
      <c r="J1894" s="1">
        <f t="shared" si="1294"/>
        <v>0.79032768274975196</v>
      </c>
      <c r="K1894" s="1">
        <f t="shared" si="1294"/>
        <v>0.79032792916971495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9.9848186244931955E-2</v>
      </c>
      <c r="I1895" s="1" cm="1">
        <f t="array" ref="I1895">SUMPRODUCT(([1]OUT_FinalEnergyCons!$B$4:$B$10000="Var_cap")*1, (ISNUMBER(SEARCH("SCOM-SHSOLBR",[1]OUT_FinalEnergyCons!$A$4:$A$10000)))*1,[1]OUT_FinalEnergyCons!G$4:G$10000)</f>
        <v>0.10181243620709229</v>
      </c>
      <c r="J1895" s="1" cm="1">
        <f t="array" ref="J1895">SUMPRODUCT(([1]OUT_FinalEnergyCons!$B$4:$B$10000="Var_cap")*1, (ISNUMBER(SEARCH("SCOM-SHSOLBR",[1]OUT_FinalEnergyCons!$A$4:$A$10000)))*1,[1]OUT_FinalEnergyCons!H$4:H$10000)</f>
        <v>0.79032768274975196</v>
      </c>
      <c r="K1895" s="1" cm="1">
        <f t="array" ref="K1895">SUMPRODUCT(([1]OUT_FinalEnergyCons!$B$4:$B$10000="Var_cap")*1, (ISNUMBER(SEARCH("SCOM-SHSOLBR",[1]OUT_FinalEnergyCons!$A$4:$A$10000)))*1,[1]OUT_FinalEnergyCons!I$4:I$10000)</f>
        <v>0.79032792916971495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6.2894488022353904E-5</v>
      </c>
      <c r="J1896" s="1">
        <f t="shared" si="1297"/>
        <v>1.3426656750622007E-4</v>
      </c>
      <c r="K1896" s="1">
        <f t="shared" si="1297"/>
        <v>1.2734819020382849E-4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6.2894488022353904E-5</v>
      </c>
      <c r="J1897" s="1" cm="1">
        <f t="array" ref="J1897">SUMPRODUCT(([1]OUT_FinalEnergyCons!$B$4:$B$10000="Var_cap")*1, (ISNUMBER(SEARCH("SCOM-SHH2BR",[1]OUT_FinalEnergyCons!$A$4:$A$10000)))*1,[1]OUT_FinalEnergyCons!H$4:H$10000)</f>
        <v>1.3426656750622007E-4</v>
      </c>
      <c r="K1897" s="1" cm="1">
        <f t="array" ref="K1897">SUMPRODUCT(([1]OUT_FinalEnergyCons!$B$4:$B$10000="Var_cap")*1, (ISNUMBER(SEARCH("SCOM-SHH2BR",[1]OUT_FinalEnergyCons!$A$4:$A$10000)))*1,[1]OUT_FinalEnergyCons!I$4:I$10000)</f>
        <v>1.2734819020382849E-4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4.6522066789640633</v>
      </c>
      <c r="G1898" s="3">
        <f t="shared" ref="G1898:K1898" si="1299">SUM(G1899:G1948)</f>
        <v>4.8370490313662406</v>
      </c>
      <c r="H1898" s="3">
        <f t="shared" si="1299"/>
        <v>4.9055074135090946</v>
      </c>
      <c r="I1898" s="3">
        <f t="shared" si="1299"/>
        <v>5.2122687568114792</v>
      </c>
      <c r="J1898" s="3">
        <f t="shared" si="1299"/>
        <v>5.5479578011039674</v>
      </c>
      <c r="K1898" s="3">
        <f t="shared" si="1299"/>
        <v>5.7566973611443295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1.5208381462164526E-3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3.5075133598076694E-2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0.12059711315739143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0.24157857022703999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0.35306845874329096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0.36511718611790583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7.357195501758387E-3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1.1403008145469263E-2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1.471037113485681E-2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0.56153354597896632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1.8936061503919257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1.8673309415749577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4.2713380022573648E-3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6.3392608275804185E-3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8.290620497844783E-3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7.3584495611541713E-3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4.5918448596536793E-2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5.8290479998819075E-2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1.5351778487007252E-2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8.4168436365949548E-2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0.32446986027191332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1.0393797264517728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1.9579255873998165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2.3459949623071226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2.1852866132187007E-4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2.6591295518027698E-4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2.7204155568975852E-4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1.8314800732002705E-4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1.2129054129872321E-4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4.8861522077528526E-3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7.4966384146764172E-3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7.3390603673175493E-3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6.0728572799496564E-3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3.0043918427886617E-3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1.6277283685254365E-3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1.0685915420262083E-2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9.7214068309648252E-2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0.37448312641343923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0.72937641839335721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0.64846376609001133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1.269987645940184E-2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1.2342638045343466E-2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1.0066594045919848E-2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1.4121975675562444E-3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8.2837824628091401E-4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3.4081459550881001E-4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3.7811025268434401E-4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3.6272252733387172E-4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1.8390096262073684E-4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1.2277098535788097E-4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4.1659383442133163E-5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1.91169015896273E-4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2.8880277018704527E-4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1.0214495051334926E-2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5.4200632195376729E-3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1.7430357833706788E-4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4.6551284725718886E-2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0.24504979764414719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0.50486677477917785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0.44968704529673503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3.8823468997407656E-2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3.6781640327409229E-2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2.9711468652897383E-2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1.6272950534454097E-3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9.419068531773654E-4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5.4291874870357097E-6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1.5522796559489499E-5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2.3408992495600201E-5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8.6202846455349022E-5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4.9658888286368213E-5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9.7461183053558694E-6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1.607518250811238E-5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1.9881782159139792E-5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3.6055913316245054E-5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2.5054630349747057E-5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1.109657113751188E-4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1.1050704050769775E-4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9.723945088122249E-5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2.6995570601608865E-5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2.197969870519807E-5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4.26689012750782E-6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1.08168092784902E-5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1.5724420959514399E-5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7.1140768487342799E-5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9.6412641390365757E-3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5.6690801421885924E-3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6.5885371438732833E-3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6.7079224852337176E-3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8.6886432267583788E-3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3.0303718722877989E-3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5.0935065503276479E-4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1.7227228643563096E-2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2.9567039953859557E-2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0.13729872243968627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0.11855152197350809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9.4155721675200591E-3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6.0647394105389359E-5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1.4248958813427618E-2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0.25430912233081832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0.24022174884586678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0.19333552434874063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9.0813059568253866E-5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2.6970625920368796E-5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8.0876424319545198E-3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1.4262102267273849E-2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1.3749495780907192E-2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1.1622597076424478E-2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2.08945150121579E-4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7.5886458847041537E-5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1.6628819186579835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0.831441999673181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3.6539488578456805E-2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3.9719260605033932E-2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4.0129538711711016E-2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3.0938167934393922E-2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1.7035723604163209E-4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1.6008298793730819E-5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0.2174288641819028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0.24337746523786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0.24045684911282422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0.19004011335874643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9.7182443552511241E-5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1.2151186413831202E-5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0.18201271789554899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0.20366026986759991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0.20094927247545169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0.16323459552893674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9.2128082175256491E-5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1.1697026333779573E-5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0.13316707653660431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0.15536114288019817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0.27522338306090049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0.2356069555674237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1.0763494741038694E-2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9.7362690304951852E-5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6.6152715266596001E-6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8.9378334824729205E-5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1.9280789383140901E-4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1.05162352262497E-4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2.23595551549478E-5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3.9849372571780697E-6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4.1361920032141698E-5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7.05213181204275E-5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5.5601253401958899E-5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1.5989700903182101E-5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3.7071851323557701E-6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3.3680894552224602E-5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5.54363185329451E-5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4.8643115779504902E-5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1.4481025219779199E-5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5.26440457283526E-6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5.9936188242785797E-5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1.07520166852563E-4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1.47750427656353E-4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5.6070467403842501E-5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4.4778105525790048E-5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3.1302211261127749E-4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4.4228127748871147E-4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1.2069749926291312E-3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3.5232223068213563E-4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0.13696019777866936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0.27015229632551191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0.22771742529663794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1.2118974869019151E-2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6.1279292635939576E-5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1.8564895179339937E-3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3.7125048098130618E-3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3.588000499723654E-3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2.8885814154547954E-3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8.6931944934883756E-5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2.744412521096897E-5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1.9264282838858712E-2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1.8305184672425513E-2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1.5023728881080667E-2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9.2693969689482887E-5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3.1163859136517075E-5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0.70637189115135246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0.3531859638341206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4.4473099909870303E-4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4.8482819742925619E-4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5.2950908097265344E-4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4.0940633199593521E-4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4.255581517250313E-5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8.13590472101659E-6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6.4450128699914164E-2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6.8393385007867069E-2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6.7803108249252106E-2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5.1439952653764824E-2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2.8414639179892116E-5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5.6412306956797943E-6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0.18323529786505868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0.19499603888742312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0.19298390829372986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0.14995289078767157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2.4503814404347514E-5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5.0823638278591836E-6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7.1262278563488005E-2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7.9336601744518315E-2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7.8212874138231608E-2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6.1070563188299523E-2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1.7781665064105223E-5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3.7503093340702204E-6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7.0783717210364496E-6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7.4485803029163499E-5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1.58497826655932E-4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1.12390561837406E-4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3.1356338164640803E-5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4.2376387389809899E-6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3.63182963805719E-5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6.2487705147815003E-5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5.6386195048053899E-5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1.77291109813374E-5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3.9130580259911399E-6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2.9372026132800201E-5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4.8298612051927001E-5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4.7215391089836603E-5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1.5091350978430199E-5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4.01535138544121E-6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1.9538517971447399E-5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3.0606035435272898E-5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3.4052315971571199E-5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1.15947927015315E-5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2.7259462292302108E-4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2.9359081007542253E-4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2.419208076482513E-4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2.7766679767707558E-5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4.9198197118536389E-6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2.6902214858887078E-3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2.8523283916013224E-3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2.8395574162516125E-3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2.3752688211833438E-3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3.2796384051454649E-5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5.9599296958820427E-6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1.7129689575596119E-4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7.8699396612136405E-4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7.7028993785115097E-4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1.6217665056486228E-4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2.1224782208933888E-5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2.5475852262472742E-3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4.1184490177117259E-3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1.028956459188044E-2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8.0325014261025621E-3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1.4912136631005039E-3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5.5871308536711206</v>
      </c>
      <c r="G1949" s="3">
        <f t="shared" ref="G1949:K1949" si="1303">SUM(G1950:G1972)</f>
        <v>5.70656443739189</v>
      </c>
      <c r="H1949" s="3">
        <f t="shared" si="1303"/>
        <v>5.9071843710560108</v>
      </c>
      <c r="I1949" s="3">
        <f t="shared" si="1303"/>
        <v>6.5721365716143971</v>
      </c>
      <c r="J1949" s="3">
        <f t="shared" si="1303"/>
        <v>7.0630063698917684</v>
      </c>
      <c r="K1949" s="3">
        <f t="shared" si="1303"/>
        <v>7.394867411402144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1.1035691565825153E-2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5.0817372282574345E-2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0.45230645961449317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1.1124996860705871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2.1316886557267574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1.3132562720627241E-2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1.5067924043881411E-2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1.3516461503302111E-2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0.73766866762580119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0.85681114488352583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2.14632619518841E-2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3.5050128137910017E-2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7.7337154119068276E-3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3.5230422287834888E-3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1.2338561067092499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3.5986956615579602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4.2973900311413991E-4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6.0822069211176008E-4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2.8416119300698486E-4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4.4129473919353896E-4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2.0105011656772578E-4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3.0729983387346504E-4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2.0599102408119823E-4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1.6400210269820782E-2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1.4842040333629402E-4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1.968973243252986E-4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1.25495161617864E-3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9.1311766558409597E-5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1.4545215735734901E-4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1.1675432251594499E-3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8.3407178745982313E-6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0.65018261510144804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0.64328757490562682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9.5946181375159215E-3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1.0289963366594082E-2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0.60295324077980161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8.8606903679120906E-3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9.8674734266247094E-3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1.15770486324492E-2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4.4997181915780397E-3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1.88097433376691E-3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0.18577333183844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0.18629185551851299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0.112596152010776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0.56172154742213698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0.12738619564451298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1.8686891757072899E-5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2.75131158785189E-5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5.3473723295617201E-5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4.50334741556685E-6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3.1182172959939229E-3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0.50214794533637142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1.9915772894740862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1.5127858225173187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2.6077897942880859E-3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0.18342473647841107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0.21911783389897771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0.4104833553431515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0.7374123743452784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7.8648326129907492E-2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1.170501520575358E-3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0.68033065420299899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0.82732774622168359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1.6063098591179372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3.117254696414987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1.5066604242981401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1.01125190442735E-3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3.630154737332109E-3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2.290174879120015E-5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6.4238143124621561E-5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4.0923991657678832E-5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5.24598102636377E-5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4.3265578050123501E-6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5.0483746115739E-4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1.5898327981976001E-2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2.590880199063901E-3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4.1513205552852987E-3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1.1030414256247977E-2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3.8450245402939904E-4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3.0375544667013503E-3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4.5159675279546297E-3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3.2283214246191603E-3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1.6814698918920501E-3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2.62700144589754E-4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0.11092366340985299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0.114738616080778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0.29583856452259999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3.8913019993795699E-2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2.6016939274096397E-5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3.33351406185451E-5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5.3991561558146099E-5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4.5059816449616598E-6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2.8491389443311679</v>
      </c>
      <c r="G1973" s="3">
        <f t="shared" ref="G1973" si="1306">SUM(G1974:G1996)</f>
        <v>2.8703685730855786</v>
      </c>
      <c r="H1973" s="3">
        <f t="shared" ref="H1973" si="1307">SUM(H1974:H1996)</f>
        <v>2.8906471905518907</v>
      </c>
      <c r="I1973" s="3">
        <f t="shared" ref="I1973" si="1308">SUM(I1974:I1996)</f>
        <v>2.9562214277591696</v>
      </c>
      <c r="J1973" s="3">
        <f t="shared" ref="J1973" si="1309">SUM(J1974:J1996)</f>
        <v>2.963148703389662</v>
      </c>
      <c r="K1973" s="3">
        <f t="shared" ref="K1973" si="1310">SUM(K1974:K1996)</f>
        <v>2.9631012322876811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8.5321639417121307E-3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1.0715992223269225E-2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0.15077511604732971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0.52551155592829724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1.3546045226866184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5.3127503948611704E-3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7.5526048125044033E-3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7.8546455817586919E-3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9.8589050416965397E-3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0.72706695764088103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1.19885805232816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1.7478411887294442E-3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3.1856455204131067E-3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2.8975368293260102E-3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2.9666012163074799E-3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1.7435059880497501E-2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3.7855101141796896E-2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1.4025215520399801E-4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2.8210677528013096E-4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1.9188571227056199E-4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4.3634269847451037E-4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1.8283738772831981E-4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5.79712119332947E-2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0.24002165051663421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0.12251308717240879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1.23077049303276E-3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3.5398498324407404E-2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1.5027188692226299E-2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5.1746946270323901E-4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4.4376354226500096E-2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0.20030821262929502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4.1935713484312102E-5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3.9407450962688494E-6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0.82027835835711704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0.8189843611855967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0.20058771644123502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1.1951966837973798E-2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2.6336782513904232E-3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1.21858690026018E-3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2.1766314367045701E-3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3.1266571210740585E-2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1.0430259006418521E-2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1.7635722137251939E-3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6.4192285918596604E-4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1.04119905537868E-3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0.13060503585458799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5.97543080001001E-3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7.9554857117382003E-4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1.6733234347911902E-5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1.2243653288552499E-5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4.6025343905215402E-5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3.7451691312176698E-6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4.2009378577779664E-2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0.23747275737593299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1.0288710615495782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0.66029752477408854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1.3918498270429932E-3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0.75874539206960823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0.93642921831665205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1.2017452813993699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0.47311371207137221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1.0631386112444033E-3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0.20012391325417128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0.16043956619773947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0.1718692201465058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8.30738911510676E-2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7.8038178100993311E-2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4.53672907644607E-4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1.1890738980625702E-2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2.5571866572204243E-5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7.2609589861013125E-5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2.4222870524157828E-5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4.5934999000286904E-5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3.6489732787593002E-6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5.9751355215373596E-4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4.22824771167646E-3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2.5646289096540801E-3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5.5586819522435403E-3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2.5989964598025017E-3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3.6658297402182902E-4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2.27606742787699E-3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4.1150499024035095E-3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5.4196569776286396E-3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1.9520656872405069E-3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2.0041904492384101E-4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2.7785135229324801E-2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4.98268667231389E-2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0.12193515712531799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2.10842102662708E-2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2.30945221623057E-5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1.68981869458697E-5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4.7820471534143803E-5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4.1625664055010308E-6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399.86621946338647</v>
      </c>
      <c r="G1997" s="3">
        <f t="shared" ref="G1997:K1997" si="1313">SUM(G1998:G2006)</f>
        <v>399.46687345910294</v>
      </c>
      <c r="H1997" s="3">
        <f t="shared" si="1313"/>
        <v>407.07962634796183</v>
      </c>
      <c r="I1997" s="3">
        <f t="shared" si="1313"/>
        <v>419.8761285952196</v>
      </c>
      <c r="J1997" s="3">
        <f t="shared" si="1313"/>
        <v>467.95287604493336</v>
      </c>
      <c r="K1997" s="3">
        <f t="shared" si="1313"/>
        <v>507.02803362508899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3.7430936335761995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13.850102128804798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58.72531869784391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183.27048847203218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405.0521469639545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2.3905346053390199E-3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4.8897421222134302E-3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9.1038758516683391E-3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2.0038824501102254E-2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0.86553810339627757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12.434976535814904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14.131885506918557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26.511331336016742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47.564018024033402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5.1963460272264008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0.13761569267225657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106.16892234471817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125.16270304972795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158.43791081693067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104.16124759895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6.2750677423830323E-2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2.7486903841109061E-2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13.927658070083899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21.078777962163699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114.38553530554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276.38482159031008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97.611059202680579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2.668320582853446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2.5234759975242853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2.599947695256998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2.7325717596672852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3.0184304534397537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3.3341867585442686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41.456307311603908</v>
      </c>
      <c r="G2007" s="3">
        <f t="shared" ref="G2007" si="1316">SUM(G2008:G2016)</f>
        <v>42.399827071885099</v>
      </c>
      <c r="H2007" s="3">
        <f t="shared" ref="H2007" si="1317">SUM(H2008:H2016)</f>
        <v>43.497549521304002</v>
      </c>
      <c r="I2007" s="3">
        <f t="shared" ref="I2007" si="1318">SUM(I2008:I2016)</f>
        <v>45.397782285376998</v>
      </c>
      <c r="J2007" s="3">
        <f t="shared" ref="J2007" si="1319">SUM(J2008:J2016)</f>
        <v>49.357784545695999</v>
      </c>
      <c r="K2007" s="3">
        <f t="shared" ref="K2007" si="1320">SUM(K2008:K2016)</f>
        <v>53.368503036809201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0.1510682207878333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0.42706309378814106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1.5496269794555138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6.8862002373752702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25.8000754951508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1.3946246529075975E-2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4.1631298390984249E-2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4.1960488281306642E-2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0.17458165703528872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5.0519794854069096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12.2505557373442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11.606361065074825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5.3088181063216666E-3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8.3036060318484317E-3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5.994357528914307E-3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1.9642603868774999E-3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6.5997708089905499E-4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16.213445033043499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22.752180248322599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32.916300881277699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35.2092040036584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10.4103647832275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0.281307034889765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0.49337541821341302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0.86394507674625753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2.2084365588685397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4.9068470440057999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3.9467507382585497E-4</v>
      </c>
      <c r="G2017" s="3">
        <f t="shared" ref="G2017" si="1324">SUM(G2018,G2022,G2025)</f>
        <v>1.0685981971038125E-3</v>
      </c>
      <c r="H2017" s="3">
        <f t="shared" ref="H2017" si="1325">SUM(H2018,H2022,H2025)</f>
        <v>1.0853027616382844E-3</v>
      </c>
      <c r="I2017" s="3">
        <f t="shared" ref="I2017" si="1326">SUM(I2018,I2022,I2025)</f>
        <v>3.4279355844880157E-3</v>
      </c>
      <c r="J2017" s="3">
        <f t="shared" ref="J2017" si="1327">SUM(J2018,J2022,J2025)</f>
        <v>1.3477737240783982</v>
      </c>
      <c r="K2017" s="3">
        <f t="shared" ref="K2017" si="1328">SUM(K2018,K2022,K2025)</f>
        <v>3.7471804291293651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3.9467507382585497E-4</v>
      </c>
      <c r="G2018" s="1" cm="1">
        <f t="array" ref="G2018">SUMPRODUCT(ISNUMBER(SEARCH("SUP_ELCH2*",[1]OUT_SyntheticFuels!$C$4:$C$1000))*1,("Var_cap"=[1]OUT_SyntheticFuels!$B$4:$B$1000)*1,[1]OUT_SyntheticFuels!F$4:F$1000)</f>
        <v>1.0685981971038125E-3</v>
      </c>
      <c r="H2018" s="1" cm="1">
        <f t="array" ref="H2018">SUMPRODUCT(ISNUMBER(SEARCH("SUP_ELCH2*",[1]OUT_SyntheticFuels!$C$4:$C$1000))*1,("Var_cap"=[1]OUT_SyntheticFuels!$B$4:$B$1000)*1,[1]OUT_SyntheticFuels!G$4:G$1000)</f>
        <v>1.0853027616382844E-3</v>
      </c>
      <c r="I2018" s="1" cm="1">
        <f t="array" ref="I2018">SUMPRODUCT(ISNUMBER(SEARCH("SUP_ELCH2*",[1]OUT_SyntheticFuels!$C$4:$C$1000))*1,("Var_cap"=[1]OUT_SyntheticFuels!$B$4:$B$1000)*1,[1]OUT_SyntheticFuels!H$4:H$1000)</f>
        <v>3.4273046455711178E-3</v>
      </c>
      <c r="J2018" s="1" cm="1">
        <f t="array" ref="J2018">SUMPRODUCT(ISNUMBER(SEARCH("SUP_ELCH2*",[1]OUT_SyntheticFuels!$C$4:$C$1000))*1,("Var_cap"=[1]OUT_SyntheticFuels!$B$4:$B$1000)*1,[1]OUT_SyntheticFuels!I$4:I$1000)</f>
        <v>1.347771812580145</v>
      </c>
      <c r="K2018" s="1" cm="1">
        <f t="array" ref="K2018">SUMPRODUCT(ISNUMBER(SEARCH("SUP_ELCH2*",[1]OUT_SyntheticFuels!$C$4:$C$1000))*1,("Var_cap"=[1]OUT_SyntheticFuels!$B$4:$B$1000)*1,[1]OUT_SyntheticFuels!J$4:J$1000)</f>
        <v>3.7467774360251291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3.9467507382585497E-4</v>
      </c>
      <c r="G2019" s="1">
        <f t="shared" ref="G2019" si="1332">G2018-G2020-G2021</f>
        <v>1.0685981971038125E-3</v>
      </c>
      <c r="H2019" s="1">
        <f t="shared" ref="H2019" si="1333">H2018-H2020-H2021</f>
        <v>1.0853027616382844E-3</v>
      </c>
      <c r="I2019" s="1">
        <f t="shared" ref="I2019" si="1334">I2018-I2020-I2021</f>
        <v>3.4222824736391084E-3</v>
      </c>
      <c r="J2019" s="1">
        <f t="shared" ref="J2019" si="1335">J2018-J2020-J2021</f>
        <v>1.3137644958273256</v>
      </c>
      <c r="K2019" s="1">
        <f t="shared" ref="K2019" si="1336">K2018-K2020-K2021</f>
        <v>3.2640917888653624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5.0221719320094997E-6</v>
      </c>
      <c r="J2020" s="1" cm="1">
        <f t="array" ref="J2020">SUMPRODUCT(ISNUMBER(SEARCH("SUP_ELCH2*D",[1]OUT_SyntheticFuels!$C$4:$C$1000))*1,("Var_cap"=[1]OUT_SyntheticFuels!$B$4:$B$1000)*1,[1]OUT_SyntheticFuels!I$4:I$1000)</f>
        <v>3.3653979582197201E-2</v>
      </c>
      <c r="K2020" s="1" cm="1">
        <f t="array" ref="K2020">SUMPRODUCT(ISNUMBER(SEARCH("SUP_ELCH2*D",[1]OUT_SyntheticFuels!$C$4:$C$1000))*1,("Var_cap"=[1]OUT_SyntheticFuels!$B$4:$B$1000)*1,[1]OUT_SyntheticFuels!J$4:J$1000)</f>
        <v>0.482303016034275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3.5333717062217498E-4</v>
      </c>
      <c r="K2021" s="1" cm="1">
        <f t="array" ref="K2021">SUMPRODUCT(ISNUMBER(SEARCH("SUP_ELCH2*SOEC*",[1]OUT_SyntheticFuels!$C$4:$C$1000))*1,("Var_cap"=[1]OUT_SyntheticFuels!$B$4:$B$1000)*1,[1]OUT_SyntheticFuels!J$4:J$1000)</f>
        <v>3.8263112549160596E-4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6.3093891689781998E-7</v>
      </c>
      <c r="J2022" s="1">
        <f t="shared" ref="J2022" si="1341">SUM(J2023:J2024)</f>
        <v>1.911498253245583E-6</v>
      </c>
      <c r="K2022" s="1">
        <f t="shared" ref="K2022" si="1342">SUM(K2023:K2024)</f>
        <v>3.6092098008457305E-4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6.3093891689781998E-7</v>
      </c>
      <c r="J2023" s="1" cm="1">
        <f t="array" ref="J2023">SUMPRODUCT(ISNUMBER(SEARCH("SUP_NGAH2",[1]OUT_SyntheticFuels!$C$4:$C$1000))*1,("Var_cap"=[1]OUT_SyntheticFuels!$B$4:$B$1000)*1,[1]OUT_SyntheticFuels!I$4:I$1000)-J2024</f>
        <v>1.6967483662326449E-6</v>
      </c>
      <c r="K2023" s="1" cm="1">
        <f t="array" ref="K2023">SUMPRODUCT(ISNUMBER(SEARCH("SUP_NGAH2",[1]OUT_SyntheticFuels!$C$4:$C$1000))*1,("Var_cap"=[1]OUT_SyntheticFuels!$B$4:$B$1000)*1,[1]OUT_SyntheticFuels!J$4:J$1000)-K2024</f>
        <v>5.1103250640744638E-5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2.1474988701293801E-7</v>
      </c>
      <c r="K2024" s="1" cm="1">
        <f t="array" ref="K2024">SUMPRODUCT(ISNUMBER(SEARCH("SUP_NGAH2CCS",[1]OUT_SyntheticFuels!$C$4:$C$1000))*1,("Var_cap"=[1]OUT_SyntheticFuels!$B$4:$B$1000)*1,[1]OUT_SyntheticFuels!J$4:J$1000)</f>
        <v>3.0981772944382841E-4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4.2072124151174401E-5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1.6587326964443E-5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2.54847971867314E-5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2.2337137053830454E-2</v>
      </c>
      <c r="G2029" s="7" cm="1">
        <f t="array" ref="G2029">SUMPRODUCT(("CT_CWODBDS"=[1]OUT_SyntheticFuels!$C$4:$C$1000)*1,("Var_cap"=[1]OUT_SyntheticFuels!$B$4:$B$1000)*1,[1]OUT_SyntheticFuels!F$4:F$1000)</f>
        <v>2.233204981663521E-2</v>
      </c>
      <c r="H2029" s="7" cm="1">
        <f t="array" ref="H2029">SUMPRODUCT(("CT_CWODBDS"=[1]OUT_SyntheticFuels!$C$4:$C$1000)*1,("Var_cap"=[1]OUT_SyntheticFuels!$B$4:$B$1000)*1,[1]OUT_SyntheticFuels!G$4:G$1000)</f>
        <v>2.2331669347429091E-2</v>
      </c>
      <c r="I2029" s="7" cm="1">
        <f t="array" ref="I2029">SUMPRODUCT(("CT_CWODBDS"=[1]OUT_SyntheticFuels!$C$4:$C$1000)*1,("Var_cap"=[1]OUT_SyntheticFuels!$B$4:$B$1000)*1,[1]OUT_SyntheticFuels!H$4:H$1000)</f>
        <v>3.5857617017943932E-5</v>
      </c>
      <c r="J2029" s="7" cm="1">
        <f t="array" ref="J2029">SUMPRODUCT(("CT_CWODBDS"=[1]OUT_SyntheticFuels!$C$4:$C$1000)*1,("Var_cap"=[1]OUT_SyntheticFuels!$B$4:$B$1000)*1,[1]OUT_SyntheticFuels!I$4:I$1000)</f>
        <v>1.9575994825492395E-5</v>
      </c>
      <c r="K2029" s="7" cm="1">
        <f t="array" ref="K2029">SUMPRODUCT(("CT_CWODBDS"=[1]OUT_SyntheticFuels!$C$4:$C$1000)*1,("Var_cap"=[1]OUT_SyntheticFuels!$B$4:$B$1000)*1,[1]OUT_SyntheticFuels!J$4:J$1000)</f>
        <v>1.5669125104396066E-5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1.49010316288444E-5</v>
      </c>
      <c r="K2030" s="7" cm="1">
        <f t="array" ref="K2030">SUMPRODUCT(("CT_CWODBDSCCS"=[1]OUT_SyntheticFuels!$C$4:$C$1000)*1,("Var_cap"=[1]OUT_SyntheticFuels!$B$4:$B$1000)*1,[1]OUT_SyntheticFuels!J$4:J$1000)</f>
        <v>1.5286689515807199E-5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6.8896857108116921E-3</v>
      </c>
      <c r="G2031" s="7" cm="1">
        <f t="array" ref="G2031">SUMPRODUCT(("CT_CWODETH"=[1]OUT_SyntheticFuels!$C$4:$C$1000)*1,("Var_cap"=[1]OUT_SyntheticFuels!$B$4:$B$1000)*1,[1]OUT_SyntheticFuels!F$4:F$1000)</f>
        <v>6.9708332354479798E-5</v>
      </c>
      <c r="H2031" s="7" cm="1">
        <f t="array" ref="H2031">SUMPRODUCT(("CT_CWODETH"=[1]OUT_SyntheticFuels!$C$4:$C$1000)*1,("Var_cap"=[1]OUT_SyntheticFuels!$B$4:$B$1000)*1,[1]OUT_SyntheticFuels!G$4:G$1000)</f>
        <v>6.9474609030649621E-5</v>
      </c>
      <c r="I2031" s="7" cm="1">
        <f t="array" ref="I2031">SUMPRODUCT(("CT_CWODETH"=[1]OUT_SyntheticFuels!$C$4:$C$1000)*1,("Var_cap"=[1]OUT_SyntheticFuels!$B$4:$B$1000)*1,[1]OUT_SyntheticFuels!H$4:H$1000)</f>
        <v>2.6225950777470156E-5</v>
      </c>
      <c r="J2031" s="7" cm="1">
        <f t="array" ref="J2031">SUMPRODUCT(("CT_CWODETH"=[1]OUT_SyntheticFuels!$C$4:$C$1000)*1,("Var_cap"=[1]OUT_SyntheticFuels!$B$4:$B$1000)*1,[1]OUT_SyntheticFuels!I$4:I$1000)</f>
        <v>1.644744262797003E-5</v>
      </c>
      <c r="K2031" s="7" cm="1">
        <f t="array" ref="K2031">SUMPRODUCT(("CT_CWODETH"=[1]OUT_SyntheticFuels!$C$4:$C$1000)*1,("Var_cap"=[1]OUT_SyntheticFuels!$B$4:$B$1000)*1,[1]OUT_SyntheticFuels!J$4:J$1000)</f>
        <v>8.9600046497350281E-6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9.6244243463081901E-6</v>
      </c>
      <c r="K2032" s="7" cm="1">
        <f t="array" ref="K2032">SUMPRODUCT(("CT_CWODETHCCS"=[1]OUT_SyntheticFuels!$C$4:$C$1000)*1,("Var_cap"=[1]OUT_SyntheticFuels!$B$4:$B$1000)*1,[1]OUT_SyntheticFuels!J$4:J$1000)</f>
        <v>9.7733752822642499E-6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5.0171536573037703E-2</v>
      </c>
      <c r="G2033" s="7" cm="1">
        <f t="array" ref="G2033">SUMPRODUCT(("SUP_MNRBIO"=[1]OUT_SyntheticFuels!$C$4:$C$1000)*1,("Var_cap"=[1]OUT_SyntheticFuels!$B$4:$B$1000)*1,[1]OUT_SyntheticFuels!F$4:F$1000)</f>
        <v>0.17172100157251294</v>
      </c>
      <c r="H2033" s="7" cm="1">
        <f t="array" ref="H2033">SUMPRODUCT(("SUP_MNRBIO"=[1]OUT_SyntheticFuels!$C$4:$C$1000)*1,("Var_cap"=[1]OUT_SyntheticFuels!$B$4:$B$1000)*1,[1]OUT_SyntheticFuels!G$4:G$1000)</f>
        <v>0.18886166918530259</v>
      </c>
      <c r="I2033" s="7" cm="1">
        <f t="array" ref="I2033">SUMPRODUCT(("SUP_MNRBIO"=[1]OUT_SyntheticFuels!$C$4:$C$1000)*1,("Var_cap"=[1]OUT_SyntheticFuels!$B$4:$B$1000)*1,[1]OUT_SyntheticFuels!H$4:H$1000)</f>
        <v>0.20492190546591804</v>
      </c>
      <c r="J2033" s="7" cm="1">
        <f t="array" ref="J2033">SUMPRODUCT(("SUP_MNRBIO"=[1]OUT_SyntheticFuels!$C$4:$C$1000)*1,("Var_cap"=[1]OUT_SyntheticFuels!$B$4:$B$1000)*1,[1]OUT_SyntheticFuels!I$4:I$1000)</f>
        <v>0.20495758370459555</v>
      </c>
      <c r="K2033" s="7" cm="1">
        <f t="array" ref="K2033">SUMPRODUCT(("SUP_MNRBIO"=[1]OUT_SyntheticFuels!$C$4:$C$1000)*1,("Var_cap"=[1]OUT_SyntheticFuels!$B$4:$B$1000)*1,[1]OUT_SyntheticFuels!J$4:J$1000)</f>
        <v>0.34965093360900629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0.2126673552428254</v>
      </c>
      <c r="G2034" s="7" cm="1">
        <f t="array" ref="G2034">SUMPRODUCT(("SUP_WSTBIO"=[1]OUT_SyntheticFuels!$C$4:$C$1000)*1,("Var_cap"=[1]OUT_SyntheticFuels!$B$4:$B$1000)*1,[1]OUT_SyntheticFuels!F$4:F$1000)</f>
        <v>0.21295979166769016</v>
      </c>
      <c r="H2034" s="7" cm="1">
        <f t="array" ref="H2034">SUMPRODUCT(("SUP_WSTBIO"=[1]OUT_SyntheticFuels!$C$4:$C$1000)*1,("Var_cap"=[1]OUT_SyntheticFuels!$B$4:$B$1000)*1,[1]OUT_SyntheticFuels!G$4:G$1000)</f>
        <v>0.21295751425664708</v>
      </c>
      <c r="I2034" s="7" cm="1">
        <f t="array" ref="I2034">SUMPRODUCT(("SUP_WSTBIO"=[1]OUT_SyntheticFuels!$C$4:$C$1000)*1,("Var_cap"=[1]OUT_SyntheticFuels!$B$4:$B$1000)*1,[1]OUT_SyntheticFuels!H$4:H$1000)</f>
        <v>0.21222409646043836</v>
      </c>
      <c r="J2034" s="7" cm="1">
        <f t="array" ref="J2034">SUMPRODUCT(("SUP_WSTBIO"=[1]OUT_SyntheticFuels!$C$4:$C$1000)*1,("Var_cap"=[1]OUT_SyntheticFuels!$B$4:$B$1000)*1,[1]OUT_SyntheticFuels!I$4:I$1000)</f>
        <v>0.20568139069887376</v>
      </c>
      <c r="K2034" s="7" cm="1">
        <f t="array" ref="K2034">SUMPRODUCT(("SUP_WSTBIO"=[1]OUT_SyntheticFuels!$C$4:$C$1000)*1,("Var_cap"=[1]OUT_SyntheticFuels!$B$4:$B$1000)*1,[1]OUT_SyntheticFuels!J$4:J$1000)</f>
        <v>0.19389854005742091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1.5785651380128999E-5</v>
      </c>
      <c r="K2036" s="7" cm="1">
        <f t="array" ref="K2036">SUMPRODUCT(("SUP_WSTHTGBIO"=[1]OUT_SyntheticFuels!$C$4:$C$1000)*1,("Var_cap"=[1]OUT_SyntheticFuels!$B$4:$B$1000)*1,[1]OUT_SyntheticFuels!J$4:J$1000)</f>
        <v>1.5895083356319249E-5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4.7983373389492698E-6</v>
      </c>
      <c r="K2037" s="7" cm="1">
        <f t="array" ref="K2037">SUMPRODUCT(("SUP_WSTHTGBIOCCS"=[1]OUT_SyntheticFuels!$C$4:$C$1000)*1,("Var_cap"=[1]OUT_SyntheticFuels!$B$4:$B$1000)*1,[1]OUT_SyntheticFuels!J$4:J$1000)</f>
        <v>5.3237076543241718E-6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8.7012752360509698E-7</v>
      </c>
      <c r="G2038" s="7" cm="1">
        <f t="array" ref="G2038">SUMPRODUCT(("SUP_WODBIO"=[1]OUT_SyntheticFuels!$C$4:$C$1000)*1,("Var_cap"=[1]OUT_SyntheticFuels!$B$4:$B$1000)*1,[1]OUT_SyntheticFuels!F$4:F$1000)</f>
        <v>2.7397247285746752E-5</v>
      </c>
      <c r="H2038" s="7" cm="1">
        <f t="array" ref="H2038">SUMPRODUCT(("SUP_WODBIO"=[1]OUT_SyntheticFuels!$C$4:$C$1000)*1,("Var_cap"=[1]OUT_SyntheticFuels!$B$4:$B$1000)*1,[1]OUT_SyntheticFuels!G$4:G$1000)</f>
        <v>2.7877709292974487E-5</v>
      </c>
      <c r="I2038" s="7" cm="1">
        <f t="array" ref="I2038">SUMPRODUCT(("SUP_WODBIO"=[1]OUT_SyntheticFuels!$C$4:$C$1000)*1,("Var_cap"=[1]OUT_SyntheticFuels!$B$4:$B$1000)*1,[1]OUT_SyntheticFuels!H$4:H$1000)</f>
        <v>2.7947464901710067E-5</v>
      </c>
      <c r="J2038" s="7" cm="1">
        <f t="array" ref="J2038">SUMPRODUCT(("SUP_WODBIO"=[1]OUT_SyntheticFuels!$C$4:$C$1000)*1,("Var_cap"=[1]OUT_SyntheticFuels!$B$4:$B$1000)*1,[1]OUT_SyntheticFuels!I$4:I$1000)</f>
        <v>2.3051006793195679E-5</v>
      </c>
      <c r="K2038" s="7" cm="1">
        <f t="array" ref="K2038">SUMPRODUCT(("SUP_WODBIO"=[1]OUT_SyntheticFuels!$C$4:$C$1000)*1,("Var_cap"=[1]OUT_SyntheticFuels!$B$4:$B$1000)*1,[1]OUT_SyntheticFuels!J$4:J$1000)</f>
        <v>1.3456637253018142E-5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1.21652396293322E-5</v>
      </c>
      <c r="K2039" s="7" cm="1">
        <f t="array" ref="K2039">SUMPRODUCT(("SUP_WODBIOCCS"=[1]OUT_SyntheticFuels!$C$4:$C$1000)*1,("Var_cap"=[1]OUT_SyntheticFuels!$B$4:$B$1000)*1,[1]OUT_SyntheticFuels!J$4:J$1000)</f>
        <v>1.2231596753235901E-5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4.2356769942874441E-2</v>
      </c>
      <c r="G2040" s="7" cm="1">
        <f t="array" ref="G2040">SUMPRODUCT(("SUP_BIONGA"=[1]OUT_SyntheticFuels!$C$4:$C$1000)*1,("Var_cap"=[1]OUT_SyntheticFuels!$B$4:$B$1000)*1,[1]OUT_SyntheticFuels!F$4:F$1000)</f>
        <v>0.16725791659276129</v>
      </c>
      <c r="H2040" s="7" cm="1">
        <f t="array" ref="H2040">SUMPRODUCT(("SUP_BIONGA"=[1]OUT_SyntheticFuels!$C$4:$C$1000)*1,("Var_cap"=[1]OUT_SyntheticFuels!$B$4:$B$1000)*1,[1]OUT_SyntheticFuels!G$4:G$1000)</f>
        <v>0.1392494220660096</v>
      </c>
      <c r="I2040" s="7" cm="1">
        <f t="array" ref="I2040">SUMPRODUCT(("SUP_BIONGA"=[1]OUT_SyntheticFuels!$C$4:$C$1000)*1,("Var_cap"=[1]OUT_SyntheticFuels!$B$4:$B$1000)*1,[1]OUT_SyntheticFuels!H$4:H$1000)</f>
        <v>0.13923418384656008</v>
      </c>
      <c r="J2040" s="7" cm="1">
        <f t="array" ref="J2040">SUMPRODUCT(("SUP_BIONGA"=[1]OUT_SyntheticFuels!$C$4:$C$1000)*1,("Var_cap"=[1]OUT_SyntheticFuels!$B$4:$B$1000)*1,[1]OUT_SyntheticFuels!I$4:I$1000)</f>
        <v>0.13925304319497134</v>
      </c>
      <c r="K2040" s="7" cm="1">
        <f t="array" ref="K2040">SUMPRODUCT(("SUP_BIONGA"=[1]OUT_SyntheticFuels!$C$4:$C$1000)*1,("Var_cap"=[1]OUT_SyntheticFuels!$B$4:$B$1000)*1,[1]OUT_SyntheticFuels!J$4:J$1000)</f>
        <v>0.24367571310783945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0.35509858543482853</v>
      </c>
      <c r="G2041" s="7" cm="1">
        <f t="array" ref="G2041">SUMPRODUCT(("CT_CWODPLT"=[1]OUT_SyntheticFuels!$C$4:$C$1000)*1,("Var_cap"=[1]OUT_SyntheticFuels!$B$4:$B$1000)*1,[1]OUT_SyntheticFuels!F$4:F$1000)</f>
        <v>0.41072422766716432</v>
      </c>
      <c r="H2041" s="7" cm="1">
        <f t="array" ref="H2041">SUMPRODUCT(("CT_CWODPLT"=[1]OUT_SyntheticFuels!$C$4:$C$1000)*1,("Var_cap"=[1]OUT_SyntheticFuels!$B$4:$B$1000)*1,[1]OUT_SyntheticFuels!G$4:G$1000)</f>
        <v>0.41072650483476314</v>
      </c>
      <c r="I2041" s="7" cm="1">
        <f t="array" ref="I2041">SUMPRODUCT(("CT_CWODPLT"=[1]OUT_SyntheticFuels!$C$4:$C$1000)*1,("Var_cap"=[1]OUT_SyntheticFuels!$B$4:$B$1000)*1,[1]OUT_SyntheticFuels!H$4:H$1000)</f>
        <v>0.41365510835971447</v>
      </c>
      <c r="J2041" s="7" cm="1">
        <f t="array" ref="J2041">SUMPRODUCT(("CT_CWODPLT"=[1]OUT_SyntheticFuels!$C$4:$C$1000)*1,("Var_cap"=[1]OUT_SyntheticFuels!$B$4:$B$1000)*1,[1]OUT_SyntheticFuels!I$4:I$1000)</f>
        <v>0.43850019749528357</v>
      </c>
      <c r="K2041" s="7" cm="1">
        <f t="array" ref="K2041">SUMPRODUCT(("CT_CWODPLT"=[1]OUT_SyntheticFuels!$C$4:$C$1000)*1,("Var_cap"=[1]OUT_SyntheticFuels!$B$4:$B$1000)*1,[1]OUT_SyntheticFuels!J$4:J$1000)</f>
        <v>0.45396604607904484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8.8146828393320297E-7</v>
      </c>
      <c r="J2042" s="7" cm="1">
        <f t="array" ref="J2042">SUMPRODUCT(("SUP_H2NGA"=[1]OUT_SyntheticFuels!$C$4:$C$1000)*1,("Var_cap"=[1]OUT_SyntheticFuels!$B$4:$B$1000)*1,[1]OUT_SyntheticFuels!I$4:I$1000)</f>
        <v>1.2975059035688538E-4</v>
      </c>
      <c r="K2042" s="7" cm="1">
        <f t="array" ref="K2042">SUMPRODUCT(("SUP_H2NGA"=[1]OUT_SyntheticFuels!$C$4:$C$1000)*1,("Var_cap"=[1]OUT_SyntheticFuels!$B$4:$B$1000)*1,[1]OUT_SyntheticFuels!J$4:J$1000)</f>
        <v>1.3257223077688414E-4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1.37798710459423E-6</v>
      </c>
      <c r="J2043" s="7" cm="1">
        <f t="array" ref="J2043">SUMPRODUCT(("SUP_H2DSL"=[1]OUT_SyntheticFuels!$C$4:$C$1000)*1,("Var_cap"=[1]OUT_SyntheticFuels!$B$4:$B$1000)*1,[1]OUT_SyntheticFuels!I$4:I$1000)</f>
        <v>0.51301300632130464</v>
      </c>
      <c r="K2043" s="7" cm="1">
        <f t="array" ref="K2043">SUMPRODUCT(("SUP_H2DSL"=[1]OUT_SyntheticFuels!$C$4:$C$1000)*1,("Var_cap"=[1]OUT_SyntheticFuels!$B$4:$B$1000)*1,[1]OUT_SyntheticFuels!J$4:J$1000)</f>
        <v>1.3441891648548063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1.32375300407523E-6</v>
      </c>
      <c r="J2044" s="7" cm="1">
        <f t="array" ref="J2044">SUMPRODUCT(("SUP_H2GSL"=[1]OUT_SyntheticFuels!$C$4:$C$1000)*1,("Var_cap"=[1]OUT_SyntheticFuels!$B$4:$B$1000)*1,[1]OUT_SyntheticFuels!I$4:I$1000)</f>
        <v>4.8185272996032084E-2</v>
      </c>
      <c r="K2044" s="7" cm="1">
        <f t="array" ref="K2044">SUMPRODUCT(("SUP_H2GSL"=[1]OUT_SyntheticFuels!$C$4:$C$1000)*1,("Var_cap"=[1]OUT_SyntheticFuels!$B$4:$B$1000)*1,[1]OUT_SyntheticFuels!J$4:J$1000)</f>
        <v>4.8185208420177018E-2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713.27415916722316</v>
      </c>
      <c r="D3" s="3">
        <f t="shared" ref="D3:H3" si="0">SUM(D4:D7)</f>
        <v>703.77347991852275</v>
      </c>
      <c r="E3" s="3">
        <f t="shared" si="0"/>
        <v>683.66528443445543</v>
      </c>
      <c r="F3" s="3">
        <f t="shared" si="0"/>
        <v>633.81405104513658</v>
      </c>
      <c r="G3" s="3">
        <f t="shared" si="0"/>
        <v>577.03022592681555</v>
      </c>
      <c r="H3" s="3">
        <f t="shared" si="0"/>
        <v>543.71881117001953</v>
      </c>
    </row>
    <row r="4" spans="2:8" x14ac:dyDescent="0.25">
      <c r="B4" s="25" t="s">
        <v>1728</v>
      </c>
      <c r="C4" s="1">
        <f>'SPS1'!F761</f>
        <v>142.21734771210956</v>
      </c>
      <c r="D4" s="1">
        <f>'SPS1'!G761</f>
        <v>140.2202893426406</v>
      </c>
      <c r="E4" s="1">
        <f>'SPS1'!H761</f>
        <v>140.92723290597607</v>
      </c>
      <c r="F4" s="1">
        <f>'SPS1'!I761</f>
        <v>144.44829564971644</v>
      </c>
      <c r="G4" s="1">
        <f>'SPS1'!J761</f>
        <v>146.9630663184401</v>
      </c>
      <c r="H4" s="1">
        <f>'SPS1'!K761</f>
        <v>143.8872741569993</v>
      </c>
    </row>
    <row r="5" spans="2:8" x14ac:dyDescent="0.25">
      <c r="B5" s="25" t="s">
        <v>1729</v>
      </c>
      <c r="C5" s="1">
        <f>'SPS1'!F880</f>
        <v>140.10106037947207</v>
      </c>
      <c r="D5" s="1">
        <f>'SPS1'!G880</f>
        <v>139.78803717477439</v>
      </c>
      <c r="E5" s="1">
        <f>'SPS1'!H880</f>
        <v>142.55254202913042</v>
      </c>
      <c r="F5" s="1">
        <f>'SPS1'!I880</f>
        <v>137.53689171040119</v>
      </c>
      <c r="G5" s="1">
        <f>'SPS1'!J880</f>
        <v>127.75298692480101</v>
      </c>
      <c r="H5" s="1">
        <f>'SPS1'!K880</f>
        <v>113.09117840852426</v>
      </c>
    </row>
    <row r="6" spans="2:8" x14ac:dyDescent="0.25">
      <c r="B6" s="25" t="s">
        <v>1730</v>
      </c>
      <c r="C6" s="1">
        <f>'SPS1'!F970</f>
        <v>217.1009536583318</v>
      </c>
      <c r="D6" s="1">
        <f>'SPS1'!G970</f>
        <v>216.42926726021022</v>
      </c>
      <c r="E6" s="1">
        <f>'SPS1'!H970</f>
        <v>215.21979426230874</v>
      </c>
      <c r="F6" s="1">
        <f>'SPS1'!I970</f>
        <v>211.22707089158845</v>
      </c>
      <c r="G6" s="1">
        <f>'SPS1'!J970</f>
        <v>192.43334758440878</v>
      </c>
      <c r="H6" s="1">
        <f>'SPS1'!K970</f>
        <v>175.44302887324289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213.85479741730973</v>
      </c>
      <c r="D7" s="1">
        <f>'SPS1'!G1134+'SPS1'!G1313+'SPS1'!G1397+'SPS1'!G1481+'SPS1'!G1488+'SPS1'!G1495+'SPS1'!G1544+'SPS1'!G1591+'SPS1'!G1638</f>
        <v>207.33588614089757</v>
      </c>
      <c r="E7" s="1">
        <f>'SPS1'!H1134+'SPS1'!H1313+'SPS1'!H1397+'SPS1'!H1481+'SPS1'!H1488+'SPS1'!H1495+'SPS1'!H1544+'SPS1'!H1591+'SPS1'!H1638</f>
        <v>184.96571523704014</v>
      </c>
      <c r="F7" s="1">
        <f>'SPS1'!I1134+'SPS1'!I1313+'SPS1'!I1397+'SPS1'!I1481+'SPS1'!I1488+'SPS1'!I1495+'SPS1'!I1544+'SPS1'!I1591+'SPS1'!I1638</f>
        <v>140.60179279343046</v>
      </c>
      <c r="G7" s="1">
        <f>'SPS1'!J1134+'SPS1'!J1313+'SPS1'!J1397+'SPS1'!J1481+'SPS1'!J1488+'SPS1'!J1495+'SPS1'!J1544+'SPS1'!J1591+'SPS1'!J1638</f>
        <v>109.88082509916572</v>
      </c>
      <c r="H7" s="1">
        <f>'SPS1'!K1134+'SPS1'!K1313+'SPS1'!K1397+'SPS1'!K1481+'SPS1'!K1488+'SPS1'!K1495+'SPS1'!K1544+'SPS1'!K1591+'SPS1'!K1638</f>
        <v>111.29732973125317</v>
      </c>
    </row>
    <row r="8" spans="2:8" x14ac:dyDescent="0.25">
      <c r="B8" s="2" t="s">
        <v>1736</v>
      </c>
      <c r="C8" s="3">
        <f>SUM(C9:C12)</f>
        <v>508.75028609235915</v>
      </c>
      <c r="D8" s="3">
        <f t="shared" ref="D8:H8" si="1">SUM(D9:D12)</f>
        <v>494.58765936069307</v>
      </c>
      <c r="E8" s="3">
        <f t="shared" si="1"/>
        <v>478.26588999025694</v>
      </c>
      <c r="F8" s="3">
        <f t="shared" si="1"/>
        <v>510.98064083181453</v>
      </c>
      <c r="G8" s="3">
        <f t="shared" si="1"/>
        <v>474.69548227034562</v>
      </c>
      <c r="H8" s="3">
        <f t="shared" si="1"/>
        <v>516.92865558648987</v>
      </c>
    </row>
    <row r="9" spans="2:8" x14ac:dyDescent="0.25">
      <c r="B9" s="25" t="s">
        <v>1733</v>
      </c>
      <c r="C9" s="1">
        <f>'SPS1'!F289+'SPS1'!F407</f>
        <v>493.41236697224406</v>
      </c>
      <c r="D9" s="1">
        <f>'SPS1'!G289+'SPS1'!G407</f>
        <v>473.14766079859839</v>
      </c>
      <c r="E9" s="1">
        <f>'SPS1'!H289+'SPS1'!H407</f>
        <v>453.05850114319514</v>
      </c>
      <c r="F9" s="1">
        <f>'SPS1'!I289+'SPS1'!I407</f>
        <v>485.38952356674349</v>
      </c>
      <c r="G9" s="1">
        <f>'SPS1'!J289+'SPS1'!J407</f>
        <v>435.44953940195018</v>
      </c>
      <c r="H9" s="1">
        <f>'SPS1'!K289+'SPS1'!K407</f>
        <v>445.21204921774017</v>
      </c>
    </row>
    <row r="10" spans="2:8" x14ac:dyDescent="0.25">
      <c r="B10" s="25" t="s">
        <v>1734</v>
      </c>
      <c r="C10" s="1">
        <f>'SPS1'!F588+'SPS1'!F602+'SPS1'!F642</f>
        <v>15.330482214301849</v>
      </c>
      <c r="D10" s="1">
        <f>'SPS1'!G588+'SPS1'!G602+'SPS1'!G642</f>
        <v>21.413153992034832</v>
      </c>
      <c r="E10" s="1">
        <f>'SPS1'!H588+'SPS1'!H602+'SPS1'!H642</f>
        <v>25.179605718238776</v>
      </c>
      <c r="F10" s="1">
        <f>'SPS1'!I588+'SPS1'!I602+'SPS1'!I642</f>
        <v>25.484053904203037</v>
      </c>
      <c r="G10" s="1">
        <f>'SPS1'!J588+'SPS1'!J602+'SPS1'!J642</f>
        <v>25.190223281385599</v>
      </c>
      <c r="H10" s="1">
        <f>'SPS1'!K588+'SPS1'!K602+'SPS1'!K642</f>
        <v>35.826796525606355</v>
      </c>
    </row>
    <row r="11" spans="2:8" x14ac:dyDescent="0.25">
      <c r="B11" s="25" t="s">
        <v>1732</v>
      </c>
      <c r="C11" s="1">
        <f>'SPS1'!F677</f>
        <v>7.4369058132230026E-3</v>
      </c>
      <c r="D11" s="1">
        <f>'SPS1'!G677</f>
        <v>2.6844570059817309E-2</v>
      </c>
      <c r="E11" s="1">
        <f>'SPS1'!H677</f>
        <v>2.778312882297362E-2</v>
      </c>
      <c r="F11" s="1">
        <f>'SPS1'!I677</f>
        <v>0.10706336086799591</v>
      </c>
      <c r="G11" s="1">
        <f>'SPS1'!J677</f>
        <v>14.055685410208715</v>
      </c>
      <c r="H11" s="1">
        <f>'SPS1'!K677</f>
        <v>35.889662839636188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3.4176801146699958E-5</v>
      </c>
      <c r="H12" s="1">
        <f>'SPS1'!K1702</f>
        <v>1.4700350711809081E-4</v>
      </c>
    </row>
    <row r="13" spans="2:8" x14ac:dyDescent="0.25">
      <c r="B13" s="2" t="s">
        <v>1737</v>
      </c>
      <c r="C13" s="3">
        <f>'SPS1'!F2+'SPS1'!F20-'SPS1'!F55</f>
        <v>961.82400555389268</v>
      </c>
      <c r="D13" s="3">
        <f>'SPS1'!G2+'SPS1'!G20-'SPS1'!G55</f>
        <v>959.66589033659136</v>
      </c>
      <c r="E13" s="3">
        <f>'SPS1'!H2+'SPS1'!H20-'SPS1'!H55</f>
        <v>894.65756067605344</v>
      </c>
      <c r="F13" s="3">
        <f>'SPS1'!I2+'SPS1'!I20-'SPS1'!I55</f>
        <v>855.39362277717714</v>
      </c>
      <c r="G13" s="3">
        <f>'SPS1'!J2+'SPS1'!J20-'SPS1'!J55</f>
        <v>722.27972733092292</v>
      </c>
      <c r="H13" s="3">
        <f>'SPS1'!K2+'SPS1'!K20-'SPS1'!K55</f>
        <v>639.36780735721618</v>
      </c>
    </row>
    <row r="14" spans="2:8" x14ac:dyDescent="0.25">
      <c r="B14" s="25" t="s">
        <v>1738</v>
      </c>
      <c r="C14" s="1">
        <f>'SPS1'!F2</f>
        <v>299.34489232618495</v>
      </c>
      <c r="D14" s="1">
        <f>'SPS1'!G2</f>
        <v>291.72205813048612</v>
      </c>
      <c r="E14" s="1">
        <f>'SPS1'!H2</f>
        <v>333.72690108088182</v>
      </c>
      <c r="F14" s="1">
        <f>'SPS1'!I2</f>
        <v>364.28790592255638</v>
      </c>
      <c r="G14" s="1">
        <f>'SPS1'!J2</f>
        <v>427.96999080784798</v>
      </c>
      <c r="H14" s="1">
        <f>'SPS1'!K2</f>
        <v>553.67320028713812</v>
      </c>
    </row>
    <row r="15" spans="2:8" x14ac:dyDescent="0.25">
      <c r="B15" s="25" t="s">
        <v>19</v>
      </c>
      <c r="C15" s="1">
        <f>'SPS1'!F20</f>
        <v>779.64911696128365</v>
      </c>
      <c r="D15" s="1">
        <f>'SPS1'!G20</f>
        <v>703.31050690313532</v>
      </c>
      <c r="E15" s="1">
        <f>'SPS1'!H20</f>
        <v>615.77600567255195</v>
      </c>
      <c r="F15" s="1">
        <f>'SPS1'!I20</f>
        <v>522.18990369638334</v>
      </c>
      <c r="G15" s="1">
        <f>'SPS1'!J20</f>
        <v>308.91627233439362</v>
      </c>
      <c r="H15" s="1">
        <f>'SPS1'!K20</f>
        <v>107.32316198156671</v>
      </c>
    </row>
    <row r="16" spans="2:8" x14ac:dyDescent="0.25">
      <c r="B16" s="25" t="s">
        <v>24</v>
      </c>
      <c r="C16" s="1">
        <f>'SPS1'!F55</f>
        <v>117.1700037335759</v>
      </c>
      <c r="D16" s="1">
        <f>'SPS1'!G55</f>
        <v>35.366674697030149</v>
      </c>
      <c r="E16" s="1">
        <f>'SPS1'!H55</f>
        <v>54.845346077380377</v>
      </c>
      <c r="F16" s="1">
        <f>'SPS1'!I55</f>
        <v>31.084186841762651</v>
      </c>
      <c r="G16" s="1">
        <f>'SPS1'!J55</f>
        <v>14.606535811318704</v>
      </c>
      <c r="H16" s="1">
        <f>'SPS1'!K55</f>
        <v>21.62855491148872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